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F2C9F013-FEAE-4F3B-A8BB-0B2DBDC310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8" i="1" l="1"/>
  <c r="E316" i="1"/>
  <c r="E314" i="1"/>
  <c r="E312" i="1"/>
  <c r="E310" i="1"/>
  <c r="E308" i="1"/>
  <c r="E299" i="1"/>
  <c r="E297" i="1"/>
  <c r="E340" i="1"/>
  <c r="E338" i="1"/>
  <c r="E336" i="1"/>
  <c r="E334" i="1"/>
  <c r="E332" i="1"/>
  <c r="E330" i="1"/>
  <c r="E364" i="1"/>
  <c r="E360" i="1"/>
  <c r="E356" i="1"/>
  <c r="E285" i="1"/>
  <c r="E281" i="1"/>
  <c r="E283" i="1"/>
  <c r="E279" i="1"/>
  <c r="E289" i="1"/>
  <c r="E287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<sst xmlns="http://schemas.openxmlformats.org/spreadsheetml/2006/main" count="628" uniqueCount="305">
  <si>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</si>
  <si>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</si>
  <si>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</si>
  <si>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</si>
  <si>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</si>
  <si>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</si>
  <si>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</si>
  <si>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</si>
  <si>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</si>
  <si>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</si>
  <si>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</si>
  <si>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</si>
  <si>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</si>
  <si>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</si>
  <si>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</si>
  <si>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</si>
  <si>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</si>
  <si>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</si>
  <si>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</si>
  <si>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</si>
  <si>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</si>
  <si>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</si>
  <si>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</si>
  <si>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</si>
  <si>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</si>
  <si>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</si>
  <si>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</si>
  <si>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</si>
  <si>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</si>
  <si>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</si>
  <si>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</si>
  <si>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</si>
  <si>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</si>
  <si>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</si>
  <si>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</si>
  <si>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</si>
  <si>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</si>
  <si>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</si>
  <si>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</si>
  <si>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</si>
  <si>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</si>
  <si>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</si>
  <si>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</si>
  <si>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</si>
  <si>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</si>
  <si>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</si>
  <si>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</si>
  <si>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</si>
  <si>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</si>
  <si>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</si>
  <si>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</si>
  <si>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</si>
  <si>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</si>
  <si>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</si>
  <si>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</si>
  <si>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</si>
  <si>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</si>
  <si>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</si>
  <si>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</si>
  <si>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</si>
  <si>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</si>
  <si>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</si>
  <si>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</si>
  <si>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</si>
  <si>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</si>
  <si>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</si>
  <si>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</si>
  <si>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</si>
  <si>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</si>
  <si>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</si>
  <si>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</si>
  <si>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</si>
  <si>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</si>
  <si>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</si>
  <si>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</si>
  <si>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</si>
  <si>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</si>
  <si>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</si>
  <si>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</si>
  <si>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</si>
  <si>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</si>
  <si>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</si>
  <si>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</si>
  <si>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</si>
  <si>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</si>
  <si>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</si>
  <si>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</si>
  <si>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</si>
  <si>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</si>
  <si>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</si>
  <si>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</si>
  <si>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</si>
  <si>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</si>
  <si>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</si>
  <si>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</si>
  <si>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</si>
  <si>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</si>
  <si>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</si>
  <si>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</si>
  <si>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</si>
  <si>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</si>
  <si>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</si>
  <si>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</si>
  <si>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</si>
  <si>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</si>
  <si>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</si>
  <si>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</si>
  <si>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</si>
  <si>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</si>
  <si>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</si>
  <si>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</si>
  <si>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</si>
  <si>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</si>
  <si>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</si>
  <si>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</si>
  <si>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</si>
  <si>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</si>
  <si>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</si>
  <si>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</si>
  <si>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</si>
  <si>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</si>
  <si>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</si>
  <si>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</si>
  <si>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</si>
  <si>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</si>
  <si>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</si>
  <si>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</si>
  <si>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</si>
  <si>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</si>
  <si>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</si>
  <si>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</si>
  <si>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</si>
  <si>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</si>
  <si>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</si>
  <si>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</si>
  <si>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</si>
  <si>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</si>
  <si>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</si>
  <si>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</si>
  <si>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</si>
  <si>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</si>
  <si>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</si>
  <si>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</si>
  <si>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</si>
  <si>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</si>
  <si>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</si>
  <si>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</si>
  <si>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</si>
  <si>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</si>
  <si>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</si>
  <si>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</si>
  <si>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</si>
  <si>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</si>
  <si>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</si>
  <si>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</si>
  <si>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</si>
  <si>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</si>
  <si>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</si>
  <si>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</si>
  <si>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</si>
  <si>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</si>
  <si>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</si>
  <si>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</si>
  <si>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</si>
  <si>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</si>
  <si>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</si>
  <si>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</si>
  <si>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</si>
  <si>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</si>
  <si>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</si>
  <si>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</si>
  <si>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</si>
  <si>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</si>
  <si>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</si>
  <si>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</si>
  <si>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</si>
  <si>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</si>
  <si>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</si>
  <si>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</si>
  <si>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</si>
  <si>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</si>
  <si>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</si>
  <si>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</si>
  <si>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</si>
  <si>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</si>
  <si>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</si>
  <si>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</si>
  <si>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</si>
  <si>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</si>
  <si>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</si>
  <si>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</si>
  <si>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</si>
  <si>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</si>
  <si>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</si>
  <si>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</si>
  <si>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</si>
  <si>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</si>
  <si>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</si>
  <si>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</si>
  <si>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</si>
  <si>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</si>
  <si>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</si>
  <si>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</si>
  <si>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</si>
  <si>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</si>
  <si>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</si>
  <si>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</si>
  <si>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</si>
  <si>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</si>
  <si>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</si>
  <si>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</si>
  <si>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</si>
  <si>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</si>
  <si>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</si>
  <si>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</si>
  <si>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</si>
  <si>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</si>
  <si>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</si>
  <si>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</si>
  <si>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</si>
  <si>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</si>
  <si>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</si>
  <si>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</si>
  <si>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</si>
  <si>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</si>
  <si>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</si>
  <si>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</si>
  <si>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</si>
  <si>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</si>
  <si>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</si>
  <si>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</si>
  <si>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</si>
  <si>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</si>
  <si>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</si>
  <si>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</si>
  <si>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</si>
  <si>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</si>
  <si>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</si>
  <si>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</si>
  <si>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</si>
  <si>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</si>
  <si>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</si>
  <si>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</si>
  <si>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</si>
  <si>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</si>
  <si>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</si>
  <si>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</si>
  <si>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</si>
  <si>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</si>
  <si>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</si>
  <si>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</si>
  <si>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</si>
  <si>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</si>
  <si>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</si>
  <si>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</si>
  <si>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</si>
  <si>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</si>
  <si>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</si>
  <si>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</si>
  <si>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</si>
  <si>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</si>
  <si>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</si>
  <si>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</si>
  <si>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KF (p,v,a) [dB]</t>
  </si>
  <si>
    <t>RTS (p,v,a) [dB]</t>
  </si>
  <si>
    <t>RTSNet (p,v,a) [dB]</t>
  </si>
  <si>
    <t>KF (p) [dB]</t>
  </si>
  <si>
    <t>RTS (p) [dB]</t>
  </si>
  <si>
    <t>RTSNet (p) [dB]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</si>
  <si>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</si>
  <si>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</si>
  <si>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</si>
  <si>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</si>
  <si>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</si>
  <si>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</si>
  <si>
    <t>5) Decimation for linear(change data:10.21)</t>
  </si>
  <si>
    <t>double decimation case: dt_gen=1e-3, dt=1e-1,   T_gen=10000, T=100,   H observe only position,   r=0dB, q_gen=0dB,    [N_E,N_CV,N_T]=[1000,100,200]</t>
  </si>
  <si>
    <t>Known Gaussian Random Init N(0,1),  dt=1e-2,   T=100,   H observe only position,   [r,q]=[0,0]dB,         [N_E,N_CV,N_T]=[1000,100,200] (change date: Nov.11 mark blue)</t>
  </si>
  <si>
    <t>Unknown Gaussian Random Init N(0,1),  dt=1e-2,   T=100,   H observe only position,   [r,q]=[0,0]dB,         [N_E,N_CV,N_T]=[1000,100,200] (change date Nov.8)</t>
  </si>
  <si>
    <t>CA model (RTSNet train LOSS on (p,v,a))</t>
  </si>
  <si>
    <t>CA model ( train LOSS only on p)</t>
  </si>
  <si>
    <t>CV model (train LOSS only on p)</t>
  </si>
  <si>
    <t>Known Gaussian Random Init N(0,1),  T=100,   H observe only position,   [r,q]=[0,0]dB,         [N_E,N_CV,N_T]=[1000,100,200] (change date: Nov.11 mark blue)</t>
  </si>
  <si>
    <t>dt = 1</t>
  </si>
  <si>
    <t>CA (RTSNet train LOSS on (p,v,a))</t>
  </si>
  <si>
    <t>CA ( train LOSS only on p)</t>
  </si>
  <si>
    <t>CV (train LOSS only on p)</t>
  </si>
  <si>
    <t xml:space="preserve">Use Hybrid Model of Q </t>
  </si>
  <si>
    <t>-8.0957 | -7.6261</t>
  </si>
  <si>
    <t>2.9375 | 2.9337</t>
  </si>
  <si>
    <t>-17.5268 | -15.7456</t>
  </si>
  <si>
    <t>2.6402 | 2.2260</t>
  </si>
  <si>
    <t>Q_diag=[dt/3 dt 3dt] | Q_diag=[dt dt dt]</t>
  </si>
  <si>
    <t>-9.5829 | -10.6739</t>
  </si>
  <si>
    <t>2.0942 | 1.7024</t>
  </si>
  <si>
    <t>20.8838 | 20.8978</t>
  </si>
  <si>
    <t>2.1715 | 2.1728</t>
  </si>
  <si>
    <t>14.3506 | 18.1843</t>
  </si>
  <si>
    <t>2.0113 | 2.7958</t>
  </si>
  <si>
    <t>-11.4561 | -8.8031</t>
  </si>
  <si>
    <t>2.0368 | 1.8078</t>
  </si>
  <si>
    <t>RTSNet 2 pass (p,v,a) [dB]</t>
  </si>
  <si>
    <t>RTSNet 2 pass std [dB]</t>
  </si>
  <si>
    <t>RTSNet 2 pass (p) [dB]</t>
  </si>
  <si>
    <t># of parameters RTSNet 2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</si>
</sst>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  <font>
      <sz val="11"/>
      <color theme="4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6" borderId="0" xfId="0" quotePrefix="1" applyFon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7" fillId="0" borderId="0" xfId="0" applyFont="1"/>
    <xf numFmtId="0" fontId="12" fillId="8" borderId="0" xfId="0" applyFont="1" applyFill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9" fillId="7" borderId="4" xfId="0" applyFont="1" applyFill="1" applyBorder="1"/>
    <xf numFmtId="0" fontId="9" fillId="7" borderId="0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center"/>
    </xf>
    <xf numFmtId="0" fontId="9" fillId="10" borderId="4" xfId="0" applyFont="1" applyFill="1" applyBorder="1"/>
    <xf numFmtId="0" fontId="9" fillId="10" borderId="0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13" fillId="6" borderId="0" xfId="0" quotePrefix="1" applyFont="1" applyFill="1" applyBorder="1" applyAlignment="1">
      <alignment horizontal="center"/>
    </xf>
    <xf numFmtId="0" fontId="7" fillId="6" borderId="5" xfId="0" applyFont="1" applyFill="1" applyBorder="1"/>
    <xf numFmtId="0" fontId="7" fillId="9" borderId="4" xfId="0" applyFont="1" applyFill="1" applyBorder="1"/>
    <xf numFmtId="0" fontId="9" fillId="9" borderId="0" xfId="0" applyFont="1" applyFill="1" applyBorder="1" applyAlignment="1">
      <alignment horizontal="center"/>
    </xf>
    <xf numFmtId="0" fontId="7" fillId="9" borderId="0" xfId="0" applyFont="1" applyFill="1" applyBorder="1"/>
    <xf numFmtId="0" fontId="7" fillId="9" borderId="5" xfId="0" applyFont="1" applyFill="1" applyBorder="1"/>
    <xf numFmtId="0" fontId="7" fillId="9" borderId="0" xfId="0" quotePrefix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6" xfId="0" applyFont="1" applyFill="1" applyBorder="1"/>
    <xf numFmtId="0" fontId="9" fillId="9" borderId="7" xfId="0" applyFont="1" applyFill="1" applyBorder="1" applyAlignment="1">
      <alignment horizontal="center"/>
    </xf>
    <xf numFmtId="0" fontId="7" fillId="9" borderId="8" xfId="0" applyFont="1" applyFill="1" applyBorder="1"/>
    <xf numFmtId="0" fontId="7" fillId="7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8" borderId="4" xfId="0" applyFill="1" applyBorder="1"/>
    <xf numFmtId="0" fontId="14" fillId="6" borderId="0" xfId="0" applyFont="1" applyFill="1" applyBorder="1" applyAlignment="1">
      <alignment horizontal="center"/>
    </xf>
    <xf numFmtId="0" fontId="11" fillId="1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tabSelected="1" topLeftCell="A275" zoomScale="85" zoomScaleNormal="85" workbookViewId="0">
      <selection activeCell="B297" sqref="B297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275</v>
      </c>
    </row>
    <row r="260" spans="1:3" ht="15" thickBot="1" x14ac:dyDescent="0.4">
      <c r="A260" t="s">
        <v>276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7" spans="1:6" ht="15" thickBot="1" x14ac:dyDescent="0.4">
      <c r="A277" t="s">
        <v>277</v>
      </c>
    </row>
    <row r="278" spans="1:6" x14ac:dyDescent="0.35">
      <c r="A278" s="209"/>
      <c r="B278" s="210" t="s">
        <v>279</v>
      </c>
      <c r="C278" s="211" t="s">
        <v>280</v>
      </c>
      <c r="D278" s="211" t="s">
        <v>281</v>
      </c>
      <c r="E278" s="212" t="s">
        <v>207</v>
      </c>
    </row>
    <row r="279" spans="1:6" x14ac:dyDescent="0.35">
      <c r="A279" s="102" t="s">
        <v>263</v>
      </c>
      <c r="B279" s="142">
        <v>-7.6313000000000004</v>
      </c>
      <c r="C279" s="257" t="s">
        <v>45</v>
      </c>
      <c r="D279" s="258" t="s">
        <v>45</v>
      </c>
      <c r="E279" s="213">
        <f>1.98006391525268/200</f>
        <v>9.9003195762633993E-3</v>
      </c>
    </row>
    <row r="280" spans="1:6" x14ac:dyDescent="0.35">
      <c r="A280" s="102" t="s">
        <v>12</v>
      </c>
      <c r="B280" s="142">
        <v>2.891</v>
      </c>
      <c r="C280" s="257"/>
      <c r="D280" s="258"/>
      <c r="E280" s="213"/>
    </row>
    <row r="281" spans="1:6" x14ac:dyDescent="0.35">
      <c r="A281" s="102" t="s">
        <v>266</v>
      </c>
      <c r="B281" s="142">
        <v>-22.074200000000001</v>
      </c>
      <c r="C281" s="257"/>
      <c r="D281" s="142">
        <v>-7.6565000000000003</v>
      </c>
      <c r="E281" s="213">
        <f>1.94739890098571/200</f>
        <v>9.7369945049285492E-3</v>
      </c>
      <c r="F281" t="s">
        <v>272</v>
      </c>
    </row>
    <row r="282" spans="1:6" x14ac:dyDescent="0.35">
      <c r="A282" s="102" t="s">
        <v>12</v>
      </c>
      <c r="B282" s="142">
        <v>3.6943999999999999</v>
      </c>
      <c r="C282" s="257"/>
      <c r="D282" s="142">
        <v>3.1446000000000001</v>
      </c>
      <c r="E282" s="213"/>
    </row>
    <row r="283" spans="1:6" x14ac:dyDescent="0.35">
      <c r="A283" s="103" t="s">
        <v>264</v>
      </c>
      <c r="B283" s="218">
        <v>-8.7913999999999994</v>
      </c>
      <c r="C283" s="257"/>
      <c r="D283" s="258" t="s">
        <v>45</v>
      </c>
      <c r="E283" s="214">
        <f>4.15544414520263/200</f>
        <v>2.0777220726013148E-2</v>
      </c>
    </row>
    <row r="284" spans="1:6" ht="14" customHeight="1" x14ac:dyDescent="0.35">
      <c r="A284" s="103" t="s">
        <v>14</v>
      </c>
      <c r="B284" s="218">
        <v>3.0541</v>
      </c>
      <c r="C284" s="257"/>
      <c r="D284" s="258"/>
      <c r="E284" s="214"/>
    </row>
    <row r="285" spans="1:6" x14ac:dyDescent="0.35">
      <c r="A285" s="103" t="s">
        <v>267</v>
      </c>
      <c r="B285" s="218">
        <v>-23.220700000000001</v>
      </c>
      <c r="C285" s="257"/>
      <c r="D285" s="218">
        <v>-14.7516</v>
      </c>
      <c r="E285" s="214">
        <f>4.09233212471008/200</f>
        <v>2.0461660623550402E-2</v>
      </c>
      <c r="F285" t="s">
        <v>272</v>
      </c>
    </row>
    <row r="286" spans="1:6" x14ac:dyDescent="0.35">
      <c r="A286" s="103" t="s">
        <v>14</v>
      </c>
      <c r="B286" s="218">
        <v>4.0807000000000002</v>
      </c>
      <c r="C286" s="257"/>
      <c r="D286" s="218">
        <v>3.3081</v>
      </c>
      <c r="E286" s="214"/>
    </row>
    <row r="287" spans="1:6" x14ac:dyDescent="0.35">
      <c r="A287" s="104" t="s">
        <v>265</v>
      </c>
      <c r="B287" s="255">
        <v>-8.0848999999999993</v>
      </c>
      <c r="C287" s="146">
        <v>-6.4104000000000001</v>
      </c>
      <c r="D287" s="260" t="s">
        <v>45</v>
      </c>
      <c r="E287" s="215">
        <f>41.4165632724761/200</f>
        <v>0.20708281636238049</v>
      </c>
    </row>
    <row r="288" spans="1:6" x14ac:dyDescent="0.35">
      <c r="A288" s="104" t="s">
        <v>16</v>
      </c>
      <c r="B288" s="255">
        <v>2.9264000000000001</v>
      </c>
      <c r="C288" s="146">
        <v>3.2963</v>
      </c>
      <c r="D288" s="260"/>
      <c r="E288" s="215"/>
    </row>
    <row r="289" spans="1:6" x14ac:dyDescent="0.35">
      <c r="A289" s="104" t="s">
        <v>268</v>
      </c>
      <c r="B289" s="146">
        <v>-16.892900000000001</v>
      </c>
      <c r="C289" s="216">
        <v>-21.4907</v>
      </c>
      <c r="D289" s="219">
        <v>-15.788399999999999</v>
      </c>
      <c r="E289" s="215">
        <f>44.0292124748229/200</f>
        <v>0.22014606237411449</v>
      </c>
      <c r="F289" t="s">
        <v>272</v>
      </c>
    </row>
    <row r="290" spans="1:6" x14ac:dyDescent="0.35">
      <c r="A290" s="104" t="s">
        <v>16</v>
      </c>
      <c r="B290" s="146">
        <v>2.8605</v>
      </c>
      <c r="C290" s="216">
        <v>3.6055999999999999</v>
      </c>
      <c r="D290" s="216">
        <v>2.5225</v>
      </c>
      <c r="E290" s="167"/>
    </row>
    <row r="291" spans="1:6" x14ac:dyDescent="0.35">
      <c r="A291" s="104" t="s">
        <v>273</v>
      </c>
      <c r="B291" s="146">
        <v>17010</v>
      </c>
      <c r="C291" s="146">
        <v>17010</v>
      </c>
      <c r="D291" s="146">
        <v>4385</v>
      </c>
      <c r="E291" s="167"/>
    </row>
    <row r="292" spans="1:6" x14ac:dyDescent="0.35">
      <c r="A292" s="104" t="s">
        <v>301</v>
      </c>
      <c r="B292" s="255"/>
      <c r="C292" s="146"/>
      <c r="D292" s="260" t="s">
        <v>45</v>
      </c>
      <c r="E292" s="215"/>
    </row>
    <row r="293" spans="1:6" x14ac:dyDescent="0.35">
      <c r="A293" s="104" t="s">
        <v>302</v>
      </c>
      <c r="B293" s="255"/>
      <c r="C293" s="146"/>
      <c r="D293" s="260"/>
      <c r="E293" s="215"/>
    </row>
    <row r="294" spans="1:6" x14ac:dyDescent="0.35">
      <c r="A294" s="104" t="s">
        <v>303</v>
      </c>
      <c r="B294" s="146"/>
      <c r="C294" s="216"/>
      <c r="D294" s="219"/>
      <c r="E294" s="215"/>
      <c r="F294" t="s">
        <v>272</v>
      </c>
    </row>
    <row r="295" spans="1:6" x14ac:dyDescent="0.35">
      <c r="A295" s="104" t="s">
        <v>302</v>
      </c>
      <c r="B295" s="146"/>
      <c r="C295" s="216"/>
      <c r="D295" s="216"/>
      <c r="E295" s="167"/>
    </row>
    <row r="296" spans="1:6" x14ac:dyDescent="0.35">
      <c r="A296" s="104" t="s">
        <v>304</v>
      </c>
      <c r="B296" s="146">
        <v>33270</v>
      </c>
      <c r="C296" s="146"/>
      <c r="D296" s="146"/>
      <c r="E296" s="167"/>
    </row>
    <row r="297" spans="1:6" x14ac:dyDescent="0.35">
      <c r="A297" s="76" t="s">
        <v>269</v>
      </c>
      <c r="B297" s="196">
        <v>17.337299999999999</v>
      </c>
      <c r="C297" s="192">
        <v>20.891200000000001</v>
      </c>
      <c r="D297" s="259"/>
      <c r="E297" s="207">
        <f>26.5463798046112/200</f>
        <v>0.13273189902305599</v>
      </c>
    </row>
    <row r="298" spans="1:6" x14ac:dyDescent="0.35">
      <c r="A298" s="76" t="s">
        <v>270</v>
      </c>
      <c r="B298" s="196">
        <v>2.2875000000000001</v>
      </c>
      <c r="C298" s="192">
        <v>2.1716000000000002</v>
      </c>
      <c r="D298" s="259"/>
      <c r="E298" s="207"/>
    </row>
    <row r="299" spans="1:6" x14ac:dyDescent="0.35">
      <c r="A299" s="76" t="s">
        <v>271</v>
      </c>
      <c r="B299" s="196">
        <v>-11.1662</v>
      </c>
      <c r="C299" s="220">
        <v>-10.2974</v>
      </c>
      <c r="D299" s="220">
        <v>-7.9599000000000002</v>
      </c>
      <c r="E299" s="207">
        <f>26.4315013885498/200</f>
        <v>0.132157506942749</v>
      </c>
      <c r="F299" t="s">
        <v>272</v>
      </c>
    </row>
    <row r="300" spans="1:6" x14ac:dyDescent="0.35">
      <c r="A300" s="76" t="s">
        <v>270</v>
      </c>
      <c r="B300" s="196">
        <v>1.9853000000000001</v>
      </c>
      <c r="C300" s="192">
        <v>1.9888999999999999</v>
      </c>
      <c r="D300" s="192">
        <v>1.6473</v>
      </c>
      <c r="E300" s="207"/>
    </row>
    <row r="301" spans="1:6" ht="15" thickBot="1" x14ac:dyDescent="0.4">
      <c r="A301" s="79" t="s">
        <v>274</v>
      </c>
      <c r="B301" s="80">
        <v>41719</v>
      </c>
      <c r="C301" s="80">
        <v>41719</v>
      </c>
      <c r="D301" s="80">
        <v>41333</v>
      </c>
      <c r="E301" s="208"/>
    </row>
    <row r="302" spans="1:6" x14ac:dyDescent="0.35">
      <c r="A302" s="264"/>
      <c r="B302" s="139"/>
      <c r="C302" s="139"/>
      <c r="D302" s="139"/>
      <c r="E302" s="138"/>
      <c r="F302" s="265"/>
    </row>
    <row r="303" spans="1:6" x14ac:dyDescent="0.35">
      <c r="A303" s="264"/>
      <c r="B303" s="139"/>
      <c r="C303" s="139"/>
      <c r="D303" s="139"/>
      <c r="E303" s="138"/>
      <c r="F303" s="265"/>
    </row>
    <row r="304" spans="1:6" x14ac:dyDescent="0.35">
      <c r="A304" s="264"/>
      <c r="B304" s="139"/>
      <c r="C304" s="139"/>
      <c r="D304" s="139"/>
      <c r="E304" s="138"/>
      <c r="F304" s="265"/>
    </row>
    <row r="305" spans="1:6" x14ac:dyDescent="0.35">
      <c r="A305" s="264"/>
      <c r="B305" s="139"/>
      <c r="C305" s="139"/>
      <c r="D305" s="139"/>
      <c r="E305" s="138"/>
      <c r="F305" s="265"/>
    </row>
    <row r="306" spans="1:6" ht="18" customHeight="1" thickBot="1" x14ac:dyDescent="0.4">
      <c r="A306" s="254" t="s">
        <v>287</v>
      </c>
    </row>
    <row r="307" spans="1:6" ht="18" customHeight="1" x14ac:dyDescent="0.35">
      <c r="A307" s="209"/>
      <c r="B307" s="210" t="s">
        <v>284</v>
      </c>
      <c r="C307" s="210" t="s">
        <v>285</v>
      </c>
      <c r="D307" s="210" t="s">
        <v>286</v>
      </c>
      <c r="E307" s="212" t="s">
        <v>207</v>
      </c>
    </row>
    <row r="308" spans="1:6" ht="18" customHeight="1" x14ac:dyDescent="0.35">
      <c r="A308" s="102" t="s">
        <v>263</v>
      </c>
      <c r="B308" s="217"/>
      <c r="C308" s="257" t="s">
        <v>45</v>
      </c>
      <c r="D308" s="258" t="s">
        <v>45</v>
      </c>
      <c r="E308" s="213">
        <f>1.98006391525268/200</f>
        <v>9.9003195762633993E-3</v>
      </c>
    </row>
    <row r="309" spans="1:6" ht="18" customHeight="1" x14ac:dyDescent="0.35">
      <c r="A309" s="102" t="s">
        <v>12</v>
      </c>
      <c r="B309" s="217"/>
      <c r="C309" s="257"/>
      <c r="D309" s="258"/>
      <c r="E309" s="213"/>
    </row>
    <row r="310" spans="1:6" ht="18" customHeight="1" x14ac:dyDescent="0.35">
      <c r="A310" s="102" t="s">
        <v>266</v>
      </c>
      <c r="B310" s="217"/>
      <c r="C310" s="257"/>
      <c r="D310" s="217"/>
      <c r="E310" s="213">
        <f>1.94739890098571/200</f>
        <v>9.7369945049285492E-3</v>
      </c>
    </row>
    <row r="311" spans="1:6" ht="18" customHeight="1" x14ac:dyDescent="0.35">
      <c r="A311" s="102" t="s">
        <v>12</v>
      </c>
      <c r="B311" s="217" t="s">
        <v>292</v>
      </c>
      <c r="C311" s="257"/>
      <c r="D311" s="217"/>
      <c r="E311" s="213"/>
    </row>
    <row r="312" spans="1:6" ht="18" customHeight="1" x14ac:dyDescent="0.35">
      <c r="A312" s="103" t="s">
        <v>264</v>
      </c>
      <c r="B312" s="256" t="s">
        <v>288</v>
      </c>
      <c r="C312" s="257"/>
      <c r="D312" s="258" t="s">
        <v>45</v>
      </c>
      <c r="E312" s="214">
        <f>4.15544414520263/200</f>
        <v>2.0777220726013148E-2</v>
      </c>
    </row>
    <row r="313" spans="1:6" ht="18" customHeight="1" x14ac:dyDescent="0.35">
      <c r="A313" s="103" t="s">
        <v>14</v>
      </c>
      <c r="B313" s="256" t="s">
        <v>289</v>
      </c>
      <c r="C313" s="257"/>
      <c r="D313" s="258"/>
      <c r="E313" s="214"/>
    </row>
    <row r="314" spans="1:6" ht="18" customHeight="1" x14ac:dyDescent="0.35">
      <c r="A314" s="103" t="s">
        <v>267</v>
      </c>
      <c r="B314" s="256" t="s">
        <v>290</v>
      </c>
      <c r="C314" s="257"/>
      <c r="D314" s="218">
        <v>-14.926600000000001</v>
      </c>
      <c r="E314" s="214">
        <f>4.09233212471008/200</f>
        <v>2.0461660623550402E-2</v>
      </c>
    </row>
    <row r="315" spans="1:6" ht="18" customHeight="1" x14ac:dyDescent="0.35">
      <c r="A315" s="103" t="s">
        <v>14</v>
      </c>
      <c r="B315" s="256" t="s">
        <v>291</v>
      </c>
      <c r="C315" s="257"/>
      <c r="D315" s="218">
        <v>2.1204999999999998</v>
      </c>
      <c r="E315" s="214"/>
    </row>
    <row r="316" spans="1:6" ht="18" customHeight="1" x14ac:dyDescent="0.35">
      <c r="A316" s="76" t="s">
        <v>269</v>
      </c>
      <c r="B316" s="220" t="s">
        <v>297</v>
      </c>
      <c r="C316" s="220" t="s">
        <v>295</v>
      </c>
      <c r="D316" s="259"/>
      <c r="E316" s="207">
        <f>26.5463798046112/200</f>
        <v>0.13273189902305599</v>
      </c>
    </row>
    <row r="317" spans="1:6" ht="18" customHeight="1" x14ac:dyDescent="0.35">
      <c r="A317" s="76" t="s">
        <v>270</v>
      </c>
      <c r="B317" s="220" t="s">
        <v>298</v>
      </c>
      <c r="C317" s="220" t="s">
        <v>296</v>
      </c>
      <c r="D317" s="259"/>
      <c r="E317" s="207"/>
    </row>
    <row r="318" spans="1:6" ht="18" customHeight="1" x14ac:dyDescent="0.35">
      <c r="A318" s="76" t="s">
        <v>271</v>
      </c>
      <c r="B318" s="220" t="s">
        <v>299</v>
      </c>
      <c r="C318" s="220" t="s">
        <v>293</v>
      </c>
      <c r="D318" s="220">
        <v>-10.732200000000001</v>
      </c>
      <c r="E318" s="207">
        <f>26.4315013885498/200</f>
        <v>0.132157506942749</v>
      </c>
    </row>
    <row r="319" spans="1:6" ht="18" customHeight="1" x14ac:dyDescent="0.35">
      <c r="A319" s="76" t="s">
        <v>270</v>
      </c>
      <c r="B319" s="220" t="s">
        <v>300</v>
      </c>
      <c r="C319" s="220" t="s">
        <v>294</v>
      </c>
      <c r="D319" s="192">
        <v>1.6614</v>
      </c>
      <c r="E319" s="207"/>
    </row>
    <row r="320" spans="1:6" ht="18" customHeight="1" thickBot="1" x14ac:dyDescent="0.4">
      <c r="A320" s="79" t="s">
        <v>274</v>
      </c>
      <c r="B320" s="80">
        <v>41719</v>
      </c>
      <c r="C320" s="80">
        <v>41719</v>
      </c>
      <c r="D320" s="80">
        <v>41333</v>
      </c>
      <c r="E320" s="208"/>
    </row>
    <row r="321" spans="1:6" ht="18" customHeight="1" x14ac:dyDescent="0.35">
      <c r="D321" s="138"/>
      <c r="E321" s="138"/>
      <c r="F321" s="138"/>
    </row>
    <row r="322" spans="1:6" ht="18" customHeight="1" x14ac:dyDescent="0.35">
      <c r="D322" s="138"/>
      <c r="E322" s="138"/>
      <c r="F322" s="138"/>
    </row>
    <row r="323" spans="1:6" ht="18" customHeight="1" x14ac:dyDescent="0.35">
      <c r="D323" s="138"/>
      <c r="E323" s="138"/>
      <c r="F323" s="138"/>
    </row>
    <row r="324" spans="1:6" ht="18" customHeight="1" x14ac:dyDescent="0.35"/>
    <row r="325" spans="1:6" ht="18" customHeight="1" x14ac:dyDescent="0.35"/>
    <row r="327" spans="1:6" x14ac:dyDescent="0.35">
      <c r="A327" s="221" t="s">
        <v>282</v>
      </c>
      <c r="B327" s="221"/>
      <c r="C327" s="221"/>
      <c r="D327" s="221"/>
      <c r="E327" s="221"/>
      <c r="F327" s="221"/>
    </row>
    <row r="328" spans="1:6" ht="15" thickBot="1" x14ac:dyDescent="0.4">
      <c r="A328" s="222" t="s">
        <v>283</v>
      </c>
      <c r="B328" s="221"/>
      <c r="C328" s="221"/>
      <c r="D328" s="221"/>
      <c r="E328" s="221"/>
      <c r="F328" s="221"/>
    </row>
    <row r="329" spans="1:6" x14ac:dyDescent="0.35">
      <c r="A329" s="223"/>
      <c r="B329" s="224" t="s">
        <v>279</v>
      </c>
      <c r="C329" s="225" t="s">
        <v>280</v>
      </c>
      <c r="D329" s="225" t="s">
        <v>281</v>
      </c>
      <c r="E329" s="226" t="s">
        <v>207</v>
      </c>
      <c r="F329" s="221"/>
    </row>
    <row r="330" spans="1:6" x14ac:dyDescent="0.35">
      <c r="A330" s="227" t="s">
        <v>263</v>
      </c>
      <c r="B330" s="228">
        <v>1.4617</v>
      </c>
      <c r="C330" s="261" t="s">
        <v>45</v>
      </c>
      <c r="D330" s="261" t="s">
        <v>45</v>
      </c>
      <c r="E330" s="229">
        <f>1.98006391525268/200</f>
        <v>9.9003195762633993E-3</v>
      </c>
      <c r="F330" s="221"/>
    </row>
    <row r="331" spans="1:6" x14ac:dyDescent="0.35">
      <c r="A331" s="227" t="s">
        <v>12</v>
      </c>
      <c r="B331" s="228">
        <v>0.57669999999999999</v>
      </c>
      <c r="C331" s="261"/>
      <c r="D331" s="261"/>
      <c r="E331" s="229"/>
      <c r="F331" s="221"/>
    </row>
    <row r="332" spans="1:6" ht="13.5" customHeight="1" x14ac:dyDescent="0.35">
      <c r="A332" s="227" t="s">
        <v>266</v>
      </c>
      <c r="B332" s="228"/>
      <c r="C332" s="261"/>
      <c r="D332" s="230"/>
      <c r="E332" s="229">
        <f>1.94739890098571/200</f>
        <v>9.7369945049285492E-3</v>
      </c>
      <c r="F332" s="221" t="s">
        <v>272</v>
      </c>
    </row>
    <row r="333" spans="1:6" x14ac:dyDescent="0.35">
      <c r="A333" s="227" t="s">
        <v>12</v>
      </c>
      <c r="B333" s="228"/>
      <c r="C333" s="261"/>
      <c r="D333" s="230"/>
      <c r="E333" s="229"/>
      <c r="F333" s="221"/>
    </row>
    <row r="334" spans="1:6" x14ac:dyDescent="0.35">
      <c r="A334" s="231" t="s">
        <v>264</v>
      </c>
      <c r="B334" s="232">
        <v>-5.4771999999999998</v>
      </c>
      <c r="C334" s="261"/>
      <c r="D334" s="261" t="s">
        <v>45</v>
      </c>
      <c r="E334" s="233">
        <f>4.15544414520263/200</f>
        <v>2.0777220726013148E-2</v>
      </c>
      <c r="F334" s="221"/>
    </row>
    <row r="335" spans="1:6" x14ac:dyDescent="0.35">
      <c r="A335" s="231" t="s">
        <v>14</v>
      </c>
      <c r="B335" s="232">
        <v>0.625</v>
      </c>
      <c r="C335" s="261"/>
      <c r="D335" s="261"/>
      <c r="E335" s="233"/>
      <c r="F335" s="221"/>
    </row>
    <row r="336" spans="1:6" x14ac:dyDescent="0.35">
      <c r="A336" s="231" t="s">
        <v>267</v>
      </c>
      <c r="B336" s="232"/>
      <c r="C336" s="261"/>
      <c r="D336" s="234"/>
      <c r="E336" s="233">
        <f>4.09233212471008/200</f>
        <v>2.0461660623550402E-2</v>
      </c>
      <c r="F336" s="221" t="s">
        <v>272</v>
      </c>
    </row>
    <row r="337" spans="1:6" x14ac:dyDescent="0.35">
      <c r="A337" s="231" t="s">
        <v>14</v>
      </c>
      <c r="B337" s="232"/>
      <c r="C337" s="261"/>
      <c r="D337" s="234"/>
      <c r="E337" s="233"/>
      <c r="F337" s="221"/>
    </row>
    <row r="338" spans="1:6" ht="13.5" customHeight="1" x14ac:dyDescent="0.35">
      <c r="A338" s="235" t="s">
        <v>265</v>
      </c>
      <c r="B338" s="236"/>
      <c r="C338" s="237"/>
      <c r="D338" s="263" t="s">
        <v>45</v>
      </c>
      <c r="E338" s="238">
        <f>41.4165632724761/200</f>
        <v>0.20708281636238049</v>
      </c>
      <c r="F338" s="221"/>
    </row>
    <row r="339" spans="1:6" x14ac:dyDescent="0.35">
      <c r="A339" s="235" t="s">
        <v>16</v>
      </c>
      <c r="B339" s="236"/>
      <c r="C339" s="237"/>
      <c r="D339" s="263"/>
      <c r="E339" s="238"/>
      <c r="F339" s="221"/>
    </row>
    <row r="340" spans="1:6" x14ac:dyDescent="0.35">
      <c r="A340" s="235" t="s">
        <v>268</v>
      </c>
      <c r="B340" s="236"/>
      <c r="C340" s="237"/>
      <c r="D340" s="239"/>
      <c r="E340" s="238">
        <f>44.0292124748229/200</f>
        <v>0.22014606237411449</v>
      </c>
      <c r="F340" s="221" t="s">
        <v>272</v>
      </c>
    </row>
    <row r="341" spans="1:6" x14ac:dyDescent="0.35">
      <c r="A341" s="235" t="s">
        <v>16</v>
      </c>
      <c r="B341" s="236"/>
      <c r="C341" s="237"/>
      <c r="D341" s="237"/>
      <c r="E341" s="240"/>
      <c r="F341" s="221"/>
    </row>
    <row r="342" spans="1:6" x14ac:dyDescent="0.35">
      <c r="A342" s="235" t="s">
        <v>273</v>
      </c>
      <c r="B342" s="236">
        <v>17010</v>
      </c>
      <c r="C342" s="236">
        <v>17010</v>
      </c>
      <c r="D342" s="236">
        <v>4385</v>
      </c>
      <c r="E342" s="240"/>
      <c r="F342" s="221"/>
    </row>
    <row r="343" spans="1:6" x14ac:dyDescent="0.35">
      <c r="A343" s="241" t="s">
        <v>269</v>
      </c>
      <c r="B343" s="242">
        <v>27.1051</v>
      </c>
      <c r="C343" s="243"/>
      <c r="D343" s="262"/>
      <c r="E343" s="244"/>
      <c r="F343" s="221"/>
    </row>
    <row r="344" spans="1:6" x14ac:dyDescent="0.35">
      <c r="A344" s="241" t="s">
        <v>270</v>
      </c>
      <c r="B344" s="242">
        <v>2.4712000000000001</v>
      </c>
      <c r="C344" s="243"/>
      <c r="D344" s="262"/>
      <c r="E344" s="244"/>
      <c r="F344" s="221"/>
    </row>
    <row r="345" spans="1:6" x14ac:dyDescent="0.35">
      <c r="A345" s="241" t="s">
        <v>271</v>
      </c>
      <c r="B345" s="242"/>
      <c r="C345" s="245"/>
      <c r="D345" s="243"/>
      <c r="E345" s="244"/>
      <c r="F345" s="221"/>
    </row>
    <row r="346" spans="1:6" x14ac:dyDescent="0.35">
      <c r="A346" s="241" t="s">
        <v>270</v>
      </c>
      <c r="B346" s="242"/>
      <c r="C346" s="246"/>
      <c r="D346" s="243"/>
      <c r="E346" s="244"/>
      <c r="F346" s="221"/>
    </row>
    <row r="347" spans="1:6" ht="15" thickBot="1" x14ac:dyDescent="0.4">
      <c r="A347" s="247" t="s">
        <v>274</v>
      </c>
      <c r="B347" s="248">
        <v>41719</v>
      </c>
      <c r="C347" s="248"/>
      <c r="D347" s="248"/>
      <c r="E347" s="249"/>
      <c r="F347" s="221"/>
    </row>
    <row r="348" spans="1:6" x14ac:dyDescent="0.35">
      <c r="A348" s="221"/>
      <c r="B348" s="221"/>
      <c r="C348" s="221"/>
      <c r="D348" s="221"/>
      <c r="E348" s="221"/>
      <c r="F348" s="221"/>
    </row>
    <row r="350" spans="1:6" ht="13.5" customHeight="1" x14ac:dyDescent="0.35"/>
    <row r="351" spans="1:6" ht="13.5" customHeight="1" x14ac:dyDescent="0.35"/>
    <row r="352" spans="1:6" ht="13.5" customHeight="1" x14ac:dyDescent="0.35"/>
    <row r="354" spans="1:6" ht="15" thickBot="1" x14ac:dyDescent="0.4">
      <c r="A354" s="221" t="s">
        <v>278</v>
      </c>
      <c r="B354" s="221"/>
      <c r="C354" s="221"/>
      <c r="D354" s="221"/>
      <c r="E354" s="221"/>
      <c r="F354" s="221"/>
    </row>
    <row r="355" spans="1:6" x14ac:dyDescent="0.35">
      <c r="A355" s="223"/>
      <c r="B355" s="224" t="s">
        <v>279</v>
      </c>
      <c r="C355" s="225" t="s">
        <v>280</v>
      </c>
      <c r="D355" s="225" t="s">
        <v>281</v>
      </c>
      <c r="E355" s="226" t="s">
        <v>207</v>
      </c>
      <c r="F355" s="221"/>
    </row>
    <row r="356" spans="1:6" x14ac:dyDescent="0.35">
      <c r="A356" s="227" t="s">
        <v>263</v>
      </c>
      <c r="B356" s="228">
        <v>18.8626</v>
      </c>
      <c r="C356" s="261"/>
      <c r="D356" s="261"/>
      <c r="E356" s="229">
        <f>2.00304269790649/200</f>
        <v>1.0015213489532451E-2</v>
      </c>
      <c r="F356" s="221"/>
    </row>
    <row r="357" spans="1:6" x14ac:dyDescent="0.35">
      <c r="A357" s="227" t="s">
        <v>12</v>
      </c>
      <c r="B357" s="228">
        <v>1.7168000000000001</v>
      </c>
      <c r="C357" s="261"/>
      <c r="D357" s="261"/>
      <c r="E357" s="229"/>
      <c r="F357" s="221"/>
    </row>
    <row r="358" spans="1:6" x14ac:dyDescent="0.35">
      <c r="A358" s="227" t="s">
        <v>266</v>
      </c>
      <c r="B358" s="228">
        <v>7.1250999999999998</v>
      </c>
      <c r="C358" s="261"/>
      <c r="D358" s="250"/>
      <c r="E358" s="229"/>
      <c r="F358" s="221" t="s">
        <v>272</v>
      </c>
    </row>
    <row r="359" spans="1:6" x14ac:dyDescent="0.35">
      <c r="A359" s="227" t="s">
        <v>12</v>
      </c>
      <c r="B359" s="228">
        <v>1.653</v>
      </c>
      <c r="C359" s="261"/>
      <c r="D359" s="250"/>
      <c r="E359" s="229"/>
      <c r="F359" s="221"/>
    </row>
    <row r="360" spans="1:6" x14ac:dyDescent="0.35">
      <c r="A360" s="231" t="s">
        <v>264</v>
      </c>
      <c r="B360" s="232">
        <v>16.558399999999999</v>
      </c>
      <c r="C360" s="261"/>
      <c r="D360" s="261"/>
      <c r="E360" s="233">
        <f>4.2044072151184/200</f>
        <v>2.1022036075592002E-2</v>
      </c>
      <c r="F360" s="221"/>
    </row>
    <row r="361" spans="1:6" x14ac:dyDescent="0.35">
      <c r="A361" s="231" t="s">
        <v>14</v>
      </c>
      <c r="B361" s="232">
        <v>1.8937999999999999</v>
      </c>
      <c r="C361" s="261"/>
      <c r="D361" s="261"/>
      <c r="E361" s="233"/>
      <c r="F361" s="221"/>
    </row>
    <row r="362" spans="1:6" x14ac:dyDescent="0.35">
      <c r="A362" s="231" t="s">
        <v>267</v>
      </c>
      <c r="B362" s="232">
        <v>-0.92110000000000003</v>
      </c>
      <c r="C362" s="261"/>
      <c r="D362" s="251"/>
      <c r="E362" s="233"/>
      <c r="F362" s="221" t="s">
        <v>272</v>
      </c>
    </row>
    <row r="363" spans="1:6" x14ac:dyDescent="0.35">
      <c r="A363" s="231" t="s">
        <v>14</v>
      </c>
      <c r="B363" s="232">
        <v>1.6444000000000001</v>
      </c>
      <c r="C363" s="261"/>
      <c r="D363" s="251"/>
      <c r="E363" s="233"/>
      <c r="F363" s="221"/>
    </row>
    <row r="364" spans="1:6" x14ac:dyDescent="0.35">
      <c r="A364" s="235" t="s">
        <v>265</v>
      </c>
      <c r="B364" s="252">
        <v>19.313500000000001</v>
      </c>
      <c r="C364" s="253">
        <v>19.350200000000001</v>
      </c>
      <c r="D364" s="261"/>
      <c r="E364" s="238">
        <f>42.8255274295806/200</f>
        <v>0.214127637147903</v>
      </c>
      <c r="F364" s="221"/>
    </row>
    <row r="365" spans="1:6" x14ac:dyDescent="0.35">
      <c r="A365" s="235" t="s">
        <v>16</v>
      </c>
      <c r="B365" s="252">
        <v>1.4529000000000001</v>
      </c>
      <c r="C365" s="253">
        <v>2.8311999999999999</v>
      </c>
      <c r="D365" s="261"/>
      <c r="E365" s="238"/>
      <c r="F365" s="221"/>
    </row>
    <row r="366" spans="1:6" x14ac:dyDescent="0.35">
      <c r="A366" s="235" t="s">
        <v>268</v>
      </c>
      <c r="B366" s="236">
        <v>18.4528</v>
      </c>
      <c r="C366" s="252">
        <v>0.31040000000000001</v>
      </c>
      <c r="D366" s="236"/>
      <c r="E366" s="238"/>
      <c r="F366" s="221" t="s">
        <v>272</v>
      </c>
    </row>
    <row r="367" spans="1:6" x14ac:dyDescent="0.35">
      <c r="A367" s="235" t="s">
        <v>16</v>
      </c>
      <c r="B367" s="236">
        <v>1.8001</v>
      </c>
      <c r="C367" s="252">
        <v>1.6241000000000001</v>
      </c>
      <c r="D367" s="236"/>
      <c r="E367" s="240"/>
      <c r="F367" s="221"/>
    </row>
    <row r="368" spans="1:6" x14ac:dyDescent="0.35">
      <c r="A368" s="235" t="s">
        <v>273</v>
      </c>
      <c r="B368" s="236">
        <v>17010</v>
      </c>
      <c r="C368" s="236">
        <v>17010</v>
      </c>
      <c r="D368" s="252"/>
      <c r="E368" s="240"/>
      <c r="F368" s="221"/>
    </row>
    <row r="369" spans="1:7" x14ac:dyDescent="0.35">
      <c r="A369" s="241" t="s">
        <v>269</v>
      </c>
      <c r="B369" s="242"/>
      <c r="C369" s="243"/>
      <c r="D369" s="262"/>
      <c r="E369" s="244"/>
      <c r="F369" s="221"/>
    </row>
    <row r="370" spans="1:7" x14ac:dyDescent="0.35">
      <c r="A370" s="241" t="s">
        <v>270</v>
      </c>
      <c r="B370" s="242"/>
      <c r="C370" s="243"/>
      <c r="D370" s="262"/>
      <c r="E370" s="244"/>
      <c r="F370" s="221"/>
    </row>
    <row r="371" spans="1:7" x14ac:dyDescent="0.35">
      <c r="A371" s="241" t="s">
        <v>271</v>
      </c>
      <c r="B371" s="242"/>
      <c r="C371" s="243"/>
      <c r="D371" s="243"/>
      <c r="E371" s="244"/>
      <c r="F371" s="221"/>
    </row>
    <row r="372" spans="1:7" x14ac:dyDescent="0.35">
      <c r="A372" s="241" t="s">
        <v>270</v>
      </c>
      <c r="B372" s="242"/>
      <c r="C372" s="243"/>
      <c r="D372" s="243"/>
      <c r="E372" s="244"/>
      <c r="F372" s="221"/>
    </row>
    <row r="373" spans="1:7" ht="15" thickBot="1" x14ac:dyDescent="0.4">
      <c r="A373" s="247" t="s">
        <v>274</v>
      </c>
      <c r="B373" s="248"/>
      <c r="C373" s="248"/>
      <c r="D373" s="248"/>
      <c r="E373" s="249"/>
      <c r="F373" s="221"/>
    </row>
    <row r="374" spans="1:7" x14ac:dyDescent="0.35">
      <c r="A374" s="221"/>
      <c r="B374" s="221"/>
      <c r="C374" s="221"/>
      <c r="D374" s="221"/>
      <c r="E374" s="221"/>
      <c r="F374" s="221"/>
    </row>
    <row r="380" spans="1:7" x14ac:dyDescent="0.35">
      <c r="A380" s="6" t="s">
        <v>102</v>
      </c>
    </row>
    <row r="381" spans="1:7" x14ac:dyDescent="0.35">
      <c r="A381" s="15" t="s">
        <v>103</v>
      </c>
      <c r="B381" s="15"/>
      <c r="C381" s="15"/>
      <c r="D381" s="15"/>
      <c r="E381" s="15"/>
      <c r="F381" s="15"/>
      <c r="G381" s="15"/>
    </row>
    <row r="382" spans="1:7" ht="15" thickBot="1" x14ac:dyDescent="0.4">
      <c r="A382" s="15" t="s">
        <v>104</v>
      </c>
      <c r="B382" s="15"/>
      <c r="C382" s="15"/>
      <c r="D382" s="15"/>
      <c r="E382" s="15"/>
      <c r="F382" s="15"/>
      <c r="G382" s="15"/>
    </row>
    <row r="383" spans="1:7" x14ac:dyDescent="0.35">
      <c r="A383" s="42" t="s">
        <v>105</v>
      </c>
      <c r="B383" s="43">
        <v>-10</v>
      </c>
      <c r="C383" s="43">
        <v>0</v>
      </c>
      <c r="D383" s="43">
        <v>10</v>
      </c>
      <c r="E383" s="50">
        <v>20</v>
      </c>
      <c r="F383" s="44"/>
      <c r="G383" s="44"/>
    </row>
    <row r="384" spans="1:7" x14ac:dyDescent="0.35">
      <c r="A384" s="51" t="s">
        <v>9</v>
      </c>
      <c r="B384" s="8">
        <v>10.021800000000001</v>
      </c>
      <c r="C384" s="8">
        <v>-1E-4</v>
      </c>
      <c r="D384" s="8">
        <v>-10.0009</v>
      </c>
      <c r="E384" s="23">
        <v>-20.009399999999999</v>
      </c>
      <c r="F384" s="8"/>
      <c r="G384" s="15"/>
    </row>
    <row r="385" spans="1:7" x14ac:dyDescent="0.35">
      <c r="A385" s="51" t="s">
        <v>10</v>
      </c>
      <c r="B385" s="8">
        <v>0.40789999999999998</v>
      </c>
      <c r="C385" s="8">
        <v>0.41980000000000001</v>
      </c>
      <c r="D385" s="8">
        <v>0.42220000000000002</v>
      </c>
      <c r="E385" s="23">
        <v>0.41310000000000002</v>
      </c>
      <c r="F385" s="8"/>
      <c r="G385" s="15"/>
    </row>
    <row r="386" spans="1:7" x14ac:dyDescent="0.35">
      <c r="A386" s="29" t="s">
        <v>11</v>
      </c>
      <c r="B386" s="8">
        <v>8.0785</v>
      </c>
      <c r="C386" s="8">
        <v>-0.36620000000000003</v>
      </c>
      <c r="D386" s="8">
        <v>-10.040800000000001</v>
      </c>
      <c r="E386" s="23">
        <v>-20.0139</v>
      </c>
      <c r="F386" s="8"/>
      <c r="G386" s="15"/>
    </row>
    <row r="387" spans="1:7" x14ac:dyDescent="0.35">
      <c r="A387" s="29" t="s">
        <v>12</v>
      </c>
      <c r="B387" s="8">
        <v>0.4738</v>
      </c>
      <c r="C387" s="8">
        <v>0.41570000000000001</v>
      </c>
      <c r="D387" s="8">
        <v>0.42080000000000001</v>
      </c>
      <c r="E387" s="23">
        <v>0.41360000000000002</v>
      </c>
      <c r="F387" s="8"/>
      <c r="G387" s="15"/>
    </row>
    <row r="388" spans="1:7" x14ac:dyDescent="0.35">
      <c r="A388" s="29" t="s">
        <v>13</v>
      </c>
      <c r="B388" s="8">
        <v>6.2323000000000004</v>
      </c>
      <c r="C388" s="8">
        <v>-0.8518</v>
      </c>
      <c r="D388" s="8">
        <v>-10.102499999999999</v>
      </c>
      <c r="E388" s="23">
        <v>-20.0198</v>
      </c>
      <c r="F388" s="8"/>
      <c r="G388" s="15"/>
    </row>
    <row r="389" spans="1:7" ht="15" thickBot="1" x14ac:dyDescent="0.4">
      <c r="A389" s="30" t="s">
        <v>14</v>
      </c>
      <c r="B389" s="24">
        <v>0.49349999999999999</v>
      </c>
      <c r="C389" s="24">
        <v>0.41720000000000002</v>
      </c>
      <c r="D389" s="24">
        <v>0.42209999999999998</v>
      </c>
      <c r="E389" s="25">
        <v>0.41389999999999999</v>
      </c>
      <c r="F389" s="8"/>
      <c r="G389" s="15"/>
    </row>
    <row r="390" spans="1:7" x14ac:dyDescent="0.35">
      <c r="A390" s="15"/>
      <c r="B390" s="15"/>
      <c r="C390" s="15"/>
      <c r="D390" s="15"/>
      <c r="E390" s="15"/>
      <c r="F390" s="15"/>
      <c r="G390" s="15"/>
    </row>
    <row r="391" spans="1:7" x14ac:dyDescent="0.35">
      <c r="A391" s="15"/>
      <c r="B391" s="15"/>
      <c r="C391" s="15"/>
      <c r="D391" s="15"/>
      <c r="E391" s="15"/>
      <c r="F391" s="15"/>
      <c r="G391" s="15"/>
    </row>
    <row r="392" spans="1:7" ht="15" thickBot="1" x14ac:dyDescent="0.4">
      <c r="A392" s="15" t="s">
        <v>106</v>
      </c>
      <c r="B392" s="15"/>
      <c r="C392" s="15"/>
      <c r="D392" s="15"/>
      <c r="E392" s="15"/>
      <c r="F392" s="15"/>
      <c r="G392" s="15"/>
    </row>
    <row r="393" spans="1:7" x14ac:dyDescent="0.35">
      <c r="A393" s="42" t="s">
        <v>105</v>
      </c>
      <c r="B393" s="43">
        <v>-10</v>
      </c>
      <c r="C393" s="43">
        <v>0</v>
      </c>
      <c r="D393" s="43">
        <v>10</v>
      </c>
      <c r="E393" s="43">
        <v>20</v>
      </c>
      <c r="F393" s="50">
        <v>30</v>
      </c>
      <c r="G393" s="15"/>
    </row>
    <row r="394" spans="1:7" x14ac:dyDescent="0.35">
      <c r="A394" s="51" t="s">
        <v>9</v>
      </c>
      <c r="B394" s="8">
        <v>9.9992999999999999</v>
      </c>
      <c r="C394" s="8">
        <v>9.2999999999999992E-3</v>
      </c>
      <c r="D394" s="8">
        <v>-9.9928000000000008</v>
      </c>
      <c r="E394" s="8">
        <v>-20.0136</v>
      </c>
      <c r="F394" s="23">
        <v>-30.004000000000001</v>
      </c>
      <c r="G394" s="15"/>
    </row>
    <row r="395" spans="1:7" x14ac:dyDescent="0.35">
      <c r="A395" s="51" t="s">
        <v>10</v>
      </c>
      <c r="B395" s="8">
        <v>0.41639999999999999</v>
      </c>
      <c r="C395" s="8">
        <v>0.4022</v>
      </c>
      <c r="D395" s="8">
        <v>0.4098</v>
      </c>
      <c r="E395" s="8">
        <v>0.42599999999999999</v>
      </c>
      <c r="F395" s="23">
        <v>0.39079999999999998</v>
      </c>
      <c r="G395" s="15"/>
    </row>
    <row r="396" spans="1:7" x14ac:dyDescent="0.35">
      <c r="A396" s="29" t="s">
        <v>11</v>
      </c>
      <c r="B396" s="8">
        <v>2.6894</v>
      </c>
      <c r="C396" s="8">
        <v>-4.6473000000000004</v>
      </c>
      <c r="D396" s="8">
        <v>-11.911799999999999</v>
      </c>
      <c r="E396" s="8">
        <v>-20.385999999999999</v>
      </c>
      <c r="F396" s="23">
        <v>-30.0456</v>
      </c>
      <c r="G396" s="15"/>
    </row>
    <row r="397" spans="1:7" x14ac:dyDescent="0.35">
      <c r="A397" s="29" t="s">
        <v>12</v>
      </c>
      <c r="B397" s="8">
        <v>0.94330000000000003</v>
      </c>
      <c r="C397" s="8">
        <v>0.70750000000000002</v>
      </c>
      <c r="D397" s="8">
        <v>0.48320000000000002</v>
      </c>
      <c r="E397" s="8">
        <v>0.42049999999999998</v>
      </c>
      <c r="F397" s="23">
        <v>0.39340000000000003</v>
      </c>
      <c r="G397" s="15"/>
    </row>
    <row r="398" spans="1:7" x14ac:dyDescent="0.35">
      <c r="A398" s="29" t="s">
        <v>13</v>
      </c>
      <c r="B398" s="8">
        <v>-1.7606999999999999</v>
      </c>
      <c r="C398" s="8">
        <v>-8.1674000000000007</v>
      </c>
      <c r="D398" s="8">
        <v>-13.776999999999999</v>
      </c>
      <c r="E398" s="8">
        <v>-20.873999999999999</v>
      </c>
      <c r="F398" s="23">
        <v>-30.104199999999999</v>
      </c>
      <c r="G398" s="15"/>
    </row>
    <row r="399" spans="1:7" ht="15" thickBot="1" x14ac:dyDescent="0.4">
      <c r="A399" s="30" t="s">
        <v>14</v>
      </c>
      <c r="B399" s="24">
        <v>1.2151000000000001</v>
      </c>
      <c r="C399" s="24">
        <v>0.77839999999999998</v>
      </c>
      <c r="D399" s="24">
        <v>0.49209999999999998</v>
      </c>
      <c r="E399" s="24">
        <v>0.41810000000000003</v>
      </c>
      <c r="F399" s="25">
        <v>0.3926</v>
      </c>
      <c r="G399" s="15"/>
    </row>
    <row r="400" spans="1:7" x14ac:dyDescent="0.35">
      <c r="A400" s="15"/>
      <c r="B400" s="15"/>
      <c r="C400" s="15"/>
      <c r="D400" s="15"/>
      <c r="E400" s="15"/>
      <c r="F400" s="15"/>
      <c r="G400" s="15"/>
    </row>
    <row r="401" spans="1:3" ht="15" thickBot="1" x14ac:dyDescent="0.4"/>
    <row r="402" spans="1:3" x14ac:dyDescent="0.35">
      <c r="A402" s="52" t="s">
        <v>9</v>
      </c>
      <c r="B402" s="13"/>
      <c r="C402" s="53">
        <v>-8.1576000000000004</v>
      </c>
    </row>
    <row r="403" spans="1:3" x14ac:dyDescent="0.35">
      <c r="A403" s="51" t="s">
        <v>10</v>
      </c>
      <c r="C403" s="36">
        <v>0.40889999999999999</v>
      </c>
    </row>
    <row r="404" spans="1:3" x14ac:dyDescent="0.35">
      <c r="A404" s="29" t="s">
        <v>107</v>
      </c>
      <c r="C404" s="36">
        <v>-12.7606</v>
      </c>
    </row>
    <row r="405" spans="1:3" x14ac:dyDescent="0.35">
      <c r="A405" s="29" t="s">
        <v>14</v>
      </c>
      <c r="C405" s="36">
        <v>0.50029999999999997</v>
      </c>
    </row>
    <row r="406" spans="1:3" x14ac:dyDescent="0.35">
      <c r="A406" s="29" t="s">
        <v>108</v>
      </c>
      <c r="C406" s="36">
        <v>-8.1062999999999992</v>
      </c>
    </row>
    <row r="407" spans="1:3" ht="15" thickBot="1" x14ac:dyDescent="0.4">
      <c r="A407" s="30" t="s">
        <v>14</v>
      </c>
      <c r="B407" s="19"/>
      <c r="C407" s="54">
        <v>0.77159999999999995</v>
      </c>
    </row>
  </sheetData>
  <mergeCells count="20">
    <mergeCell ref="C330:C337"/>
    <mergeCell ref="D330:D331"/>
    <mergeCell ref="D334:D335"/>
    <mergeCell ref="D338:D339"/>
    <mergeCell ref="D343:D344"/>
    <mergeCell ref="C356:C363"/>
    <mergeCell ref="D356:D357"/>
    <mergeCell ref="D360:D361"/>
    <mergeCell ref="D364:D365"/>
    <mergeCell ref="D369:D370"/>
    <mergeCell ref="C308:C315"/>
    <mergeCell ref="D308:D309"/>
    <mergeCell ref="D312:D313"/>
    <mergeCell ref="D316:D317"/>
    <mergeCell ref="C279:C286"/>
    <mergeCell ref="D279:D280"/>
    <mergeCell ref="D283:D284"/>
    <mergeCell ref="D297:D298"/>
    <mergeCell ref="D287:D288"/>
    <mergeCell ref="D292:D293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zoomScale="85" zoomScaleNormal="85" workbookViewId="0">
      <selection activeCell="A114" sqref="A114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2022-11-21T21:51:36Z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