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C99DE758-2254-4B34-8182-F08F2B5FF9D6}" xr6:coauthVersionLast="47" xr6:coauthVersionMax="47" xr10:uidLastSave="{00000000-0000-0000-0000-000000000000}"/>
  <bookViews>
    <workbookView xWindow="-110" yWindow="-110" windowWidth="17020" windowHeight="10120" activeTab="1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9" i="3" l="1"/>
  <c r="H59" i="3"/>
  <c r="H46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106" i="3"/>
  <c r="H57" i="3"/>
  <c r="H55" i="3"/>
  <c r="H53" i="3"/>
  <c r="H51" i="3"/>
  <c r="H41" i="3"/>
  <c r="G209" i="1"/>
  <c r="G212" i="1"/>
  <c r="I106" i="1"/>
  <c r="E59" i="1"/>
  <c r="G106" i="1"/>
  <c r="E57" i="1"/>
  <c r="E106" i="1"/>
  <c r="G114" i="3"/>
  <c r="H71" i="3"/>
  <c r="G108" i="3"/>
  <c r="G102" i="3"/>
  <c r="G100" i="3"/>
  <c r="G98" i="3"/>
  <c r="G19" i="3"/>
  <c r="H63" i="3"/>
  <c r="H68" i="3"/>
  <c r="H65" i="3"/>
  <c r="H48" i="3"/>
  <c r="H4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<sst xmlns="http://schemas.openxmlformats.org/spreadsheetml/2006/main" count="485" uniqueCount="259">
  <si>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</si>
  <si>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</si>
  <si>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</si>
  <si>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</si>
  <si>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</si>
  <si>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</si>
  <si>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</si>
  <si>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</si>
  <si>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</si>
  <si>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</si>
  <si>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</si>
  <si>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</si>
  <si>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</si>
  <si>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</si>
  <si>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</si>
  <si>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</si>
  <si>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</si>
  <si>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</si>
  <si>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</si>
  <si>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</si>
  <si>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</si>
  <si>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</si>
  <si>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</si>
  <si>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</si>
  <si>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</si>
  <si>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</si>
  <si>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</si>
  <si>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</si>
  <si>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</si>
  <si>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</si>
  <si>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</si>
  <si>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</si>
  <si>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</si>
  <si>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</si>
  <si>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</si>
  <si>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</si>
  <si>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</si>
  <si>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</si>
  <si>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</si>
  <si>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</si>
  <si>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</si>
  <si>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</si>
  <si>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</si>
  <si>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</si>
  <si>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</si>
  <si>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</si>
  <si>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</si>
  <si>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</si>
  <si>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</si>
  <si>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</si>
  <si>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</si>
  <si>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</si>
  <si>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</si>
  <si>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</si>
  <si>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</si>
  <si>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</si>
  <si>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</si>
  <si>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</si>
  <si>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</si>
  <si>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</si>
  <si>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</si>
  <si>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</si>
  <si>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</si>
  <si>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</si>
  <si>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</si>
  <si>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</si>
  <si>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</si>
  <si>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</si>
  <si>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</si>
  <si>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</si>
  <si>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</si>
  <si>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</si>
  <si>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</si>
  <si>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</si>
  <si>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</si>
  <si>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</si>
  <si>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</si>
  <si>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</si>
  <si>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</si>
  <si>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</si>
  <si>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</si>
  <si>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</si>
  <si>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</si>
  <si>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</si>
  <si>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</si>
  <si>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</si>
  <si>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</si>
  <si>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</si>
  <si>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</si>
  <si>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</si>
  <si>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</si>
  <si>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</si>
  <si>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</si>
  <si>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</si>
  <si>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</si>
  <si>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</si>
  <si>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</si>
  <si>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</si>
  <si>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</si>
  <si>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</si>
  <si>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</si>
  <si>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</si>
  <si>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5) Decimation for linear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</si>
  <si>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</si>
  <si>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</si>
  <si>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</si>
  <si>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</si>
  <si>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</si>
  <si>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</si>
  <si>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</si>
  <si>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</si>
  <si>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</si>
  <si>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</si>
  <si>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</si>
  <si>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</si>
  <si>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</si>
  <si>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</si>
  <si>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</si>
  <si>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</si>
  <si>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</si>
  <si>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</si>
  <si>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</si>
  <si>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</si>
  <si>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</si>
  <si>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</si>
  <si>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</si>
  <si>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</si>
  <si>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</si>
  <si>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</si>
  <si>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</si>
  <si>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</si>
  <si>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</si>
  <si>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</si>
  <si>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</si>
  <si>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</si>
  <si>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</si>
  <si>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</si>
  <si>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</si>
  <si>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</si>
  <si>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</si>
  <si>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</si>
  <si>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</si>
  <si>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</si>
  <si>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</si>
  <si>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</si>
  <si>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</si>
  <si>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</si>
  <si>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</si>
  <si>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</si>
  <si>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</si>
  <si>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</si>
  <si>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</si>
  <si>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</si>
  <si>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</si>
  <si>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</si>
  <si>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</si>
  <si>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</si>
  <si>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</si>
  <si>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</si>
  <si>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</si>
  <si>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</si>
  <si>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</si>
  <si>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</si>
  <si>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</si>
  <si>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</si>
  <si>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</si>
  <si>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</si>
  <si>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</si>
  <si>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</si>
  <si>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</si>
  <si>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</si>
  <si>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</si>
  <si>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</si>
  <si>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</si>
  <si>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</si>
  <si>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</si>
  <si>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</si>
  <si>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</si>
  <si>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</si>
  <si>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</si>
  <si>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</si>
  <si>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</si>
  <si>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</si>
  <si>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</si>
  <si>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</si>
  <si>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</si>
  <si>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</si>
  <si>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</si>
  <si>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</si>
  <si>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</si>
  <si>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</si>
  <si>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</si>
  <si>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</si>
  <si>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</si>
  <si>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</si>
  <si>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</si>
  <si>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</si>
  <si>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</si>
  <si>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</si>
  <si>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</si>
  <si>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</si>
  <si>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</si>
  <si>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</si>
  <si>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</si>
  <si>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</si>
  <si>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</si>
  <si>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</si>
  <si>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</si>
  <si>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</si>
  <si>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</si>
  <si>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</si>
  <si>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</si>
  <si>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</si>
  <si>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</si>
  <si>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</si>
  <si>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</si>
  <si>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</si>
  <si>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</si>
  <si>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</si>
  <si>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</si>
  <si>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</si>
  <si>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</si>
  <si>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</si>
  <si>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</si>
  <si>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</si>
  <si>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</si>
  <si>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</si>
  <si>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</si>
  <si>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</si>
  <si>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</si>
  <si>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</si>
  <si>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</si>
  <si>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</si>
  <si>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</si>
  <si>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</si>
  <si>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</si>
  <si>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</si>
  <si>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</si>
  <si>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</si>
  <si>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</si>
  <si>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</si>
  <si>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</si>
  <si>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</si>
  <si>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</si>
  <si>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</si>
  <si>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</si>
  <si>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</si>
  <si>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</si>
  <si>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</si>
  <si>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</si>
  <si>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</si>
  <si>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</si>
  <si>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</si>
  <si>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</si>
  <si>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</si>
  <si>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</si>
  <si>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</si>
  <si>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</si>
  <si>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1) Observation mismatch Discrete-Time (change date 9.15: add hybrid full)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</si>
</sst>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2"/>
  <sheetViews>
    <sheetView topLeftCell="A76" zoomScale="85" zoomScaleNormal="85" workbookViewId="0">
      <selection activeCell="C77" sqref="C77"/>
    </sheetView>
  </sheetViews>
  <sheetFormatPr defaultRowHeight="14.5" x14ac:dyDescent="0.35"/>
  <cols>
    <col min="1" max="1" width="22.453125" customWidth="1"/>
    <col min="2" max="2" width="27.1796875" customWidth="1"/>
    <col min="3" max="3" width="20.453125" customWidth="1"/>
    <col min="4" max="4" width="31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210</v>
      </c>
    </row>
    <row r="2" spans="1:6" x14ac:dyDescent="0.35">
      <c r="A2" s="12" t="s">
        <v>212</v>
      </c>
      <c r="B2" s="13" t="s">
        <v>213</v>
      </c>
      <c r="C2" s="13" t="s">
        <v>214</v>
      </c>
      <c r="D2" s="163"/>
    </row>
    <row r="3" spans="1:6" x14ac:dyDescent="0.35">
      <c r="A3" s="4" t="s">
        <v>211</v>
      </c>
      <c r="B3" s="175" t="s">
        <v>216</v>
      </c>
      <c r="C3" s="175"/>
      <c r="D3" s="18"/>
    </row>
    <row r="4" spans="1:6" x14ac:dyDescent="0.35">
      <c r="A4" s="4" t="s">
        <v>215</v>
      </c>
      <c r="B4" s="175"/>
      <c r="C4" s="175"/>
      <c r="D4" s="18"/>
    </row>
    <row r="5" spans="1:6" x14ac:dyDescent="0.35">
      <c r="A5" s="4" t="s">
        <v>221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201</v>
      </c>
      <c r="D48" s="101" t="s">
        <v>36</v>
      </c>
      <c r="E48" s="13" t="s">
        <v>201</v>
      </c>
      <c r="F48" s="101" t="s">
        <v>37</v>
      </c>
      <c r="G48" s="34" t="s">
        <v>201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251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252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253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201</v>
      </c>
      <c r="D65" s="101" t="s">
        <v>43</v>
      </c>
      <c r="E65" s="13" t="s">
        <v>201</v>
      </c>
      <c r="F65" s="101" t="s">
        <v>44</v>
      </c>
      <c r="G65" s="34" t="s">
        <v>201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251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252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253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222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202</v>
      </c>
      <c r="D95" s="43" t="s">
        <v>56</v>
      </c>
      <c r="E95" s="16" t="s">
        <v>203</v>
      </c>
      <c r="F95" s="43" t="s">
        <v>57</v>
      </c>
      <c r="G95" s="16" t="s">
        <v>204</v>
      </c>
      <c r="H95" s="43" t="s">
        <v>58</v>
      </c>
      <c r="I95" s="16" t="s">
        <v>205</v>
      </c>
      <c r="J95" s="43" t="s">
        <v>59</v>
      </c>
      <c r="K95" s="34" t="s">
        <v>206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199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248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247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200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254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225</v>
      </c>
      <c r="D112" s="22"/>
      <c r="F112" s="22"/>
      <c r="H112" s="22"/>
      <c r="J112" s="22"/>
    </row>
    <row r="113" spans="1:11" x14ac:dyDescent="0.35">
      <c r="A113" s="14" t="s">
        <v>235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202</v>
      </c>
      <c r="D115" s="43" t="s">
        <v>56</v>
      </c>
      <c r="E115" s="16" t="s">
        <v>203</v>
      </c>
      <c r="F115" s="43" t="s">
        <v>57</v>
      </c>
      <c r="G115" s="16" t="s">
        <v>204</v>
      </c>
      <c r="H115" s="43" t="s">
        <v>58</v>
      </c>
      <c r="I115" s="34" t="s">
        <v>205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248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249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200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233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224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223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202</v>
      </c>
      <c r="D130" s="43" t="s">
        <v>56</v>
      </c>
      <c r="E130" s="16" t="s">
        <v>203</v>
      </c>
      <c r="F130" s="43" t="s">
        <v>57</v>
      </c>
      <c r="G130" s="16" t="s">
        <v>204</v>
      </c>
      <c r="H130" s="43" t="s">
        <v>58</v>
      </c>
      <c r="I130" s="34" t="s">
        <v>205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229</v>
      </c>
      <c r="B136" s="169"/>
      <c r="C136" s="169"/>
      <c r="D136" s="169"/>
      <c r="E136" s="169"/>
      <c r="F136" s="169" t="s">
        <v>226</v>
      </c>
      <c r="G136" s="169"/>
      <c r="H136" s="182"/>
      <c r="I136" s="149"/>
      <c r="J136" s="8"/>
    </row>
    <row r="137" spans="1:10" x14ac:dyDescent="0.35">
      <c r="A137" s="147" t="s">
        <v>248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231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229</v>
      </c>
      <c r="B140" s="62"/>
      <c r="C140" s="62"/>
      <c r="D140" s="62" t="s">
        <v>232</v>
      </c>
      <c r="E140" s="62"/>
      <c r="F140" s="62" t="s">
        <v>232</v>
      </c>
      <c r="G140" s="62"/>
      <c r="H140" s="62" t="s">
        <v>236</v>
      </c>
      <c r="I140" s="109"/>
      <c r="J140" s="8"/>
    </row>
    <row r="141" spans="1:10" x14ac:dyDescent="0.35">
      <c r="A141" s="104" t="s">
        <v>247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226</v>
      </c>
      <c r="E143" s="15"/>
      <c r="F143" s="15" t="s">
        <v>227</v>
      </c>
      <c r="G143" s="15"/>
      <c r="H143" s="15"/>
      <c r="I143" s="15"/>
      <c r="J143" s="15"/>
    </row>
    <row r="144" spans="1:10" x14ac:dyDescent="0.35">
      <c r="A144" s="15" t="s">
        <v>239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234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228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223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202</v>
      </c>
      <c r="D148" s="43" t="s">
        <v>56</v>
      </c>
      <c r="E148" s="16" t="s">
        <v>203</v>
      </c>
      <c r="F148" s="43" t="s">
        <v>57</v>
      </c>
      <c r="G148" s="16" t="s">
        <v>204</v>
      </c>
      <c r="H148" s="43" t="s">
        <v>58</v>
      </c>
      <c r="I148" s="34" t="s">
        <v>205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229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248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231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229</v>
      </c>
      <c r="B158" s="62"/>
      <c r="C158" s="62"/>
      <c r="D158" s="151"/>
      <c r="E158" s="151"/>
      <c r="F158" s="151"/>
      <c r="G158" s="62"/>
      <c r="H158" s="62" t="s">
        <v>230</v>
      </c>
      <c r="I158" s="109"/>
      <c r="J158" s="15"/>
    </row>
    <row r="159" spans="1:10" x14ac:dyDescent="0.35">
      <c r="A159" s="104" t="s">
        <v>247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240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233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237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238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202</v>
      </c>
      <c r="D166" s="43" t="s">
        <v>56</v>
      </c>
      <c r="E166" s="16" t="s">
        <v>203</v>
      </c>
      <c r="F166" s="43" t="s">
        <v>57</v>
      </c>
      <c r="G166" s="16" t="s">
        <v>204</v>
      </c>
      <c r="H166" s="43" t="s">
        <v>58</v>
      </c>
      <c r="I166" s="34" t="s">
        <v>205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229</v>
      </c>
      <c r="B172" s="169"/>
      <c r="C172" s="169"/>
      <c r="D172" s="169"/>
      <c r="E172" s="169"/>
      <c r="F172" s="169"/>
      <c r="G172" s="169"/>
      <c r="H172" s="169" t="s">
        <v>241</v>
      </c>
      <c r="I172" s="149"/>
      <c r="J172" s="15"/>
    </row>
    <row r="173" spans="1:10" x14ac:dyDescent="0.35">
      <c r="A173" s="147" t="s">
        <v>248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231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229</v>
      </c>
      <c r="B176" s="62"/>
      <c r="C176" s="62"/>
      <c r="D176" s="62"/>
      <c r="E176" s="62"/>
      <c r="F176" s="62"/>
      <c r="G176" s="62"/>
      <c r="H176" s="62" t="s">
        <v>236</v>
      </c>
      <c r="I176" s="109"/>
      <c r="J176" s="15"/>
    </row>
    <row r="177" spans="1:10" x14ac:dyDescent="0.35">
      <c r="A177" s="104" t="s">
        <v>247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217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207</v>
      </c>
    </row>
    <row r="185" spans="1:10" x14ac:dyDescent="0.35">
      <c r="A185" s="64" t="s">
        <v>218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219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209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250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220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208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195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196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197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198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7" x14ac:dyDescent="0.35">
      <c r="A259" s="6" t="s">
        <v>102</v>
      </c>
    </row>
    <row r="265" spans="1:7" x14ac:dyDescent="0.35">
      <c r="A265" s="6" t="s">
        <v>103</v>
      </c>
    </row>
    <row r="266" spans="1:7" x14ac:dyDescent="0.35">
      <c r="A266" s="15" t="s">
        <v>104</v>
      </c>
      <c r="B266" s="15"/>
      <c r="C266" s="15"/>
      <c r="D266" s="15"/>
      <c r="E266" s="15"/>
      <c r="F266" s="15"/>
      <c r="G266" s="15"/>
    </row>
    <row r="267" spans="1:7" ht="15" thickBot="1" x14ac:dyDescent="0.4">
      <c r="A267" s="15" t="s">
        <v>105</v>
      </c>
      <c r="B267" s="15"/>
      <c r="C267" s="15"/>
      <c r="D267" s="15"/>
      <c r="E267" s="15"/>
      <c r="F267" s="15"/>
      <c r="G267" s="15"/>
    </row>
    <row r="268" spans="1:7" x14ac:dyDescent="0.35">
      <c r="A268" s="42" t="s">
        <v>106</v>
      </c>
      <c r="B268" s="43">
        <v>-10</v>
      </c>
      <c r="C268" s="43">
        <v>0</v>
      </c>
      <c r="D268" s="43">
        <v>10</v>
      </c>
      <c r="E268" s="50">
        <v>20</v>
      </c>
      <c r="F268" s="44"/>
      <c r="G268" s="44"/>
    </row>
    <row r="269" spans="1:7" x14ac:dyDescent="0.35">
      <c r="A269" s="51" t="s">
        <v>9</v>
      </c>
      <c r="B269" s="8">
        <v>10.021800000000001</v>
      </c>
      <c r="C269" s="8">
        <v>-1E-4</v>
      </c>
      <c r="D269" s="8">
        <v>-10.0009</v>
      </c>
      <c r="E269" s="23">
        <v>-20.009399999999999</v>
      </c>
      <c r="F269" s="8"/>
      <c r="G269" s="15"/>
    </row>
    <row r="270" spans="1:7" x14ac:dyDescent="0.35">
      <c r="A270" s="51" t="s">
        <v>10</v>
      </c>
      <c r="B270" s="8">
        <v>0.40789999999999998</v>
      </c>
      <c r="C270" s="8">
        <v>0.41980000000000001</v>
      </c>
      <c r="D270" s="8">
        <v>0.42220000000000002</v>
      </c>
      <c r="E270" s="23">
        <v>0.41310000000000002</v>
      </c>
      <c r="F270" s="8"/>
      <c r="G270" s="15"/>
    </row>
    <row r="271" spans="1:7" x14ac:dyDescent="0.35">
      <c r="A271" s="29" t="s">
        <v>11</v>
      </c>
      <c r="B271" s="8">
        <v>8.0785</v>
      </c>
      <c r="C271" s="8">
        <v>-0.36620000000000003</v>
      </c>
      <c r="D271" s="8">
        <v>-10.040800000000001</v>
      </c>
      <c r="E271" s="23">
        <v>-20.0139</v>
      </c>
      <c r="F271" s="8"/>
      <c r="G271" s="15"/>
    </row>
    <row r="272" spans="1:7" x14ac:dyDescent="0.35">
      <c r="A272" s="29" t="s">
        <v>12</v>
      </c>
      <c r="B272" s="8">
        <v>0.4738</v>
      </c>
      <c r="C272" s="8">
        <v>0.41570000000000001</v>
      </c>
      <c r="D272" s="8">
        <v>0.42080000000000001</v>
      </c>
      <c r="E272" s="23">
        <v>0.41360000000000002</v>
      </c>
      <c r="F272" s="8"/>
      <c r="G272" s="15"/>
    </row>
    <row r="273" spans="1:7" x14ac:dyDescent="0.35">
      <c r="A273" s="29" t="s">
        <v>13</v>
      </c>
      <c r="B273" s="8">
        <v>6.2323000000000004</v>
      </c>
      <c r="C273" s="8">
        <v>-0.8518</v>
      </c>
      <c r="D273" s="8">
        <v>-10.102499999999999</v>
      </c>
      <c r="E273" s="23">
        <v>-20.0198</v>
      </c>
      <c r="F273" s="8"/>
      <c r="G273" s="15"/>
    </row>
    <row r="274" spans="1:7" ht="15" thickBot="1" x14ac:dyDescent="0.4">
      <c r="A274" s="30" t="s">
        <v>14</v>
      </c>
      <c r="B274" s="24">
        <v>0.49349999999999999</v>
      </c>
      <c r="C274" s="24">
        <v>0.41720000000000002</v>
      </c>
      <c r="D274" s="24">
        <v>0.42209999999999998</v>
      </c>
      <c r="E274" s="25">
        <v>0.41389999999999999</v>
      </c>
      <c r="F274" s="8"/>
      <c r="G274" s="15"/>
    </row>
    <row r="275" spans="1:7" x14ac:dyDescent="0.35">
      <c r="A275" s="15"/>
      <c r="B275" s="15"/>
      <c r="C275" s="15"/>
      <c r="D275" s="15"/>
      <c r="E275" s="15"/>
      <c r="F275" s="15"/>
      <c r="G275" s="15"/>
    </row>
    <row r="276" spans="1:7" x14ac:dyDescent="0.35">
      <c r="A276" s="15"/>
      <c r="B276" s="15"/>
      <c r="C276" s="15"/>
      <c r="D276" s="15"/>
      <c r="E276" s="15"/>
      <c r="F276" s="15"/>
      <c r="G276" s="15"/>
    </row>
    <row r="277" spans="1:7" ht="15" thickBot="1" x14ac:dyDescent="0.4">
      <c r="A277" s="15" t="s">
        <v>107</v>
      </c>
      <c r="B277" s="15"/>
      <c r="C277" s="15"/>
      <c r="D277" s="15"/>
      <c r="E277" s="15"/>
      <c r="F277" s="15"/>
      <c r="G277" s="15"/>
    </row>
    <row r="278" spans="1:7" x14ac:dyDescent="0.35">
      <c r="A278" s="42" t="s">
        <v>106</v>
      </c>
      <c r="B278" s="43">
        <v>-10</v>
      </c>
      <c r="C278" s="43">
        <v>0</v>
      </c>
      <c r="D278" s="43">
        <v>10</v>
      </c>
      <c r="E278" s="43">
        <v>20</v>
      </c>
      <c r="F278" s="50">
        <v>30</v>
      </c>
      <c r="G278" s="15"/>
    </row>
    <row r="279" spans="1:7" x14ac:dyDescent="0.35">
      <c r="A279" s="51" t="s">
        <v>9</v>
      </c>
      <c r="B279" s="8">
        <v>9.9992999999999999</v>
      </c>
      <c r="C279" s="8">
        <v>9.2999999999999992E-3</v>
      </c>
      <c r="D279" s="8">
        <v>-9.9928000000000008</v>
      </c>
      <c r="E279" s="8">
        <v>-20.0136</v>
      </c>
      <c r="F279" s="23">
        <v>-30.004000000000001</v>
      </c>
      <c r="G279" s="15"/>
    </row>
    <row r="280" spans="1:7" x14ac:dyDescent="0.35">
      <c r="A280" s="51" t="s">
        <v>10</v>
      </c>
      <c r="B280" s="8">
        <v>0.41639999999999999</v>
      </c>
      <c r="C280" s="8">
        <v>0.4022</v>
      </c>
      <c r="D280" s="8">
        <v>0.4098</v>
      </c>
      <c r="E280" s="8">
        <v>0.42599999999999999</v>
      </c>
      <c r="F280" s="23">
        <v>0.39079999999999998</v>
      </c>
      <c r="G280" s="15"/>
    </row>
    <row r="281" spans="1:7" x14ac:dyDescent="0.35">
      <c r="A281" s="29" t="s">
        <v>11</v>
      </c>
      <c r="B281" s="8">
        <v>2.6894</v>
      </c>
      <c r="C281" s="8">
        <v>-4.6473000000000004</v>
      </c>
      <c r="D281" s="8">
        <v>-11.911799999999999</v>
      </c>
      <c r="E281" s="8">
        <v>-20.385999999999999</v>
      </c>
      <c r="F281" s="23">
        <v>-30.0456</v>
      </c>
      <c r="G281" s="15"/>
    </row>
    <row r="282" spans="1:7" x14ac:dyDescent="0.35">
      <c r="A282" s="29" t="s">
        <v>12</v>
      </c>
      <c r="B282" s="8">
        <v>0.94330000000000003</v>
      </c>
      <c r="C282" s="8">
        <v>0.70750000000000002</v>
      </c>
      <c r="D282" s="8">
        <v>0.48320000000000002</v>
      </c>
      <c r="E282" s="8">
        <v>0.42049999999999998</v>
      </c>
      <c r="F282" s="23">
        <v>0.39340000000000003</v>
      </c>
      <c r="G282" s="15"/>
    </row>
    <row r="283" spans="1:7" x14ac:dyDescent="0.35">
      <c r="A283" s="29" t="s">
        <v>13</v>
      </c>
      <c r="B283" s="8">
        <v>-1.7606999999999999</v>
      </c>
      <c r="C283" s="8">
        <v>-8.1674000000000007</v>
      </c>
      <c r="D283" s="8">
        <v>-13.776999999999999</v>
      </c>
      <c r="E283" s="8">
        <v>-20.873999999999999</v>
      </c>
      <c r="F283" s="23">
        <v>-30.104199999999999</v>
      </c>
      <c r="G283" s="15"/>
    </row>
    <row r="284" spans="1:7" ht="15" thickBot="1" x14ac:dyDescent="0.4">
      <c r="A284" s="30" t="s">
        <v>14</v>
      </c>
      <c r="B284" s="24">
        <v>1.2151000000000001</v>
      </c>
      <c r="C284" s="24">
        <v>0.77839999999999998</v>
      </c>
      <c r="D284" s="24">
        <v>0.49209999999999998</v>
      </c>
      <c r="E284" s="24">
        <v>0.41810000000000003</v>
      </c>
      <c r="F284" s="25">
        <v>0.3926</v>
      </c>
      <c r="G284" s="15"/>
    </row>
    <row r="285" spans="1:7" x14ac:dyDescent="0.35">
      <c r="A285" s="15"/>
      <c r="B285" s="15"/>
      <c r="C285" s="15"/>
      <c r="D285" s="15"/>
      <c r="E285" s="15"/>
      <c r="F285" s="15"/>
      <c r="G285" s="15"/>
    </row>
    <row r="286" spans="1:7" ht="15" thickBot="1" x14ac:dyDescent="0.4"/>
    <row r="287" spans="1:7" x14ac:dyDescent="0.35">
      <c r="A287" s="52" t="s">
        <v>9</v>
      </c>
      <c r="B287" s="13"/>
      <c r="C287" s="53">
        <v>-8.1576000000000004</v>
      </c>
    </row>
    <row r="288" spans="1:7" x14ac:dyDescent="0.35">
      <c r="A288" s="51" t="s">
        <v>10</v>
      </c>
      <c r="C288" s="36">
        <v>0.40889999999999999</v>
      </c>
    </row>
    <row r="289" spans="1:3" x14ac:dyDescent="0.35">
      <c r="A289" s="29" t="s">
        <v>108</v>
      </c>
      <c r="C289" s="36">
        <v>-12.7606</v>
      </c>
    </row>
    <row r="290" spans="1:3" x14ac:dyDescent="0.35">
      <c r="A290" s="29" t="s">
        <v>14</v>
      </c>
      <c r="C290" s="36">
        <v>0.50029999999999997</v>
      </c>
    </row>
    <row r="291" spans="1:3" x14ac:dyDescent="0.35">
      <c r="A291" s="29" t="s">
        <v>109</v>
      </c>
      <c r="C291" s="36">
        <v>-8.1062999999999992</v>
      </c>
    </row>
    <row r="292" spans="1:3" ht="15" thickBot="1" x14ac:dyDescent="0.4">
      <c r="A292" s="30" t="s">
        <v>14</v>
      </c>
      <c r="B292" s="19"/>
      <c r="C292" s="54">
        <v>0.77159999999999995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36"/>
  <sheetViews>
    <sheetView tabSelected="1" topLeftCell="A31" zoomScale="85" zoomScaleNormal="85" workbookViewId="0">
      <selection activeCell="E29" sqref="E29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258</v>
      </c>
    </row>
    <row r="2" spans="1:7" x14ac:dyDescent="0.35">
      <c r="A2" t="s">
        <v>110</v>
      </c>
      <c r="B2" t="s">
        <v>53</v>
      </c>
    </row>
    <row r="3" spans="1:7" ht="15" thickBot="1" x14ac:dyDescent="0.4">
      <c r="A3" t="s">
        <v>111</v>
      </c>
    </row>
    <row r="4" spans="1:7" x14ac:dyDescent="0.35">
      <c r="A4" s="12" t="s">
        <v>112</v>
      </c>
      <c r="B4" s="27" t="s">
        <v>25</v>
      </c>
      <c r="C4" s="27" t="s">
        <v>113</v>
      </c>
      <c r="D4" s="27" t="s">
        <v>27</v>
      </c>
      <c r="E4" s="27" t="s">
        <v>28</v>
      </c>
      <c r="F4" s="27" t="s">
        <v>29</v>
      </c>
      <c r="G4" s="163" t="s">
        <v>114</v>
      </c>
    </row>
    <row r="5" spans="1:7" x14ac:dyDescent="0.35">
      <c r="A5" s="4" t="s">
        <v>115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116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117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118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119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120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121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122</v>
      </c>
      <c r="B19" s="146">
        <v>-2.3456000000000001</v>
      </c>
      <c r="C19" s="159">
        <v>-13.049799999999999</v>
      </c>
      <c r="D19" s="159">
        <v>-22.5517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46">
        <v>0.94630000000000003</v>
      </c>
      <c r="C20" s="159">
        <v>1.1852</v>
      </c>
      <c r="D20" s="159">
        <v>1.0452999999999999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123</v>
      </c>
      <c r="B21" s="146">
        <v>-2.1879</v>
      </c>
      <c r="C21" s="159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46">
        <v>1.0165999999999999</v>
      </c>
      <c r="C22" s="159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124</v>
      </c>
      <c r="B23" s="146">
        <v>-2.3359999999999999</v>
      </c>
      <c r="C23" s="159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159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39" t="s">
        <v>84</v>
      </c>
      <c r="B25" s="160">
        <v>-1.9206000000000001</v>
      </c>
      <c r="C25" s="161">
        <v>-11.959300000000001</v>
      </c>
      <c r="D25" s="161">
        <v>-18.723600000000001</v>
      </c>
      <c r="E25" s="162">
        <v>-23.0761</v>
      </c>
      <c r="F25" s="161">
        <v>-23.3506</v>
      </c>
      <c r="G25" s="40">
        <f>250.258969783782/200</f>
        <v>1.25129484891891</v>
      </c>
    </row>
    <row r="26" spans="1:7" x14ac:dyDescent="0.35">
      <c r="A26" s="39" t="s">
        <v>38</v>
      </c>
      <c r="B26" s="160">
        <v>0.96150000000000002</v>
      </c>
      <c r="C26" s="161">
        <v>1.3083</v>
      </c>
      <c r="D26" s="161">
        <v>0.87119999999999997</v>
      </c>
      <c r="E26" s="161">
        <v>0.74319999999999997</v>
      </c>
      <c r="F26" s="161">
        <v>0.47189999999999999</v>
      </c>
      <c r="G26" s="40"/>
    </row>
    <row r="27" spans="1:7" x14ac:dyDescent="0.35">
      <c r="A27" s="39" t="s">
        <v>82</v>
      </c>
      <c r="B27" s="160">
        <v>-2.2633999999999999</v>
      </c>
      <c r="C27" s="161">
        <v>-12.3977</v>
      </c>
      <c r="D27" s="161">
        <v>-22.412800000000001</v>
      </c>
      <c r="E27" s="161">
        <v>-31.040400000000002</v>
      </c>
      <c r="F27" s="161">
        <v>-42.368200000000002</v>
      </c>
      <c r="G27" s="40"/>
    </row>
    <row r="28" spans="1:7" ht="15" thickBot="1" x14ac:dyDescent="0.4">
      <c r="A28" s="97" t="s">
        <v>38</v>
      </c>
      <c r="B28" s="98">
        <v>1.1125</v>
      </c>
      <c r="C28" s="99">
        <v>1.1817</v>
      </c>
      <c r="D28" s="99">
        <v>1.0755999999999999</v>
      </c>
      <c r="E28" s="99">
        <v>1.046</v>
      </c>
      <c r="F28" s="99">
        <v>1.2556</v>
      </c>
      <c r="G28" s="168"/>
    </row>
    <row r="29" spans="1:7" x14ac:dyDescent="0.35">
      <c r="B29" s="8"/>
      <c r="C29" s="56"/>
      <c r="D29" s="56"/>
      <c r="E29" s="56"/>
      <c r="F29" s="56"/>
    </row>
    <row r="31" spans="1:7" ht="72.5" x14ac:dyDescent="0.35">
      <c r="B31" s="55" t="s">
        <v>125</v>
      </c>
    </row>
    <row r="32" spans="1:7" ht="58" x14ac:dyDescent="0.35">
      <c r="B32" s="55" t="s">
        <v>126</v>
      </c>
    </row>
    <row r="35" spans="1:8" x14ac:dyDescent="0.35">
      <c r="A35" s="6" t="s">
        <v>256</v>
      </c>
    </row>
    <row r="36" spans="1:8" x14ac:dyDescent="0.35">
      <c r="A36" t="s">
        <v>255</v>
      </c>
    </row>
    <row r="37" spans="1:8" ht="15" thickBot="1" x14ac:dyDescent="0.4">
      <c r="A37" t="s">
        <v>127</v>
      </c>
    </row>
    <row r="38" spans="1:8" x14ac:dyDescent="0.35">
      <c r="A38" s="198" t="s">
        <v>128</v>
      </c>
      <c r="B38" s="199">
        <v>-10</v>
      </c>
      <c r="C38" s="199">
        <v>0</v>
      </c>
      <c r="D38" s="199">
        <v>10</v>
      </c>
      <c r="E38" s="199">
        <v>20</v>
      </c>
      <c r="F38" s="199">
        <v>30</v>
      </c>
      <c r="G38" s="199">
        <v>40</v>
      </c>
      <c r="H38" s="163" t="s">
        <v>114</v>
      </c>
    </row>
    <row r="39" spans="1:8" x14ac:dyDescent="0.35">
      <c r="A39" s="4" t="s">
        <v>129</v>
      </c>
      <c r="B39" s="186"/>
      <c r="C39" s="141">
        <v>-2.3699999999999999E-2</v>
      </c>
      <c r="D39" s="186"/>
      <c r="E39" s="186"/>
      <c r="F39" s="186"/>
      <c r="G39" s="186"/>
      <c r="H39" s="31"/>
    </row>
    <row r="40" spans="1:8" x14ac:dyDescent="0.35">
      <c r="A40" s="4" t="s">
        <v>130</v>
      </c>
      <c r="B40" s="186"/>
      <c r="C40" s="141">
        <v>4.9099999999999998E-2</v>
      </c>
      <c r="D40" s="186"/>
      <c r="E40" s="186"/>
      <c r="F40" s="186"/>
      <c r="G40" s="186"/>
      <c r="H40" s="31"/>
    </row>
    <row r="41" spans="1:8" x14ac:dyDescent="0.35">
      <c r="A41" s="64" t="s">
        <v>131</v>
      </c>
      <c r="B41" s="153">
        <v>0.64659999999999995</v>
      </c>
      <c r="C41" s="153">
        <v>-6.3156999999999996</v>
      </c>
      <c r="D41" s="153">
        <v>-13.3081</v>
      </c>
      <c r="E41" s="153">
        <v>-21.162199999999999</v>
      </c>
      <c r="F41" s="153">
        <v>-30.135000000000002</v>
      </c>
      <c r="G41" s="153">
        <v>-39.999699999999997</v>
      </c>
      <c r="H41" s="200">
        <f>62.6411426067352/10</f>
        <v>6.2641142606735203</v>
      </c>
    </row>
    <row r="42" spans="1:8" x14ac:dyDescent="0.35">
      <c r="A42" s="64" t="s">
        <v>132</v>
      </c>
      <c r="B42" s="153"/>
      <c r="C42" s="153">
        <v>0.13519999999999999</v>
      </c>
      <c r="D42" s="153"/>
      <c r="E42" s="153"/>
      <c r="F42" s="153"/>
      <c r="G42" s="153"/>
      <c r="H42" s="200"/>
    </row>
    <row r="43" spans="1:8" x14ac:dyDescent="0.35">
      <c r="A43" s="92" t="s">
        <v>133</v>
      </c>
      <c r="B43" s="155"/>
      <c r="C43" s="144">
        <v>-10.0745</v>
      </c>
      <c r="D43" s="155"/>
      <c r="E43" s="155"/>
      <c r="F43" s="155"/>
      <c r="G43" s="155"/>
      <c r="H43" s="107">
        <f>103.243407487869/10</f>
        <v>10.3243407487869</v>
      </c>
    </row>
    <row r="44" spans="1:8" x14ac:dyDescent="0.35">
      <c r="A44" s="92" t="s">
        <v>134</v>
      </c>
      <c r="B44" s="155"/>
      <c r="C44" s="144">
        <v>0.19120000000000001</v>
      </c>
      <c r="D44" s="155"/>
      <c r="E44" s="155"/>
      <c r="F44" s="155"/>
      <c r="G44" s="155"/>
      <c r="H44" s="130"/>
    </row>
    <row r="45" spans="1:8" x14ac:dyDescent="0.35">
      <c r="A45" s="39" t="s">
        <v>135</v>
      </c>
      <c r="B45" s="187">
        <v>3.8721999999999999</v>
      </c>
      <c r="C45" s="187">
        <v>8.2391000000000005</v>
      </c>
      <c r="D45" s="187">
        <v>11.548999999999999</v>
      </c>
      <c r="E45" s="187">
        <v>15.2288</v>
      </c>
      <c r="F45" s="187">
        <v>16.989699999999999</v>
      </c>
      <c r="G45" s="187">
        <v>15.2288</v>
      </c>
      <c r="H45" s="31"/>
    </row>
    <row r="46" spans="1:8" x14ac:dyDescent="0.35">
      <c r="A46" s="64" t="s">
        <v>136</v>
      </c>
      <c r="B46" s="153">
        <v>0.68859999999999999</v>
      </c>
      <c r="C46" s="194">
        <v>-6.2901999999999996</v>
      </c>
      <c r="D46" s="153">
        <v>-13.2858</v>
      </c>
      <c r="E46" s="153">
        <v>-21.145</v>
      </c>
      <c r="F46" s="153">
        <v>-30.131799999999998</v>
      </c>
      <c r="G46" s="153">
        <v>-39.999499999999998</v>
      </c>
      <c r="H46" s="121">
        <f>43.5832846164703/10</f>
        <v>4.3583284616470301</v>
      </c>
    </row>
    <row r="47" spans="1:8" x14ac:dyDescent="0.35">
      <c r="A47" s="64" t="s">
        <v>242</v>
      </c>
      <c r="B47" s="153"/>
      <c r="C47" s="194">
        <v>0.1356</v>
      </c>
      <c r="D47" s="153"/>
      <c r="E47" s="153"/>
      <c r="F47" s="153"/>
      <c r="G47" s="153"/>
      <c r="H47" s="200"/>
    </row>
    <row r="48" spans="1:8" x14ac:dyDescent="0.35">
      <c r="A48" s="92" t="s">
        <v>137</v>
      </c>
      <c r="B48" s="155"/>
      <c r="C48" s="144">
        <v>-10.035600000000001</v>
      </c>
      <c r="D48" s="155"/>
      <c r="E48" s="155"/>
      <c r="F48" s="155"/>
      <c r="G48" s="155"/>
      <c r="H48" s="107">
        <f>65.1636457443237/10</f>
        <v>6.5163645744323704</v>
      </c>
    </row>
    <row r="49" spans="1:8" x14ac:dyDescent="0.35">
      <c r="A49" s="92" t="s">
        <v>138</v>
      </c>
      <c r="B49" s="155"/>
      <c r="C49" s="144">
        <v>0.19500000000000001</v>
      </c>
      <c r="D49" s="155"/>
      <c r="E49" s="155"/>
      <c r="F49" s="155"/>
      <c r="G49" s="155"/>
      <c r="H49" s="130"/>
    </row>
    <row r="50" spans="1:8" x14ac:dyDescent="0.35">
      <c r="A50" s="39" t="s">
        <v>135</v>
      </c>
      <c r="B50" s="187">
        <v>3.9794</v>
      </c>
      <c r="C50" s="187">
        <v>8.2391000000000005</v>
      </c>
      <c r="D50" s="187">
        <v>11.548999999999999</v>
      </c>
      <c r="E50" s="187">
        <v>15.2288</v>
      </c>
      <c r="F50" s="187">
        <v>16.989699999999999</v>
      </c>
      <c r="G50" s="187">
        <v>15.2288</v>
      </c>
      <c r="H50" s="31"/>
    </row>
    <row r="51" spans="1:8" x14ac:dyDescent="0.35">
      <c r="A51" s="201" t="s">
        <v>243</v>
      </c>
      <c r="B51" s="188"/>
      <c r="C51" s="188">
        <v>-5.3327999999999998</v>
      </c>
      <c r="D51" s="188"/>
      <c r="E51" s="188"/>
      <c r="F51" s="188"/>
      <c r="G51" s="188"/>
      <c r="H51" s="202">
        <f xml:space="preserve"> 716.548827409744/10</f>
        <v>71.654882740974401</v>
      </c>
    </row>
    <row r="52" spans="1:8" x14ac:dyDescent="0.35">
      <c r="A52" s="201" t="s">
        <v>139</v>
      </c>
      <c r="B52" s="188"/>
      <c r="C52" s="188">
        <v>0.1361</v>
      </c>
      <c r="D52" s="188"/>
      <c r="E52" s="188"/>
      <c r="F52" s="188"/>
      <c r="G52" s="188"/>
      <c r="H52" s="202"/>
    </row>
    <row r="53" spans="1:8" x14ac:dyDescent="0.35">
      <c r="A53" s="201" t="s">
        <v>140</v>
      </c>
      <c r="B53" s="188"/>
      <c r="C53" s="188">
        <v>-5.2450000000000001</v>
      </c>
      <c r="D53" s="188"/>
      <c r="E53" s="188"/>
      <c r="F53" s="188"/>
      <c r="G53" s="188"/>
      <c r="H53" s="202">
        <f>454.791240692138/10</f>
        <v>45.479124069213796</v>
      </c>
    </row>
    <row r="54" spans="1:8" x14ac:dyDescent="0.35">
      <c r="A54" s="201" t="s">
        <v>141</v>
      </c>
      <c r="B54" s="188"/>
      <c r="C54" s="188">
        <v>0.16539999999999999</v>
      </c>
      <c r="D54" s="188"/>
      <c r="E54" s="188"/>
      <c r="F54" s="188"/>
      <c r="G54" s="188"/>
      <c r="H54" s="202"/>
    </row>
    <row r="55" spans="1:8" x14ac:dyDescent="0.35">
      <c r="A55" s="126" t="s">
        <v>244</v>
      </c>
      <c r="B55" s="189"/>
      <c r="C55" s="189">
        <v>-7.2214999999999998</v>
      </c>
      <c r="D55" s="189"/>
      <c r="E55" s="189"/>
      <c r="F55" s="189"/>
      <c r="G55" s="189"/>
      <c r="H55" s="203">
        <f>7239.32049274444/10</f>
        <v>723.93204927444401</v>
      </c>
    </row>
    <row r="56" spans="1:8" x14ac:dyDescent="0.35">
      <c r="A56" s="126" t="s">
        <v>142</v>
      </c>
      <c r="B56" s="189"/>
      <c r="C56" s="189">
        <v>0.2016</v>
      </c>
      <c r="D56" s="189"/>
      <c r="E56" s="189"/>
      <c r="F56" s="189"/>
      <c r="G56" s="189"/>
      <c r="H56" s="203"/>
    </row>
    <row r="57" spans="1:8" x14ac:dyDescent="0.35">
      <c r="A57" s="126" t="s">
        <v>143</v>
      </c>
      <c r="B57" s="189"/>
      <c r="C57" s="189">
        <v>-7.3093000000000004</v>
      </c>
      <c r="D57" s="189"/>
      <c r="E57" s="189"/>
      <c r="F57" s="189"/>
      <c r="G57" s="189"/>
      <c r="H57" s="203">
        <f>4528.51257133483/10</f>
        <v>452.85125713348299</v>
      </c>
    </row>
    <row r="58" spans="1:8" x14ac:dyDescent="0.35">
      <c r="A58" s="126" t="s">
        <v>144</v>
      </c>
      <c r="B58" s="189"/>
      <c r="C58" s="189">
        <v>0.22800000000000001</v>
      </c>
      <c r="D58" s="189"/>
      <c r="E58" s="189"/>
      <c r="F58" s="189"/>
      <c r="G58" s="189"/>
      <c r="H58" s="203"/>
    </row>
    <row r="59" spans="1:8" x14ac:dyDescent="0.35">
      <c r="A59" s="204" t="s">
        <v>145</v>
      </c>
      <c r="B59" s="193"/>
      <c r="C59" s="195">
        <v>-11.105499999999999</v>
      </c>
      <c r="D59" s="193"/>
      <c r="E59" s="193"/>
      <c r="F59" s="193"/>
      <c r="G59" s="193"/>
      <c r="H59" s="205">
        <f>49.225562095642/10</f>
        <v>4.9225562095641999</v>
      </c>
    </row>
    <row r="60" spans="1:8" x14ac:dyDescent="0.35">
      <c r="A60" s="204" t="s">
        <v>246</v>
      </c>
      <c r="B60" s="193"/>
      <c r="C60" s="195">
        <v>23928</v>
      </c>
      <c r="D60" s="193"/>
      <c r="E60" s="193"/>
      <c r="F60" s="193"/>
      <c r="G60" s="193"/>
      <c r="H60" s="205"/>
    </row>
    <row r="61" spans="1:8" x14ac:dyDescent="0.35">
      <c r="A61" s="204" t="s">
        <v>147</v>
      </c>
      <c r="B61" s="193"/>
      <c r="C61" s="195">
        <v>0.224</v>
      </c>
      <c r="D61" s="193"/>
      <c r="E61" s="193"/>
      <c r="F61" s="193"/>
      <c r="G61" s="193"/>
      <c r="H61" s="205"/>
    </row>
    <row r="62" spans="1:8" x14ac:dyDescent="0.35">
      <c r="A62" s="4" t="s">
        <v>146</v>
      </c>
      <c r="B62" s="141"/>
      <c r="C62" s="141">
        <v>-7.2462999999999997</v>
      </c>
      <c r="D62" s="141"/>
      <c r="E62" s="141"/>
      <c r="F62" s="141"/>
      <c r="G62" s="141"/>
      <c r="H62" s="31"/>
    </row>
    <row r="63" spans="1:8" x14ac:dyDescent="0.35">
      <c r="A63" s="39" t="s">
        <v>193</v>
      </c>
      <c r="B63" s="187"/>
      <c r="C63" s="160">
        <v>-2.3424</v>
      </c>
      <c r="D63" s="160"/>
      <c r="E63" s="160"/>
      <c r="F63" s="160"/>
      <c r="G63" s="160"/>
      <c r="H63" s="114">
        <f>37.5523734092712/10</f>
        <v>3.7552373409271196</v>
      </c>
    </row>
    <row r="64" spans="1:8" x14ac:dyDescent="0.35">
      <c r="A64" s="39" t="s">
        <v>147</v>
      </c>
      <c r="B64" s="187"/>
      <c r="C64" s="160">
        <v>9.2100000000000001E-2</v>
      </c>
      <c r="D64" s="160"/>
      <c r="E64" s="160"/>
      <c r="F64" s="160"/>
      <c r="G64" s="160"/>
      <c r="H64" s="114"/>
    </row>
    <row r="65" spans="1:9" x14ac:dyDescent="0.35">
      <c r="A65" s="61" t="s">
        <v>148</v>
      </c>
      <c r="B65" s="190"/>
      <c r="C65" s="146" t="s">
        <v>149</v>
      </c>
      <c r="D65" s="146"/>
      <c r="E65" s="146"/>
      <c r="F65" s="146"/>
      <c r="G65" s="146"/>
      <c r="H65" s="109">
        <f>73.5869255065917/10</f>
        <v>7.3586925506591694</v>
      </c>
    </row>
    <row r="66" spans="1:9" x14ac:dyDescent="0.35">
      <c r="A66" s="61" t="s">
        <v>246</v>
      </c>
      <c r="B66" s="190"/>
      <c r="C66" s="191">
        <v>33270</v>
      </c>
      <c r="D66" s="146"/>
      <c r="E66" s="146"/>
      <c r="F66" s="146"/>
      <c r="G66" s="146"/>
      <c r="H66" s="109"/>
    </row>
    <row r="67" spans="1:9" x14ac:dyDescent="0.35">
      <c r="A67" s="61" t="s">
        <v>147</v>
      </c>
      <c r="B67" s="190"/>
      <c r="C67" s="146">
        <v>0.32890000000000003</v>
      </c>
      <c r="D67" s="146"/>
      <c r="E67" s="146"/>
      <c r="F67" s="146"/>
      <c r="G67" s="146"/>
      <c r="H67" s="109"/>
    </row>
    <row r="68" spans="1:9" x14ac:dyDescent="0.35">
      <c r="A68" s="61" t="s">
        <v>150</v>
      </c>
      <c r="B68" s="190"/>
      <c r="C68" s="146" t="s">
        <v>151</v>
      </c>
      <c r="D68" s="146"/>
      <c r="E68" s="146"/>
      <c r="F68" s="146"/>
      <c r="G68" s="146"/>
      <c r="H68" s="109">
        <f>146.174109458923/10</f>
        <v>14.617410945892299</v>
      </c>
    </row>
    <row r="69" spans="1:9" x14ac:dyDescent="0.35">
      <c r="A69" s="61" t="s">
        <v>246</v>
      </c>
      <c r="B69" s="190"/>
      <c r="C69" s="191">
        <f>33270*2</f>
        <v>66540</v>
      </c>
      <c r="D69" s="146"/>
      <c r="E69" s="146"/>
      <c r="F69" s="146"/>
      <c r="G69" s="146"/>
      <c r="H69" s="109"/>
    </row>
    <row r="70" spans="1:9" x14ac:dyDescent="0.35">
      <c r="A70" s="61" t="s">
        <v>147</v>
      </c>
      <c r="B70" s="190"/>
      <c r="C70" s="146">
        <v>0.30059999999999998</v>
      </c>
      <c r="D70" s="146"/>
      <c r="E70" s="146"/>
      <c r="F70" s="146"/>
      <c r="G70" s="146"/>
      <c r="H70" s="109"/>
    </row>
    <row r="71" spans="1:9" x14ac:dyDescent="0.35">
      <c r="A71" s="76" t="s">
        <v>152</v>
      </c>
      <c r="B71" s="192"/>
      <c r="C71" s="197" t="s">
        <v>257</v>
      </c>
      <c r="D71" s="196"/>
      <c r="E71" s="196"/>
      <c r="F71" s="196"/>
      <c r="G71" s="196"/>
      <c r="H71" s="77">
        <f>254.527338504791/10</f>
        <v>25.452733850479099</v>
      </c>
      <c r="I71" s="14"/>
    </row>
    <row r="72" spans="1:9" x14ac:dyDescent="0.35">
      <c r="A72" s="76" t="s">
        <v>246</v>
      </c>
      <c r="B72" s="192"/>
      <c r="C72" s="197">
        <v>41236</v>
      </c>
      <c r="D72" s="196"/>
      <c r="E72" s="196"/>
      <c r="F72" s="196"/>
      <c r="G72" s="196"/>
      <c r="H72" s="77"/>
      <c r="I72" s="14"/>
    </row>
    <row r="73" spans="1:9" ht="15" thickBot="1" x14ac:dyDescent="0.4">
      <c r="A73" s="79" t="s">
        <v>245</v>
      </c>
      <c r="B73" s="206"/>
      <c r="C73" s="137">
        <v>0.35239999999999999</v>
      </c>
      <c r="D73" s="80"/>
      <c r="E73" s="80"/>
      <c r="F73" s="80"/>
      <c r="G73" s="80"/>
      <c r="H73" s="81"/>
      <c r="I73" s="14"/>
    </row>
    <row r="75" spans="1:9" ht="15" thickBot="1" x14ac:dyDescent="0.4"/>
    <row r="76" spans="1:9" x14ac:dyDescent="0.35">
      <c r="B76" s="48" t="s">
        <v>153</v>
      </c>
      <c r="C76" s="49">
        <v>-15.4787</v>
      </c>
      <c r="D76" s="15"/>
      <c r="E76" s="15"/>
    </row>
    <row r="77" spans="1:9" x14ac:dyDescent="0.35">
      <c r="B77" s="29" t="s">
        <v>147</v>
      </c>
      <c r="C77" s="46" t="s">
        <v>154</v>
      </c>
      <c r="D77" s="15"/>
      <c r="E77" s="15"/>
    </row>
    <row r="78" spans="1:9" x14ac:dyDescent="0.35">
      <c r="B78" s="29"/>
      <c r="C78" s="46"/>
      <c r="D78" s="15"/>
      <c r="E78" s="15"/>
    </row>
    <row r="79" spans="1:9" x14ac:dyDescent="0.35">
      <c r="B79" s="29" t="s">
        <v>155</v>
      </c>
      <c r="C79" s="46">
        <v>-15.4361</v>
      </c>
      <c r="D79" s="15"/>
      <c r="E79" s="15"/>
    </row>
    <row r="80" spans="1:9" x14ac:dyDescent="0.35">
      <c r="B80" s="29" t="s">
        <v>147</v>
      </c>
      <c r="C80" s="46" t="s">
        <v>156</v>
      </c>
      <c r="D80" s="15"/>
      <c r="E80" s="15"/>
    </row>
    <row r="81" spans="1:5" x14ac:dyDescent="0.35">
      <c r="B81" s="29"/>
      <c r="C81" s="46"/>
      <c r="D81" s="15"/>
      <c r="E81" s="15"/>
    </row>
    <row r="82" spans="1:5" x14ac:dyDescent="0.35">
      <c r="B82" s="29" t="s">
        <v>157</v>
      </c>
      <c r="C82" s="46">
        <v>-26.090299999999999</v>
      </c>
      <c r="D82" s="15"/>
      <c r="E82" s="15"/>
    </row>
    <row r="83" spans="1:5" x14ac:dyDescent="0.35">
      <c r="B83" s="29" t="s">
        <v>147</v>
      </c>
      <c r="C83" s="46" t="s">
        <v>158</v>
      </c>
      <c r="D83" s="15"/>
      <c r="E83" s="15"/>
    </row>
    <row r="84" spans="1:5" x14ac:dyDescent="0.35">
      <c r="B84" s="29"/>
      <c r="C84" s="46"/>
      <c r="D84" s="15"/>
      <c r="E84" s="15"/>
    </row>
    <row r="85" spans="1:5" x14ac:dyDescent="0.35">
      <c r="B85" s="29" t="s">
        <v>159</v>
      </c>
      <c r="C85" s="46">
        <v>-15.9239</v>
      </c>
      <c r="D85" s="15"/>
      <c r="E85" s="15"/>
    </row>
    <row r="86" spans="1:5" ht="15" thickBot="1" x14ac:dyDescent="0.4">
      <c r="B86" s="30" t="s">
        <v>147</v>
      </c>
      <c r="C86" s="47" t="s">
        <v>160</v>
      </c>
      <c r="D86" s="15"/>
      <c r="E86" s="15"/>
    </row>
    <row r="87" spans="1:5" x14ac:dyDescent="0.35">
      <c r="B87" s="45" t="s">
        <v>161</v>
      </c>
      <c r="C87" s="45"/>
      <c r="D87" s="15"/>
      <c r="E87" s="15"/>
    </row>
    <row r="88" spans="1:5" x14ac:dyDescent="0.35">
      <c r="B88" s="45" t="s">
        <v>162</v>
      </c>
      <c r="C88" s="15"/>
      <c r="D88" s="15"/>
      <c r="E88" s="15"/>
    </row>
    <row r="89" spans="1:5" x14ac:dyDescent="0.35">
      <c r="B89" s="29" t="s">
        <v>159</v>
      </c>
      <c r="C89" s="57">
        <v>-16.803100000000001</v>
      </c>
      <c r="D89" s="15"/>
      <c r="E89" s="15"/>
    </row>
    <row r="90" spans="1:5" ht="15" thickBot="1" x14ac:dyDescent="0.4">
      <c r="B90" s="30" t="s">
        <v>147</v>
      </c>
      <c r="C90" s="47" t="s">
        <v>163</v>
      </c>
      <c r="D90" s="15"/>
      <c r="E90" s="15"/>
    </row>
    <row r="91" spans="1:5" x14ac:dyDescent="0.35">
      <c r="B91" s="15"/>
      <c r="C91" s="15"/>
      <c r="D91" s="15"/>
      <c r="E91" s="15"/>
    </row>
    <row r="94" spans="1:5" x14ac:dyDescent="0.35">
      <c r="A94" s="6" t="s">
        <v>164</v>
      </c>
    </row>
    <row r="95" spans="1:5" x14ac:dyDescent="0.35">
      <c r="A95" t="s">
        <v>165</v>
      </c>
      <c r="B95" t="s">
        <v>53</v>
      </c>
    </row>
    <row r="96" spans="1:5" ht="15" thickBot="1" x14ac:dyDescent="0.4">
      <c r="A96" t="s">
        <v>166</v>
      </c>
    </row>
    <row r="97" spans="1:7" x14ac:dyDescent="0.35">
      <c r="A97" s="12" t="s">
        <v>112</v>
      </c>
      <c r="B97" s="27" t="s">
        <v>4</v>
      </c>
      <c r="C97" s="27" t="s">
        <v>167</v>
      </c>
      <c r="D97" s="27" t="s">
        <v>168</v>
      </c>
      <c r="E97" s="27" t="s">
        <v>169</v>
      </c>
      <c r="F97" s="35" t="s">
        <v>170</v>
      </c>
      <c r="G97" t="s">
        <v>114</v>
      </c>
    </row>
    <row r="98" spans="1:7" x14ac:dyDescent="0.35">
      <c r="A98" s="92" t="s">
        <v>171</v>
      </c>
      <c r="B98" s="96">
        <v>6.5773000000000001</v>
      </c>
      <c r="C98" s="93">
        <v>-3.4483999999999999</v>
      </c>
      <c r="D98" s="93">
        <v>-13.467700000000001</v>
      </c>
      <c r="E98" s="93">
        <v>-23.496300000000002</v>
      </c>
      <c r="F98" s="130">
        <v>-33.437199999999997</v>
      </c>
      <c r="G98" s="15">
        <f>14.5102045536041/200</f>
        <v>7.2551022768020501E-2</v>
      </c>
    </row>
    <row r="99" spans="1:7" x14ac:dyDescent="0.35">
      <c r="A99" s="92" t="s">
        <v>38</v>
      </c>
      <c r="B99" s="96">
        <v>0.76670000000000005</v>
      </c>
      <c r="C99" s="93">
        <v>0.87109999999999999</v>
      </c>
      <c r="D99" s="93">
        <v>0.85460000000000003</v>
      </c>
      <c r="E99" s="93">
        <v>0.83240000000000003</v>
      </c>
      <c r="F99" s="130">
        <v>0.88029999999999997</v>
      </c>
      <c r="G99" s="15"/>
    </row>
    <row r="100" spans="1:7" x14ac:dyDescent="0.35">
      <c r="A100" s="64" t="s">
        <v>116</v>
      </c>
      <c r="B100" s="65">
        <v>24.692499999999999</v>
      </c>
      <c r="C100" s="66">
        <v>12.1965</v>
      </c>
      <c r="D100" s="66">
        <v>-6.3433000000000002</v>
      </c>
      <c r="E100" s="66">
        <v>-15.574299999999999</v>
      </c>
      <c r="F100" s="67">
        <v>-26.417899999999999</v>
      </c>
      <c r="G100" s="15">
        <f>10.0126116275787/200</f>
        <v>5.0063058137893496E-2</v>
      </c>
    </row>
    <row r="101" spans="1:7" x14ac:dyDescent="0.35">
      <c r="A101" s="64" t="s">
        <v>38</v>
      </c>
      <c r="B101" s="65">
        <v>4.1466000000000003</v>
      </c>
      <c r="C101" s="66">
        <v>8.0610999999999997</v>
      </c>
      <c r="D101" s="66">
        <v>1.9612000000000001</v>
      </c>
      <c r="E101" s="66">
        <v>3.4508000000000001</v>
      </c>
      <c r="F101" s="67">
        <v>1.7428999999999999</v>
      </c>
      <c r="G101" s="15"/>
    </row>
    <row r="102" spans="1:7" x14ac:dyDescent="0.35">
      <c r="A102" s="92" t="s">
        <v>118</v>
      </c>
      <c r="B102" s="96">
        <v>24.7393</v>
      </c>
      <c r="C102" s="94">
        <v>12.0449</v>
      </c>
      <c r="D102" s="94">
        <v>-7.6127000000000002</v>
      </c>
      <c r="E102" s="94">
        <v>-16.134399999999999</v>
      </c>
      <c r="F102" s="95">
        <v>-28.211300000000001</v>
      </c>
      <c r="G102" s="15">
        <f>18.9219133853912/200</f>
        <v>9.4609566926956004E-2</v>
      </c>
    </row>
    <row r="103" spans="1:7" x14ac:dyDescent="0.35">
      <c r="A103" s="92" t="s">
        <v>38</v>
      </c>
      <c r="B103" s="96">
        <v>4.3129999999999997</v>
      </c>
      <c r="C103" s="94">
        <v>8.2604000000000006</v>
      </c>
      <c r="D103" s="94">
        <v>2.4744000000000002</v>
      </c>
      <c r="E103" s="94">
        <v>5.1573000000000002</v>
      </c>
      <c r="F103" s="95">
        <v>1.5481</v>
      </c>
    </row>
    <row r="104" spans="1:7" x14ac:dyDescent="0.35">
      <c r="A104" s="4" t="s">
        <v>172</v>
      </c>
      <c r="B104" s="22"/>
      <c r="C104" s="56"/>
      <c r="D104" s="56"/>
      <c r="E104" s="56"/>
      <c r="F104" s="58"/>
    </row>
    <row r="105" spans="1:7" x14ac:dyDescent="0.35">
      <c r="A105" s="4" t="s">
        <v>38</v>
      </c>
      <c r="B105" s="8"/>
      <c r="C105" s="56"/>
      <c r="D105" s="56"/>
      <c r="E105" s="56"/>
      <c r="F105" s="58"/>
    </row>
    <row r="106" spans="1:7" x14ac:dyDescent="0.35">
      <c r="A106" s="126" t="s">
        <v>194</v>
      </c>
      <c r="B106" s="131">
        <v>20.490300000000001</v>
      </c>
      <c r="C106" s="128">
        <v>7.6124000000000001</v>
      </c>
      <c r="D106" s="128">
        <v>-7.0929000000000002</v>
      </c>
      <c r="E106" s="128">
        <v>-17.293199999999999</v>
      </c>
      <c r="F106" s="129">
        <v>-27.138400000000001</v>
      </c>
      <c r="G106">
        <f>1003.49414610862/200</f>
        <v>5.0174707305431001</v>
      </c>
    </row>
    <row r="107" spans="1:7" x14ac:dyDescent="0.35">
      <c r="A107" s="126" t="s">
        <v>38</v>
      </c>
      <c r="B107" s="127">
        <v>6.1867999999999999</v>
      </c>
      <c r="C107" s="128">
        <v>10.071300000000001</v>
      </c>
      <c r="D107" s="128">
        <v>1.8214999999999999</v>
      </c>
      <c r="E107" s="128">
        <v>1.7037</v>
      </c>
      <c r="F107" s="129">
        <v>1.7424999999999999</v>
      </c>
    </row>
    <row r="108" spans="1:7" x14ac:dyDescent="0.35">
      <c r="A108" s="61" t="s">
        <v>122</v>
      </c>
      <c r="B108" s="62">
        <v>21.093800000000002</v>
      </c>
      <c r="C108" s="124">
        <v>10.8035</v>
      </c>
      <c r="D108" s="124">
        <v>-8.0739999999999998</v>
      </c>
      <c r="E108" s="124">
        <v>-17.941099999999999</v>
      </c>
      <c r="F108" s="125">
        <v>-27.476400000000002</v>
      </c>
      <c r="G108">
        <f>12.0926365852355/200</f>
        <v>6.04631829261775E-2</v>
      </c>
    </row>
    <row r="109" spans="1:7" x14ac:dyDescent="0.35">
      <c r="A109" s="61" t="s">
        <v>38</v>
      </c>
      <c r="B109" s="62">
        <v>2.9011</v>
      </c>
      <c r="C109" s="124">
        <v>8.9991000000000003</v>
      </c>
      <c r="D109" s="124">
        <v>1.4996</v>
      </c>
      <c r="E109" s="124">
        <v>1.7119</v>
      </c>
      <c r="F109" s="125">
        <v>1.5530999999999999</v>
      </c>
    </row>
    <row r="110" spans="1:7" x14ac:dyDescent="0.35">
      <c r="A110" s="61" t="s">
        <v>173</v>
      </c>
      <c r="B110" s="62" t="s">
        <v>174</v>
      </c>
      <c r="C110" s="124"/>
      <c r="D110" s="124">
        <v>-7.4996</v>
      </c>
      <c r="E110" s="124"/>
      <c r="F110" s="125"/>
    </row>
    <row r="111" spans="1:7" x14ac:dyDescent="0.35">
      <c r="A111" s="61" t="s">
        <v>38</v>
      </c>
      <c r="B111" s="62"/>
      <c r="C111" s="124"/>
      <c r="D111" s="124">
        <v>1.8466</v>
      </c>
      <c r="E111" s="124"/>
      <c r="F111" s="125"/>
    </row>
    <row r="112" spans="1:7" x14ac:dyDescent="0.35">
      <c r="A112" s="4" t="s">
        <v>175</v>
      </c>
      <c r="B112" s="8"/>
      <c r="C112" s="56"/>
      <c r="D112" s="56">
        <v>-7.8452000000000002</v>
      </c>
      <c r="E112" s="56"/>
      <c r="F112" s="58"/>
    </row>
    <row r="113" spans="1:7" x14ac:dyDescent="0.35">
      <c r="A113" s="4"/>
      <c r="B113" s="8"/>
      <c r="C113" s="56"/>
      <c r="D113" s="56"/>
      <c r="E113" s="56"/>
      <c r="F113" s="58"/>
    </row>
    <row r="114" spans="1:7" x14ac:dyDescent="0.35">
      <c r="A114" s="61" t="s">
        <v>176</v>
      </c>
      <c r="B114" s="62">
        <v>19.848700000000001</v>
      </c>
      <c r="C114" s="124">
        <v>6.1003999999999996</v>
      </c>
      <c r="D114" s="124">
        <v>-8.1217000000000006</v>
      </c>
      <c r="E114" s="124">
        <v>-17.959700000000002</v>
      </c>
      <c r="F114" s="125">
        <v>-27.630199999999999</v>
      </c>
      <c r="G114">
        <f>23.5590772628784/200</f>
        <v>0.117795386314392</v>
      </c>
    </row>
    <row r="115" spans="1:7" x14ac:dyDescent="0.35">
      <c r="A115" s="61" t="s">
        <v>38</v>
      </c>
      <c r="B115" s="62">
        <v>4.1829999999999998</v>
      </c>
      <c r="C115" s="124">
        <v>6.6140999999999996</v>
      </c>
      <c r="D115" s="124">
        <v>1.5213000000000001</v>
      </c>
      <c r="E115" s="124">
        <v>1.6759999999999999</v>
      </c>
      <c r="F115" s="125">
        <v>1.5582</v>
      </c>
    </row>
    <row r="116" spans="1:7" x14ac:dyDescent="0.35">
      <c r="A116" s="76" t="s">
        <v>82</v>
      </c>
      <c r="B116" s="73"/>
      <c r="C116" s="132"/>
      <c r="D116" s="132"/>
      <c r="E116" s="132"/>
      <c r="F116" s="133"/>
    </row>
    <row r="117" spans="1:7" ht="15" thickBot="1" x14ac:dyDescent="0.4">
      <c r="A117" s="79" t="s">
        <v>38</v>
      </c>
      <c r="B117" s="80"/>
      <c r="C117" s="134"/>
      <c r="D117" s="134"/>
      <c r="E117" s="134"/>
      <c r="F117" s="135"/>
    </row>
    <row r="120" spans="1:7" x14ac:dyDescent="0.35">
      <c r="A120" t="s">
        <v>177</v>
      </c>
    </row>
    <row r="121" spans="1:7" ht="15" thickBot="1" x14ac:dyDescent="0.4">
      <c r="A121" t="s">
        <v>178</v>
      </c>
    </row>
    <row r="122" spans="1:7" x14ac:dyDescent="0.35">
      <c r="A122" s="12" t="s">
        <v>179</v>
      </c>
      <c r="B122" s="27" t="s">
        <v>180</v>
      </c>
      <c r="C122" s="35" t="s">
        <v>181</v>
      </c>
    </row>
    <row r="123" spans="1:7" x14ac:dyDescent="0.35">
      <c r="A123" s="4" t="s">
        <v>182</v>
      </c>
      <c r="B123" s="22" t="s">
        <v>183</v>
      </c>
      <c r="C123" s="31">
        <v>-1.1000000000000001E-3</v>
      </c>
    </row>
    <row r="124" spans="1:7" x14ac:dyDescent="0.35">
      <c r="A124" s="4" t="s">
        <v>184</v>
      </c>
      <c r="B124" s="22">
        <v>10.7</v>
      </c>
      <c r="C124" s="31">
        <v>11.33</v>
      </c>
    </row>
    <row r="125" spans="1:7" ht="15" thickBot="1" x14ac:dyDescent="0.4">
      <c r="A125" s="5" t="s">
        <v>185</v>
      </c>
      <c r="B125" s="59">
        <v>45.5</v>
      </c>
      <c r="C125" s="60">
        <v>60.37</v>
      </c>
    </row>
    <row r="126" spans="1:7" x14ac:dyDescent="0.35">
      <c r="A126" s="68" t="s">
        <v>186</v>
      </c>
    </row>
    <row r="127" spans="1:7" x14ac:dyDescent="0.35">
      <c r="A127" t="s">
        <v>187</v>
      </c>
    </row>
    <row r="129" spans="1:3" ht="15" thickBot="1" x14ac:dyDescent="0.4">
      <c r="A129" s="68" t="s">
        <v>188</v>
      </c>
    </row>
    <row r="130" spans="1:3" x14ac:dyDescent="0.35">
      <c r="A130" s="12" t="s">
        <v>179</v>
      </c>
      <c r="B130" s="35" t="s">
        <v>189</v>
      </c>
    </row>
    <row r="131" spans="1:3" x14ac:dyDescent="0.35">
      <c r="A131" s="4" t="s">
        <v>190</v>
      </c>
      <c r="B131" s="31">
        <v>5.1999999999999998E-3</v>
      </c>
    </row>
    <row r="132" spans="1:3" ht="15" thickBot="1" x14ac:dyDescent="0.4">
      <c r="A132" s="5" t="s">
        <v>38</v>
      </c>
      <c r="B132" s="60">
        <v>0.37640000000000001</v>
      </c>
    </row>
    <row r="133" spans="1:3" ht="15" thickBot="1" x14ac:dyDescent="0.4"/>
    <row r="134" spans="1:3" x14ac:dyDescent="0.35">
      <c r="A134" s="12" t="s">
        <v>179</v>
      </c>
      <c r="B134" s="35" t="s">
        <v>191</v>
      </c>
      <c r="C134" s="22" t="s">
        <v>192</v>
      </c>
    </row>
    <row r="135" spans="1:3" x14ac:dyDescent="0.35">
      <c r="A135" s="4" t="s">
        <v>184</v>
      </c>
      <c r="B135" s="31">
        <v>31.4848</v>
      </c>
      <c r="C135" s="22">
        <v>25.6937</v>
      </c>
    </row>
    <row r="136" spans="1:3" ht="15" thickBot="1" x14ac:dyDescent="0.4">
      <c r="A136" s="5" t="s">
        <v>38</v>
      </c>
      <c r="B136" s="60">
        <v>2.2843</v>
      </c>
      <c r="C13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2022-09-15T17:48:59Z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