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University\2 курс\Анализ данных\"/>
    </mc:Choice>
  </mc:AlternateContent>
  <xr:revisionPtr revIDLastSave="0" documentId="13_ncr:1_{19A51D4E-8E2D-4F62-B39C-277E8BBB4FAB}" xr6:coauthVersionLast="46" xr6:coauthVersionMax="46" xr10:uidLastSave="{00000000-0000-0000-0000-000000000000}"/>
  <bookViews>
    <workbookView xWindow="-110" yWindow="-110" windowWidth="19420" windowHeight="11020" xr2:uid="{8D00C8B0-29DF-4C01-A32F-8A47755081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E14" i="1"/>
  <c r="F12" i="1"/>
  <c r="G12" i="1"/>
  <c r="H12" i="1"/>
  <c r="I12" i="1"/>
  <c r="J12" i="1"/>
  <c r="E12" i="1"/>
  <c r="F11" i="1"/>
  <c r="G11" i="1"/>
  <c r="H11" i="1"/>
  <c r="I11" i="1"/>
  <c r="J11" i="1"/>
  <c r="E11" i="1"/>
  <c r="F10" i="1"/>
  <c r="G10" i="1"/>
  <c r="H10" i="1"/>
  <c r="I10" i="1"/>
  <c r="J10" i="1"/>
  <c r="E10" i="1"/>
  <c r="F9" i="1"/>
  <c r="G9" i="1"/>
  <c r="H9" i="1"/>
  <c r="I9" i="1"/>
  <c r="J9" i="1"/>
  <c r="E9" i="1"/>
  <c r="E8" i="1"/>
  <c r="J8" i="1"/>
  <c r="J7" i="1"/>
  <c r="F8" i="1"/>
  <c r="G8" i="1"/>
  <c r="H8" i="1"/>
  <c r="I8" i="1"/>
  <c r="I7" i="1"/>
  <c r="F7" i="1"/>
  <c r="G7" i="1"/>
  <c r="H7" i="1"/>
  <c r="E7" i="1"/>
  <c r="M7" i="1"/>
  <c r="A10" i="1"/>
  <c r="A9" i="1"/>
  <c r="A8" i="1"/>
  <c r="A7" i="1"/>
  <c r="A6" i="1"/>
  <c r="A5" i="1"/>
  <c r="A3" i="1"/>
  <c r="A2" i="1"/>
  <c r="A1" i="1"/>
</calcChain>
</file>

<file path=xl/sharedStrings.xml><?xml version="1.0" encoding="utf-8"?>
<sst xmlns="http://schemas.openxmlformats.org/spreadsheetml/2006/main" count="17" uniqueCount="17">
  <si>
    <t xml:space="preserve"> </t>
  </si>
  <si>
    <t>alpha=</t>
  </si>
  <si>
    <t>Проверить, что соотв. Распр. Пуассона</t>
  </si>
  <si>
    <r>
      <t>n</t>
    </r>
    <r>
      <rPr>
        <sz val="8"/>
        <color theme="1"/>
        <rFont val="Calibri"/>
        <family val="2"/>
        <charset val="204"/>
        <scheme val="minor"/>
      </rPr>
      <t>i</t>
    </r>
  </si>
  <si>
    <t>Выборочное среднее=</t>
  </si>
  <si>
    <r>
      <t>p</t>
    </r>
    <r>
      <rPr>
        <sz val="8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*</t>
    </r>
  </si>
  <si>
    <t>pi*</t>
  </si>
  <si>
    <t>Встроенная ф-я</t>
  </si>
  <si>
    <t>По формуле</t>
  </si>
  <si>
    <t>&lt;- 1 - cумма остального</t>
  </si>
  <si>
    <r>
      <t>np</t>
    </r>
    <r>
      <rPr>
        <sz val="8"/>
        <color theme="1"/>
        <rFont val="Calibri"/>
        <family val="2"/>
        <charset val="204"/>
        <scheme val="minor"/>
      </rPr>
      <t>i</t>
    </r>
  </si>
  <si>
    <r>
      <t>n</t>
    </r>
    <r>
      <rPr>
        <sz val="8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-np</t>
    </r>
    <r>
      <rPr>
        <sz val="8"/>
        <color theme="1"/>
        <rFont val="Calibri"/>
        <family val="2"/>
        <charset val="204"/>
        <scheme val="minor"/>
      </rPr>
      <t>i</t>
    </r>
  </si>
  <si>
    <r>
      <t>(n</t>
    </r>
    <r>
      <rPr>
        <sz val="8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-np</t>
    </r>
    <r>
      <rPr>
        <sz val="8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)^2</t>
    </r>
  </si>
  <si>
    <r>
      <t>(n</t>
    </r>
    <r>
      <rPr>
        <sz val="8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scheme val="minor"/>
      </rPr>
      <t>-np</t>
    </r>
    <r>
      <rPr>
        <sz val="8"/>
        <color theme="1"/>
        <rFont val="Calibri"/>
        <family val="2"/>
        <charset val="204"/>
        <scheme val="minor"/>
      </rPr>
      <t>i</t>
    </r>
    <r>
      <rPr>
        <sz val="11"/>
        <color theme="1"/>
        <rFont val="Calibri"/>
        <family val="2"/>
        <charset val="204"/>
        <scheme val="minor"/>
      </rPr>
      <t>)^2/np</t>
    </r>
    <r>
      <rPr>
        <sz val="8"/>
        <color theme="1"/>
        <rFont val="Calibri"/>
        <family val="2"/>
        <charset val="204"/>
        <scheme val="minor"/>
      </rPr>
      <t>i</t>
    </r>
  </si>
  <si>
    <t xml:space="preserve">chi2 набл = </t>
  </si>
  <si>
    <t xml:space="preserve">chi2 табл = </t>
  </si>
  <si>
    <t>&lt;- 6 - число вариантов, 1 - число параметров нашего распределения, еще 1 просто по формуле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</si>
</sst>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C478D-1929-45F3-9FF9-21E1C09916DA}">
  <dimension ref="A1:M15"/>
  <sheetViews>
    <sheetView tabSelected="1" workbookViewId="0">
      <selection activeCell="G18" sqref="G18"/>
    </sheetView>
  </sheetViews>
  <sheetFormatPr defaultRowHeight="14.5" x14ac:dyDescent="0.35"/>
  <cols>
    <col min="1" max="1" width="15.1796875" customWidth="1"/>
    <col min="3" max="3" width="14.1796875" bestFit="1" customWidth="1"/>
    <col min="4" max="4" width="12.08984375" bestFit="1" customWidth="1"/>
    <col min="11" max="11" width="21.26953125" bestFit="1" customWidth="1"/>
    <col min="12" max="12" width="20.453125" bestFit="1" customWidth="1"/>
  </cols>
  <sheetData>
    <row r="1" spans="1:13" x14ac:dyDescent="0.35">
      <c r="A1">
        <f>_xlfn.NORM.S.INV(1-0.025)</f>
        <v>1.9599639845400536</v>
      </c>
    </row>
    <row r="2" spans="1:13" x14ac:dyDescent="0.35">
      <c r="A2">
        <f>_xlfn.NORM.S.INV(1-0.05)</f>
        <v>1.6448536269514715</v>
      </c>
    </row>
    <row r="3" spans="1:13" x14ac:dyDescent="0.35">
      <c r="A3">
        <f>1-_xlfn.NORM.S.DIST(5,TRUE)</f>
        <v>2.8665157192353519E-7</v>
      </c>
      <c r="E3" s="1" t="s">
        <v>2</v>
      </c>
      <c r="F3" s="1"/>
      <c r="G3" s="1"/>
      <c r="H3" s="1"/>
      <c r="I3" s="1"/>
      <c r="J3" s="1"/>
    </row>
    <row r="4" spans="1:13" x14ac:dyDescent="0.35">
      <c r="A4" t="s">
        <v>0</v>
      </c>
    </row>
    <row r="5" spans="1:13" x14ac:dyDescent="0.35">
      <c r="A5">
        <f>_xlfn.CHISQ.INV(0.025,99)</f>
        <v>73.361080191283662</v>
      </c>
      <c r="E5">
        <v>0</v>
      </c>
      <c r="F5">
        <v>1</v>
      </c>
      <c r="G5">
        <v>2</v>
      </c>
      <c r="H5">
        <v>3</v>
      </c>
      <c r="I5">
        <v>4</v>
      </c>
      <c r="J5">
        <v>5</v>
      </c>
    </row>
    <row r="6" spans="1:13" x14ac:dyDescent="0.35">
      <c r="A6">
        <f>_xlfn.CHISQ.INV(1-0.025,99)</f>
        <v>128.42198864384031</v>
      </c>
      <c r="D6" t="s">
        <v>3</v>
      </c>
      <c r="E6">
        <v>8</v>
      </c>
      <c r="F6">
        <v>28</v>
      </c>
      <c r="G6">
        <v>31</v>
      </c>
      <c r="H6">
        <v>18</v>
      </c>
      <c r="I6">
        <v>9</v>
      </c>
      <c r="J6">
        <v>6</v>
      </c>
      <c r="L6" t="s">
        <v>1</v>
      </c>
      <c r="M6">
        <v>0.05</v>
      </c>
    </row>
    <row r="7" spans="1:13" x14ac:dyDescent="0.35">
      <c r="A7">
        <f>1-_xlfn.CHISQ.DIST(88.6,99,TRUE)</f>
        <v>0.7638863364492362</v>
      </c>
      <c r="C7" t="s">
        <v>8</v>
      </c>
      <c r="D7" t="s">
        <v>5</v>
      </c>
      <c r="E7">
        <f>POWER(2.1,E5)*EXP(-$M$7)/FACT(E5)</f>
        <v>0.12245642825298191</v>
      </c>
      <c r="F7">
        <f t="shared" ref="F7:J7" si="0">POWER(2.1,F5)*EXP(-$M$7)/FACT(F5)</f>
        <v>0.257158499331262</v>
      </c>
      <c r="G7">
        <f t="shared" si="0"/>
        <v>0.27001642429782513</v>
      </c>
      <c r="H7">
        <f t="shared" si="0"/>
        <v>0.18901149700847761</v>
      </c>
      <c r="I7">
        <f>POWER(2.1,I5)*EXP(-$M$7)/FACT(I5)</f>
        <v>9.923103592945072E-2</v>
      </c>
      <c r="J7">
        <f>1-SUM(E7:I7)</f>
        <v>6.212611518000255E-2</v>
      </c>
      <c r="L7" t="s">
        <v>4</v>
      </c>
      <c r="M7">
        <f>SUMPRODUCT(E5:J5,E6:J6)/100</f>
        <v>2.1</v>
      </c>
    </row>
    <row r="8" spans="1:13" x14ac:dyDescent="0.35">
      <c r="A8">
        <f>_xlfn.CHISQ.DIST(88.6,99,TRUE)</f>
        <v>0.2361136635507638</v>
      </c>
      <c r="C8" t="s">
        <v>7</v>
      </c>
      <c r="D8" t="s">
        <v>6</v>
      </c>
      <c r="E8">
        <f>_xlfn.POISSON.DIST(E5,$M$7,FALSE)</f>
        <v>0.12245642825298191</v>
      </c>
      <c r="F8">
        <f t="shared" ref="F8:J8" si="1">_xlfn.POISSON.DIST(F5,$M$7,FALSE)</f>
        <v>0.257158499331262</v>
      </c>
      <c r="G8">
        <f t="shared" si="1"/>
        <v>0.27001642429782519</v>
      </c>
      <c r="H8">
        <f t="shared" si="1"/>
        <v>0.18901149700847761</v>
      </c>
      <c r="I8">
        <f t="shared" si="1"/>
        <v>9.9231035929450762E-2</v>
      </c>
      <c r="J8">
        <f>1-SUM(E8:I8)</f>
        <v>6.212611518000255E-2</v>
      </c>
      <c r="K8" t="s">
        <v>9</v>
      </c>
    </row>
    <row r="9" spans="1:13" x14ac:dyDescent="0.35">
      <c r="A9">
        <f>_xlfn.CHISQ.INV(1-0.05,30)</f>
        <v>43.772971825742189</v>
      </c>
      <c r="D9" t="s">
        <v>10</v>
      </c>
      <c r="E9">
        <f>SUM($E$6:$J$6)*E7</f>
        <v>12.245642825298191</v>
      </c>
      <c r="F9">
        <f t="shared" ref="F9:J9" si="2">SUM($E$6:$J$6)*F7</f>
        <v>25.715849933126201</v>
      </c>
      <c r="G9">
        <f t="shared" si="2"/>
        <v>27.001642429782514</v>
      </c>
      <c r="H9">
        <f t="shared" si="2"/>
        <v>18.90114970084776</v>
      </c>
      <c r="I9">
        <f t="shared" si="2"/>
        <v>9.9231035929450719</v>
      </c>
      <c r="J9">
        <f t="shared" si="2"/>
        <v>6.212611518000255</v>
      </c>
    </row>
    <row r="10" spans="1:13" x14ac:dyDescent="0.35">
      <c r="A10">
        <f>_xlfn.CHISQ.INV(0.95,3)</f>
        <v>7.8147279032511774</v>
      </c>
      <c r="D10" t="s">
        <v>11</v>
      </c>
      <c r="E10">
        <f>E6-E9</f>
        <v>-4.2456428252981908</v>
      </c>
      <c r="F10">
        <f t="shared" ref="F10:J10" si="3">F6-F9</f>
        <v>2.2841500668737993</v>
      </c>
      <c r="G10">
        <f t="shared" si="3"/>
        <v>3.9983575702174861</v>
      </c>
      <c r="H10">
        <f t="shared" si="3"/>
        <v>-0.90114970084776047</v>
      </c>
      <c r="I10">
        <f t="shared" si="3"/>
        <v>-0.92310359294507194</v>
      </c>
      <c r="J10">
        <f t="shared" si="3"/>
        <v>-0.21261151800025502</v>
      </c>
    </row>
    <row r="11" spans="1:13" x14ac:dyDescent="0.35">
      <c r="D11" t="s">
        <v>12</v>
      </c>
      <c r="E11">
        <f>E10*E10</f>
        <v>18.025483000006005</v>
      </c>
      <c r="F11">
        <f t="shared" ref="F11:J11" si="4">F10*F10</f>
        <v>5.2173415279995821</v>
      </c>
      <c r="G11">
        <f t="shared" si="4"/>
        <v>15.986863259315479</v>
      </c>
      <c r="H11">
        <f t="shared" si="4"/>
        <v>0.8120707833380082</v>
      </c>
      <c r="I11">
        <f t="shared" si="4"/>
        <v>0.8521202433081011</v>
      </c>
      <c r="J11">
        <f t="shared" si="4"/>
        <v>4.5203657586372764E-2</v>
      </c>
    </row>
    <row r="12" spans="1:13" x14ac:dyDescent="0.35">
      <c r="D12" t="s">
        <v>13</v>
      </c>
      <c r="E12">
        <f>E11/E9</f>
        <v>1.4719915693414871</v>
      </c>
      <c r="F12">
        <f t="shared" ref="F12:J12" si="5">F11/F9</f>
        <v>0.20288427337876153</v>
      </c>
      <c r="G12">
        <f t="shared" si="5"/>
        <v>0.59207003058755214</v>
      </c>
      <c r="H12">
        <f t="shared" si="5"/>
        <v>4.2964094575769905E-2</v>
      </c>
      <c r="I12">
        <f t="shared" si="5"/>
        <v>8.5872351863173574E-2</v>
      </c>
      <c r="J12">
        <f t="shared" si="5"/>
        <v>7.2761120593812911E-3</v>
      </c>
    </row>
    <row r="14" spans="1:13" x14ac:dyDescent="0.35">
      <c r="D14" t="s">
        <v>14</v>
      </c>
      <c r="E14">
        <f>SUM(E12:J12)</f>
        <v>2.4030584318061257</v>
      </c>
    </row>
    <row r="15" spans="1:13" x14ac:dyDescent="0.35">
      <c r="D15" t="s">
        <v>15</v>
      </c>
      <c r="E15">
        <f>_xlfn.CHISQ.INV(1-M6,6-1-1)</f>
        <v>9.4877290367811575</v>
      </c>
      <c r="F15" s="2" t="s">
        <v>16</v>
      </c>
      <c r="G15" s="2"/>
      <c r="H15" s="2"/>
      <c r="I15" s="2"/>
      <c r="J15" s="2"/>
      <c r="K15" s="2"/>
    </row>
  </sheetData>
  <mergeCells count="1">
    <mergeCell ref="E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2021-04-15T16:21:11Z</dcterms:created>
  <dcterms:modified xsi:type="dcterms:W3CDTF">2021-04-15T18:50:39Z</dcterms:modified>
</cp:coreProperties>
</file>