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2 курс\Анализ данных\"/>
    </mc:Choice>
  </mc:AlternateContent>
  <xr:revisionPtr revIDLastSave="0" documentId="13_ncr:1_{0C595959-2957-42B9-84AE-A74C1874F06C}" xr6:coauthVersionLast="46" xr6:coauthVersionMax="46" xr10:uidLastSave="{00000000-0000-0000-0000-000000000000}"/>
  <bookViews>
    <workbookView xWindow="-110" yWindow="-110" windowWidth="19420" windowHeight="11020" activeTab="1" xr2:uid="{91A48B65-A485-4112-B433-604EB3658A8B}"/>
  </bookViews>
  <sheets>
    <sheet name="Вар-т 5 (1)" sheetId="2" r:id="rId1"/>
    <sheet name="Вар-т 5 (2)" sheetId="1" r:id="rId2"/>
  </sheets>
  <definedNames>
    <definedName name="_xlchart.v1.0" hidden="1">'Вар-т 5 (1)'!$A$1:$A$256</definedName>
    <definedName name="_xlchart.v1.1" hidden="1">'Вар-т 5 (1)'!$A$1:$A$256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9" i="2"/>
  <c r="H20" i="2"/>
  <c r="H19" i="2"/>
  <c r="F19" i="2"/>
  <c r="C18" i="2"/>
  <c r="C17" i="2"/>
  <c r="F18" i="2"/>
  <c r="F17" i="2"/>
  <c r="C16" i="2"/>
  <c r="C15" i="2"/>
  <c r="F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H24" i="1" l="1"/>
  <c r="H25" i="1"/>
  <c r="H26" i="1"/>
  <c r="H23" i="1"/>
  <c r="G23" i="1" a="1"/>
  <c r="G23" i="1" s="1"/>
  <c r="E13" i="1"/>
  <c r="E12" i="1"/>
  <c r="H19" i="1"/>
  <c r="I18" i="1"/>
  <c r="J18" i="1"/>
  <c r="K18" i="1"/>
  <c r="H18" i="1"/>
  <c r="I17" i="1"/>
  <c r="J17" i="1"/>
  <c r="K17" i="1"/>
  <c r="H17" i="1"/>
  <c r="I16" i="1"/>
  <c r="J16" i="1"/>
  <c r="K16" i="1"/>
  <c r="H16" i="1"/>
  <c r="I15" i="1"/>
  <c r="J15" i="1"/>
  <c r="K15" i="1"/>
  <c r="H15" i="1"/>
  <c r="I14" i="1"/>
  <c r="J14" i="1"/>
  <c r="K14" i="1"/>
  <c r="H14" i="1"/>
  <c r="K13" i="1"/>
  <c r="J13" i="1"/>
  <c r="I13" i="1"/>
  <c r="H13" i="1"/>
  <c r="E10" i="1"/>
  <c r="E7" i="1"/>
  <c r="E5" i="1"/>
  <c r="E4" i="1"/>
  <c r="E3" i="1"/>
  <c r="E2" i="1"/>
  <c r="E1" i="1"/>
  <c r="F4" i="1"/>
  <c r="F12" i="1"/>
  <c r="F5" i="1"/>
  <c r="F13" i="1"/>
  <c r="F7" i="1"/>
  <c r="F2" i="1"/>
  <c r="F10" i="1"/>
  <c r="F3" i="1"/>
  <c r="F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<sst xmlns="http://schemas.openxmlformats.org/spreadsheetml/2006/main" count="381" uniqueCount="59">
  <si>
    <t>A</t>
  </si>
  <si>
    <t>Гистограмма</t>
  </si>
  <si>
    <t>1. Введите количество различных вариантов ответов респондентов, встречающиеся в очищенной выборке</t>
  </si>
  <si>
    <t>А</t>
  </si>
  <si>
    <t>2. Введите объем очищенной от "NA" выборки</t>
  </si>
  <si>
    <t>B</t>
  </si>
  <si>
    <t>3. Введите количество пропущенных данных "NA" в исходной выборке</t>
  </si>
  <si>
    <t>С</t>
  </si>
  <si>
    <t>4. Введите долю респондентов, которые дали ответ "B" </t>
  </si>
  <si>
    <t>D</t>
  </si>
  <si>
    <t xml:space="preserve">5. Введите правую границу 0.99-доверительного интервала для истинной доли </t>
  </si>
  <si>
    <t>Очищ.выб.</t>
  </si>
  <si>
    <t>g</t>
  </si>
  <si>
    <t>6. Введите левую границу 0.99-доверительного интервала для истинной доли ответов  "B" </t>
  </si>
  <si>
    <t>NA</t>
  </si>
  <si>
    <t>На уровне значимости 0.1 проверьте критерием согласия (Хи-квадрат критерием Пирсона) гипотезу о равновероятном распределении ответов респондентов.</t>
  </si>
  <si>
    <t>a</t>
  </si>
  <si>
    <t>7. Введите критическое значение статистики хи-квадрат</t>
  </si>
  <si>
    <t>8. Введите количество степеней свободы </t>
  </si>
  <si>
    <t>9. Введите наблюдаемое значение хи-квадрат </t>
  </si>
  <si>
    <t>10. Введите 1, если есть основания отвергнуть гипотезу о равновероятном распределении ответов, или введите 0, если таких оснований нет. </t>
  </si>
  <si>
    <t>11. Постройте на листе "Лист2" гистограмму для исходной выборки, очищенной от "NA". Если построения произведены в R(RStudio), то скопируйте полученные диаграммы из RStudio на "Лист2".</t>
  </si>
  <si>
    <t>C</t>
  </si>
  <si>
    <t>1. Введите количество пропущенных значений в исходной выборке, обозначенные как "NA"</t>
  </si>
  <si>
    <t>2. Введите объем очищенной от пропусков выборки</t>
  </si>
  <si>
    <t>3. Введите среднее значение</t>
  </si>
  <si>
    <t>4. Введите стандартное отклонение (исправленное)</t>
  </si>
  <si>
    <t>5. Введите несмещенную дисперсию</t>
  </si>
  <si>
    <t>6. Введите первую квартиль</t>
  </si>
  <si>
    <t>7. Введите третью квартиль</t>
  </si>
  <si>
    <t>8. Введите медиану</t>
  </si>
  <si>
    <t>9. Введите максимальное значение в вариационном ряду</t>
  </si>
  <si>
    <t>10. Введите минимальное значение в вариационном ряду</t>
  </si>
  <si>
    <t>11. Введите размах выборки</t>
  </si>
  <si>
    <t>12. Введите эксцесс (формула по умолчанию в Excel)</t>
  </si>
  <si>
    <t>13. Введите коэффициент асимметрии (формула по умолчанию в Excel)</t>
  </si>
  <si>
    <t>14. Введите значение ошибки выборки</t>
  </si>
  <si>
    <t>15. Введите левую границу 0.95-доверительного интервала для E(X)</t>
  </si>
  <si>
    <t>16. Введите правую границу 0.95-доверительного интервала для E(X) </t>
  </si>
  <si>
    <t>17. Введите левую границу 0.95-доверительного интервала для Var(X) </t>
  </si>
  <si>
    <t>18. Введите правую границу 0.95-доверительного интервала для Var(X)</t>
  </si>
  <si>
    <t>19. Введите количество выбросов ниже нормы</t>
  </si>
  <si>
    <t>20. Введите количество выбросов выше нормы </t>
  </si>
  <si>
    <t>21. Постройте на листе "Лист1" гистограмму и диаграмму "ящик с усиками" для исходной выборки, очищенной от "NA" и выбросов. Если построения произведены в R(RStudio), то скопируйте полученные диаграммы из RStudio на "Лист1".</t>
  </si>
  <si>
    <t>Таблица для гипотезы</t>
  </si>
  <si>
    <t>ni</t>
  </si>
  <si>
    <t>pi</t>
  </si>
  <si>
    <t>npi</t>
  </si>
  <si>
    <t>ni-npi</t>
  </si>
  <si>
    <t>(ni-npi)^2</t>
  </si>
  <si>
    <t>(ni-npi)^2/npi</t>
  </si>
  <si>
    <t>chi^2 obs</t>
  </si>
  <si>
    <t>Таблица для диаграммы</t>
  </si>
  <si>
    <t>Квантиль, t</t>
  </si>
  <si>
    <t>Квантиль, хи_л</t>
  </si>
  <si>
    <t>Квантиль, хи_п</t>
  </si>
  <si>
    <t>Межквартильный размах</t>
  </si>
  <si>
    <t>Нижняя граница нормы</t>
  </si>
  <si>
    <t>Верхняя граница нормы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</si>
</sst>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rgb="FF2F647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/>
    </xf>
    <xf numFmtId="1" fontId="3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1" fillId="0" borderId="2" xfId="0" applyFont="1" applyFill="1" applyBorder="1"/>
    <xf numFmtId="0" fontId="4" fillId="0" borderId="0" xfId="0" applyFont="1" applyAlignment="1">
      <alignment horizontal="right"/>
    </xf>
    <xf numFmtId="2" fontId="3" fillId="0" borderId="0" xfId="0" applyNumberFormat="1" applyFont="1"/>
    <xf numFmtId="0" fontId="2" fillId="2" borderId="0" xfId="0" applyFont="1" applyFill="1" applyAlignment="1">
      <alignment wrapText="1"/>
    </xf>
    <xf numFmtId="165" fontId="3" fillId="0" borderId="0" xfId="0" applyNumberFormat="1" applyFont="1"/>
    <xf numFmtId="0" fontId="2" fillId="0" borderId="0" xfId="0" applyFont="1" applyAlignment="1">
      <alignment vertical="center" wrapText="1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'Вар-т 5 (2)'!$G$23:$G$26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'Вар-т 5 (2)'!$H$23:$H$26</c:f>
              <c:numCache>
                <c:formatCode>General</c:formatCode>
                <c:ptCount val="4"/>
                <c:pt idx="0">
                  <c:v>31</c:v>
                </c:pt>
                <c:pt idx="1">
                  <c:v>51</c:v>
                </c:pt>
                <c:pt idx="2">
                  <c:v>27</c:v>
                </c:pt>
                <c:pt idx="3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4-4715-925B-0D5237D1A6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6130480"/>
        <c:axId val="866130896"/>
      </c:barChart>
      <c:catAx>
        <c:axId val="86613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30896"/>
        <c:crosses val="autoZero"/>
        <c:auto val="1"/>
        <c:lblAlgn val="ctr"/>
        <c:lblOffset val="100"/>
        <c:noMultiLvlLbl val="0"/>
      </c:catAx>
      <c:valAx>
        <c:axId val="8661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3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Гистограмма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D2BE059-ED92-46C0-9CBF-7042222408B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A40AC1AB-0174-4CBF-82CB-6021C1740845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536575</xdr:colOff>
      <xdr:row>22</xdr:row>
      <xdr:rowOff>88900</xdr:rowOff>
    </xdr:from>
    <xdr:to>
      <xdr:col>1</xdr:col>
      <xdr:colOff>5108575</xdr:colOff>
      <xdr:row>37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ED2A5F-4EE4-45D0-8904-378B7D2A48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3225" y="4800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5749925</xdr:colOff>
      <xdr:row>22</xdr:row>
      <xdr:rowOff>76200</xdr:rowOff>
    </xdr:from>
    <xdr:to>
      <xdr:col>6</xdr:col>
      <xdr:colOff>238125</xdr:colOff>
      <xdr:row>37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83B5DB3-C341-4D62-9E05-FCB2C6D0DA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6575" y="4787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1362075</xdr:colOff>
      <xdr:row>17</xdr:row>
      <xdr:rowOff>139700</xdr:rowOff>
    </xdr:from>
    <xdr:to>
      <xdr:col>3</xdr:col>
      <xdr:colOff>5934075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8E03B-B09B-4242-B7F6-0F394B367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A5BF-064C-4450-A8D3-484B70B0D8A2}">
  <dimension ref="A1:H256"/>
  <sheetViews>
    <sheetView workbookViewId="0">
      <selection activeCell="F22" sqref="F22"/>
    </sheetView>
  </sheetViews>
  <sheetFormatPr defaultRowHeight="14.5" x14ac:dyDescent="0.35"/>
  <cols>
    <col min="1" max="1" width="16.26953125" style="13" customWidth="1"/>
    <col min="2" max="2" width="93.7265625" bestFit="1" customWidth="1"/>
    <col min="3" max="3" width="10" bestFit="1" customWidth="1"/>
    <col min="5" max="5" width="23.1796875" bestFit="1" customWidth="1"/>
    <col min="7" max="7" width="21.7265625" bestFit="1" customWidth="1"/>
  </cols>
  <sheetData>
    <row r="1" spans="1:6" ht="15.5" x14ac:dyDescent="0.35">
      <c r="A1" s="13">
        <v>-233.29333800000001</v>
      </c>
      <c r="B1" s="3" t="s">
        <v>23</v>
      </c>
      <c r="C1">
        <f>COUNTIF(A:A,"NA")</f>
        <v>0</v>
      </c>
    </row>
    <row r="2" spans="1:6" ht="15.5" x14ac:dyDescent="0.35">
      <c r="A2" s="13">
        <v>-137.68765200000001</v>
      </c>
      <c r="B2" s="3" t="s">
        <v>24</v>
      </c>
      <c r="C2">
        <f>COUNTA(A:A)</f>
        <v>256</v>
      </c>
    </row>
    <row r="3" spans="1:6" ht="15.5" x14ac:dyDescent="0.35">
      <c r="A3" s="13">
        <v>-138.57415700000001</v>
      </c>
      <c r="B3" s="3" t="s">
        <v>25</v>
      </c>
      <c r="C3" s="14">
        <f>AVERAGE(A:A)</f>
        <v>-250.82212378125016</v>
      </c>
    </row>
    <row r="4" spans="1:6" ht="15.5" x14ac:dyDescent="0.35">
      <c r="A4" s="13">
        <v>-183.96455</v>
      </c>
      <c r="B4" s="3" t="s">
        <v>26</v>
      </c>
      <c r="C4">
        <f>_xlfn.STDEV.S(A:A)</f>
        <v>31.151376852935986</v>
      </c>
    </row>
    <row r="5" spans="1:6" ht="15.5" x14ac:dyDescent="0.35">
      <c r="A5" s="13">
        <v>-184.027762</v>
      </c>
      <c r="B5" s="3" t="s">
        <v>27</v>
      </c>
      <c r="C5">
        <f>_xlfn.VAR.S(A:A)</f>
        <v>970.4082798336359</v>
      </c>
    </row>
    <row r="6" spans="1:6" ht="15.5" x14ac:dyDescent="0.35">
      <c r="A6" s="13">
        <v>-189.73836600000001</v>
      </c>
      <c r="B6" s="3" t="s">
        <v>28</v>
      </c>
      <c r="C6">
        <f>QUARTILE(A:A,1)</f>
        <v>-267.89854800000001</v>
      </c>
    </row>
    <row r="7" spans="1:6" ht="15.5" x14ac:dyDescent="0.35">
      <c r="A7" s="13">
        <v>-190.97638499999999</v>
      </c>
      <c r="B7" s="3" t="s">
        <v>29</v>
      </c>
      <c r="C7">
        <f>QUARTILE(A:A,3)</f>
        <v>-232.51759849999999</v>
      </c>
    </row>
    <row r="8" spans="1:6" ht="15.5" x14ac:dyDescent="0.35">
      <c r="A8" s="13">
        <v>-193.196708</v>
      </c>
      <c r="B8" s="3" t="s">
        <v>30</v>
      </c>
      <c r="C8" s="14">
        <f>MEDIAN(A:A)</f>
        <v>-252.418802</v>
      </c>
    </row>
    <row r="9" spans="1:6" ht="15.5" x14ac:dyDescent="0.35">
      <c r="A9" s="13">
        <v>-193.92708999999999</v>
      </c>
      <c r="B9" s="3" t="s">
        <v>31</v>
      </c>
      <c r="C9" s="14">
        <f>MAX(A:A)</f>
        <v>-137.68765200000001</v>
      </c>
    </row>
    <row r="10" spans="1:6" ht="15.5" x14ac:dyDescent="0.35">
      <c r="A10" s="13">
        <v>-194.39881199999999</v>
      </c>
      <c r="B10" s="3" t="s">
        <v>32</v>
      </c>
      <c r="C10" s="14">
        <f>MIN(A:A)</f>
        <v>-390.15772399999997</v>
      </c>
    </row>
    <row r="11" spans="1:6" ht="15.5" x14ac:dyDescent="0.35">
      <c r="A11" s="13">
        <v>-197.263294</v>
      </c>
      <c r="B11" s="3" t="s">
        <v>33</v>
      </c>
      <c r="C11" s="14">
        <f>C9-C10</f>
        <v>252.47007199999996</v>
      </c>
    </row>
    <row r="12" spans="1:6" ht="15.5" x14ac:dyDescent="0.35">
      <c r="A12" s="13">
        <v>-197.879955</v>
      </c>
      <c r="B12" s="3" t="s">
        <v>34</v>
      </c>
      <c r="C12">
        <f>KURT(A:A)</f>
        <v>2.8593199443544548</v>
      </c>
    </row>
    <row r="13" spans="1:6" ht="15.5" x14ac:dyDescent="0.35">
      <c r="A13" s="13">
        <v>-200.21980400000001</v>
      </c>
      <c r="B13" s="3" t="s">
        <v>35</v>
      </c>
      <c r="C13">
        <f>SKEW(A:A)</f>
        <v>-0.28955338841257383</v>
      </c>
    </row>
    <row r="14" spans="1:6" ht="15.5" x14ac:dyDescent="0.35">
      <c r="A14" s="13">
        <v>-202.84749600000001</v>
      </c>
      <c r="B14" s="3" t="s">
        <v>36</v>
      </c>
      <c r="C14">
        <f>C4/SQRT(C2)</f>
        <v>1.9469610533084991</v>
      </c>
    </row>
    <row r="15" spans="1:6" ht="15.5" x14ac:dyDescent="0.35">
      <c r="A15" s="13">
        <v>-202.90094400000001</v>
      </c>
      <c r="B15" s="3" t="s">
        <v>37</v>
      </c>
      <c r="C15">
        <f>C3-F15*C4/SQRT(C2)</f>
        <v>-254.65629476261662</v>
      </c>
      <c r="E15" t="s">
        <v>53</v>
      </c>
      <c r="F15">
        <f>_xlfn.T.INV.2T(1-0.95,C2-1)</f>
        <v>1.9693105698498787</v>
      </c>
    </row>
    <row r="16" spans="1:6" ht="15.5" x14ac:dyDescent="0.35">
      <c r="A16" s="13">
        <v>-203.76827399999999</v>
      </c>
      <c r="B16" s="3" t="s">
        <v>38</v>
      </c>
      <c r="C16">
        <f>C3+F15*C4/SQRT(C2)</f>
        <v>-246.98795279988369</v>
      </c>
    </row>
    <row r="17" spans="1:8" ht="15.5" x14ac:dyDescent="0.35">
      <c r="A17" s="13">
        <v>-205.80605199999999</v>
      </c>
      <c r="B17" s="3" t="s">
        <v>39</v>
      </c>
      <c r="C17">
        <f>(C2-1)*C5/F17</f>
        <v>821.76530047782808</v>
      </c>
      <c r="E17" t="s">
        <v>54</v>
      </c>
      <c r="F17">
        <f>_xlfn.CHISQ.INV((1+0.95)/2,C2-1)</f>
        <v>301.12504289690884</v>
      </c>
    </row>
    <row r="18" spans="1:8" ht="15.5" x14ac:dyDescent="0.35">
      <c r="A18" s="13">
        <v>-205.96915300000001</v>
      </c>
      <c r="B18" s="3" t="s">
        <v>40</v>
      </c>
      <c r="C18">
        <f>(C2-1)*C5/F18</f>
        <v>1163.6059982660879</v>
      </c>
      <c r="E18" t="s">
        <v>55</v>
      </c>
      <c r="F18">
        <f>_xlfn.CHISQ.INV((1-0.95)/2,C2-1)</f>
        <v>212.66142639889563</v>
      </c>
    </row>
    <row r="19" spans="1:8" ht="15.5" x14ac:dyDescent="0.35">
      <c r="A19" s="13">
        <v>-206.32536200000001</v>
      </c>
      <c r="B19" s="3" t="s">
        <v>41</v>
      </c>
      <c r="C19">
        <f>COUNTIF(A:A,"&lt;"&amp;H19)</f>
        <v>4</v>
      </c>
      <c r="E19" t="s">
        <v>56</v>
      </c>
      <c r="F19">
        <f>C7-C6</f>
        <v>35.380949500000014</v>
      </c>
      <c r="G19" t="s">
        <v>57</v>
      </c>
      <c r="H19">
        <f>C6-1.5*F19</f>
        <v>-320.96997225000001</v>
      </c>
    </row>
    <row r="20" spans="1:8" ht="15.5" x14ac:dyDescent="0.35">
      <c r="A20" s="13">
        <v>-206.73561699999999</v>
      </c>
      <c r="B20" s="3" t="s">
        <v>42</v>
      </c>
      <c r="C20">
        <f>COUNTIF(A:A,"&gt;"&amp;H20)</f>
        <v>2</v>
      </c>
      <c r="G20" t="s">
        <v>58</v>
      </c>
      <c r="H20">
        <f>C7+1.5*F19</f>
        <v>-179.44617424999996</v>
      </c>
    </row>
    <row r="21" spans="1:8" ht="46.5" x14ac:dyDescent="0.35">
      <c r="A21" s="13">
        <v>-207.982024</v>
      </c>
      <c r="B21" s="10" t="s">
        <v>43</v>
      </c>
    </row>
    <row r="22" spans="1:8" x14ac:dyDescent="0.35">
      <c r="A22" s="13">
        <v>-209.485647</v>
      </c>
    </row>
    <row r="23" spans="1:8" x14ac:dyDescent="0.35">
      <c r="A23" s="13">
        <v>-210.445897</v>
      </c>
    </row>
    <row r="24" spans="1:8" x14ac:dyDescent="0.35">
      <c r="A24" s="13">
        <v>-210.620542</v>
      </c>
    </row>
    <row r="25" spans="1:8" x14ac:dyDescent="0.35">
      <c r="A25" s="13">
        <v>-210.70466400000001</v>
      </c>
    </row>
    <row r="26" spans="1:8" x14ac:dyDescent="0.35">
      <c r="A26" s="13">
        <v>-210.92700099999999</v>
      </c>
    </row>
    <row r="27" spans="1:8" x14ac:dyDescent="0.35">
      <c r="A27" s="13">
        <v>-213.87382299999999</v>
      </c>
    </row>
    <row r="28" spans="1:8" x14ac:dyDescent="0.35">
      <c r="A28" s="13">
        <v>-214.28989999999999</v>
      </c>
    </row>
    <row r="29" spans="1:8" x14ac:dyDescent="0.35">
      <c r="A29" s="13">
        <v>-216.23971499999999</v>
      </c>
    </row>
    <row r="30" spans="1:8" x14ac:dyDescent="0.35">
      <c r="A30" s="13">
        <v>-216.930508</v>
      </c>
    </row>
    <row r="31" spans="1:8" x14ac:dyDescent="0.35">
      <c r="A31" s="13">
        <v>-217.21085299999999</v>
      </c>
    </row>
    <row r="32" spans="1:8" x14ac:dyDescent="0.35">
      <c r="A32" s="13">
        <v>-217.556072</v>
      </c>
    </row>
    <row r="33" spans="1:1" x14ac:dyDescent="0.35">
      <c r="A33" s="13">
        <v>-217.647786</v>
      </c>
    </row>
    <row r="34" spans="1:1" x14ac:dyDescent="0.35">
      <c r="A34" s="13">
        <v>-218.25354999999999</v>
      </c>
    </row>
    <row r="35" spans="1:1" x14ac:dyDescent="0.35">
      <c r="A35" s="13">
        <v>-218.42909299999999</v>
      </c>
    </row>
    <row r="36" spans="1:1" x14ac:dyDescent="0.35">
      <c r="A36" s="13">
        <v>-218.550049</v>
      </c>
    </row>
    <row r="37" spans="1:1" x14ac:dyDescent="0.35">
      <c r="A37" s="13">
        <v>-220.29763500000001</v>
      </c>
    </row>
    <row r="38" spans="1:1" x14ac:dyDescent="0.35">
      <c r="A38" s="13">
        <v>-221.59131199999999</v>
      </c>
    </row>
    <row r="39" spans="1:1" x14ac:dyDescent="0.35">
      <c r="A39" s="13">
        <v>-221.60664800000001</v>
      </c>
    </row>
    <row r="40" spans="1:1" x14ac:dyDescent="0.35">
      <c r="A40" s="13">
        <v>-221.64384699999999</v>
      </c>
    </row>
    <row r="41" spans="1:1" x14ac:dyDescent="0.35">
      <c r="A41" s="13">
        <v>-222.95441500000001</v>
      </c>
    </row>
    <row r="42" spans="1:1" x14ac:dyDescent="0.35">
      <c r="A42" s="13">
        <v>-223.00319500000001</v>
      </c>
    </row>
    <row r="43" spans="1:1" x14ac:dyDescent="0.35">
      <c r="A43" s="13">
        <v>-223.42310800000001</v>
      </c>
    </row>
    <row r="44" spans="1:1" x14ac:dyDescent="0.35">
      <c r="A44" s="13">
        <v>-223.87812099999999</v>
      </c>
    </row>
    <row r="45" spans="1:1" x14ac:dyDescent="0.35">
      <c r="A45" s="13">
        <v>-224.02487300000001</v>
      </c>
    </row>
    <row r="46" spans="1:1" x14ac:dyDescent="0.35">
      <c r="A46" s="13">
        <v>-225.93105700000001</v>
      </c>
    </row>
    <row r="47" spans="1:1" x14ac:dyDescent="0.35">
      <c r="A47" s="13">
        <v>-226.13632000000001</v>
      </c>
    </row>
    <row r="48" spans="1:1" x14ac:dyDescent="0.35">
      <c r="A48" s="13">
        <v>-228.308449</v>
      </c>
    </row>
    <row r="49" spans="1:1" x14ac:dyDescent="0.35">
      <c r="A49" s="13">
        <v>-228.871363</v>
      </c>
    </row>
    <row r="50" spans="1:1" x14ac:dyDescent="0.35">
      <c r="A50" s="13">
        <v>-229.048553</v>
      </c>
    </row>
    <row r="51" spans="1:1" x14ac:dyDescent="0.35">
      <c r="A51" s="13">
        <v>-229.33962500000001</v>
      </c>
    </row>
    <row r="52" spans="1:1" x14ac:dyDescent="0.35">
      <c r="A52" s="13">
        <v>-229.402704</v>
      </c>
    </row>
    <row r="53" spans="1:1" x14ac:dyDescent="0.35">
      <c r="A53" s="13">
        <v>-229.61288300000001</v>
      </c>
    </row>
    <row r="54" spans="1:1" x14ac:dyDescent="0.35">
      <c r="A54" s="13">
        <v>-229.728027</v>
      </c>
    </row>
    <row r="55" spans="1:1" x14ac:dyDescent="0.35">
      <c r="A55" s="13">
        <v>-230.02885000000001</v>
      </c>
    </row>
    <row r="56" spans="1:1" x14ac:dyDescent="0.35">
      <c r="A56" s="13">
        <v>-230.25036</v>
      </c>
    </row>
    <row r="57" spans="1:1" x14ac:dyDescent="0.35">
      <c r="A57" s="13">
        <v>-230.30507800000001</v>
      </c>
    </row>
    <row r="58" spans="1:1" x14ac:dyDescent="0.35">
      <c r="A58" s="13">
        <v>-230.42807400000001</v>
      </c>
    </row>
    <row r="59" spans="1:1" x14ac:dyDescent="0.35">
      <c r="A59" s="13">
        <v>-230.75997799999999</v>
      </c>
    </row>
    <row r="60" spans="1:1" x14ac:dyDescent="0.35">
      <c r="A60" s="13">
        <v>-231.262621</v>
      </c>
    </row>
    <row r="61" spans="1:1" x14ac:dyDescent="0.35">
      <c r="A61" s="13">
        <v>-231.333237</v>
      </c>
    </row>
    <row r="62" spans="1:1" x14ac:dyDescent="0.35">
      <c r="A62" s="13">
        <v>-231.551796</v>
      </c>
    </row>
    <row r="63" spans="1:1" x14ac:dyDescent="0.35">
      <c r="A63" s="13">
        <v>-231.680194</v>
      </c>
    </row>
    <row r="64" spans="1:1" x14ac:dyDescent="0.35">
      <c r="A64" s="13">
        <v>-232.165199</v>
      </c>
    </row>
    <row r="65" spans="1:1" x14ac:dyDescent="0.35">
      <c r="A65" s="13">
        <v>-232.25053700000001</v>
      </c>
    </row>
    <row r="66" spans="1:1" x14ac:dyDescent="0.35">
      <c r="A66" s="13">
        <v>-232.60661899999999</v>
      </c>
    </row>
    <row r="67" spans="1:1" x14ac:dyDescent="0.35">
      <c r="A67" s="13">
        <v>-232.676219</v>
      </c>
    </row>
    <row r="68" spans="1:1" x14ac:dyDescent="0.35">
      <c r="A68" s="13">
        <v>-233.033593</v>
      </c>
    </row>
    <row r="69" spans="1:1" x14ac:dyDescent="0.35">
      <c r="A69" s="13">
        <v>-233.80206799999999</v>
      </c>
    </row>
    <row r="70" spans="1:1" x14ac:dyDescent="0.35">
      <c r="A70" s="13">
        <v>-233.85265000000001</v>
      </c>
    </row>
    <row r="71" spans="1:1" x14ac:dyDescent="0.35">
      <c r="A71" s="13">
        <v>-233.93499700000001</v>
      </c>
    </row>
    <row r="72" spans="1:1" x14ac:dyDescent="0.35">
      <c r="A72" s="13">
        <v>-234.10575299999999</v>
      </c>
    </row>
    <row r="73" spans="1:1" x14ac:dyDescent="0.35">
      <c r="A73" s="13">
        <v>-234.11841799999999</v>
      </c>
    </row>
    <row r="74" spans="1:1" x14ac:dyDescent="0.35">
      <c r="A74" s="13">
        <v>-234.64534900000001</v>
      </c>
    </row>
    <row r="75" spans="1:1" x14ac:dyDescent="0.35">
      <c r="A75" s="13">
        <v>-234.92038700000001</v>
      </c>
    </row>
    <row r="76" spans="1:1" x14ac:dyDescent="0.35">
      <c r="A76" s="13">
        <v>-235.517663</v>
      </c>
    </row>
    <row r="77" spans="1:1" x14ac:dyDescent="0.35">
      <c r="A77" s="13">
        <v>-235.550498</v>
      </c>
    </row>
    <row r="78" spans="1:1" x14ac:dyDescent="0.35">
      <c r="A78" s="13">
        <v>-235.74739099999999</v>
      </c>
    </row>
    <row r="79" spans="1:1" x14ac:dyDescent="0.35">
      <c r="A79" s="13">
        <v>-236.498289</v>
      </c>
    </row>
    <row r="80" spans="1:1" x14ac:dyDescent="0.35">
      <c r="A80" s="13">
        <v>-236.752802</v>
      </c>
    </row>
    <row r="81" spans="1:1" x14ac:dyDescent="0.35">
      <c r="A81" s="13">
        <v>-236.818062</v>
      </c>
    </row>
    <row r="82" spans="1:1" x14ac:dyDescent="0.35">
      <c r="A82" s="13">
        <v>-237.38226399999999</v>
      </c>
    </row>
    <row r="83" spans="1:1" x14ac:dyDescent="0.35">
      <c r="A83" s="13">
        <v>-237.475638</v>
      </c>
    </row>
    <row r="84" spans="1:1" x14ac:dyDescent="0.35">
      <c r="A84" s="13">
        <v>-237.690922</v>
      </c>
    </row>
    <row r="85" spans="1:1" x14ac:dyDescent="0.35">
      <c r="A85" s="13">
        <v>-237.69149999999999</v>
      </c>
    </row>
    <row r="86" spans="1:1" x14ac:dyDescent="0.35">
      <c r="A86" s="13">
        <v>-238.24234000000001</v>
      </c>
    </row>
    <row r="87" spans="1:1" x14ac:dyDescent="0.35">
      <c r="A87" s="13">
        <v>-238.80828399999999</v>
      </c>
    </row>
    <row r="88" spans="1:1" x14ac:dyDescent="0.35">
      <c r="A88" s="13">
        <v>-239.40995799999999</v>
      </c>
    </row>
    <row r="89" spans="1:1" x14ac:dyDescent="0.35">
      <c r="A89" s="13">
        <v>-239.593063</v>
      </c>
    </row>
    <row r="90" spans="1:1" x14ac:dyDescent="0.35">
      <c r="A90" s="13">
        <v>-239.60915800000001</v>
      </c>
    </row>
    <row r="91" spans="1:1" x14ac:dyDescent="0.35">
      <c r="A91" s="13">
        <v>-239.64112600000001</v>
      </c>
    </row>
    <row r="92" spans="1:1" x14ac:dyDescent="0.35">
      <c r="A92" s="13">
        <v>-240.230546</v>
      </c>
    </row>
    <row r="93" spans="1:1" x14ac:dyDescent="0.35">
      <c r="A93" s="13">
        <v>-240.58866800000001</v>
      </c>
    </row>
    <row r="94" spans="1:1" x14ac:dyDescent="0.35">
      <c r="A94" s="13">
        <v>-241.36049700000001</v>
      </c>
    </row>
    <row r="95" spans="1:1" x14ac:dyDescent="0.35">
      <c r="A95" s="13">
        <v>-242.683019</v>
      </c>
    </row>
    <row r="96" spans="1:1" x14ac:dyDescent="0.35">
      <c r="A96" s="13">
        <v>-242.811329</v>
      </c>
    </row>
    <row r="97" spans="1:1" x14ac:dyDescent="0.35">
      <c r="A97" s="13">
        <v>-242.86460500000001</v>
      </c>
    </row>
    <row r="98" spans="1:1" x14ac:dyDescent="0.35">
      <c r="A98" s="13">
        <v>-243.364147</v>
      </c>
    </row>
    <row r="99" spans="1:1" x14ac:dyDescent="0.35">
      <c r="A99" s="13">
        <v>-243.53257300000001</v>
      </c>
    </row>
    <row r="100" spans="1:1" x14ac:dyDescent="0.35">
      <c r="A100" s="13">
        <v>-243.852305</v>
      </c>
    </row>
    <row r="101" spans="1:1" x14ac:dyDescent="0.35">
      <c r="A101" s="13">
        <v>-243.86904000000001</v>
      </c>
    </row>
    <row r="102" spans="1:1" x14ac:dyDescent="0.35">
      <c r="A102" s="13">
        <v>-243.877375</v>
      </c>
    </row>
    <row r="103" spans="1:1" x14ac:dyDescent="0.35">
      <c r="A103" s="13">
        <v>-243.99947499999999</v>
      </c>
    </row>
    <row r="104" spans="1:1" x14ac:dyDescent="0.35">
      <c r="A104" s="13">
        <v>-244.12986699999999</v>
      </c>
    </row>
    <row r="105" spans="1:1" x14ac:dyDescent="0.35">
      <c r="A105" s="13">
        <v>-244.19442900000001</v>
      </c>
    </row>
    <row r="106" spans="1:1" x14ac:dyDescent="0.35">
      <c r="A106" s="13">
        <v>-244.76494299999999</v>
      </c>
    </row>
    <row r="107" spans="1:1" x14ac:dyDescent="0.35">
      <c r="A107" s="13">
        <v>-245.636866</v>
      </c>
    </row>
    <row r="108" spans="1:1" x14ac:dyDescent="0.35">
      <c r="A108" s="13">
        <v>-246.29935399999999</v>
      </c>
    </row>
    <row r="109" spans="1:1" x14ac:dyDescent="0.35">
      <c r="A109" s="13">
        <v>-246.65024700000001</v>
      </c>
    </row>
    <row r="110" spans="1:1" x14ac:dyDescent="0.35">
      <c r="A110" s="13">
        <v>-246.90599900000001</v>
      </c>
    </row>
    <row r="111" spans="1:1" x14ac:dyDescent="0.35">
      <c r="A111" s="13">
        <v>-247.194174</v>
      </c>
    </row>
    <row r="112" spans="1:1" x14ac:dyDescent="0.35">
      <c r="A112" s="13">
        <v>-247.84525500000001</v>
      </c>
    </row>
    <row r="113" spans="1:1" x14ac:dyDescent="0.35">
      <c r="A113" s="13">
        <v>-248.33250000000001</v>
      </c>
    </row>
    <row r="114" spans="1:1" x14ac:dyDescent="0.35">
      <c r="A114" s="13">
        <v>-248.52773999999999</v>
      </c>
    </row>
    <row r="115" spans="1:1" x14ac:dyDescent="0.35">
      <c r="A115" s="13">
        <v>-248.60751999999999</v>
      </c>
    </row>
    <row r="116" spans="1:1" x14ac:dyDescent="0.35">
      <c r="A116" s="13">
        <v>-249.473839</v>
      </c>
    </row>
    <row r="117" spans="1:1" x14ac:dyDescent="0.35">
      <c r="A117" s="13">
        <v>-249.600087</v>
      </c>
    </row>
    <row r="118" spans="1:1" x14ac:dyDescent="0.35">
      <c r="A118" s="13">
        <v>-249.64291600000001</v>
      </c>
    </row>
    <row r="119" spans="1:1" x14ac:dyDescent="0.35">
      <c r="A119" s="13">
        <v>-250.09344999999999</v>
      </c>
    </row>
    <row r="120" spans="1:1" x14ac:dyDescent="0.35">
      <c r="A120" s="13">
        <v>-250.47962999999999</v>
      </c>
    </row>
    <row r="121" spans="1:1" x14ac:dyDescent="0.35">
      <c r="A121" s="13">
        <v>-250.66642999999999</v>
      </c>
    </row>
    <row r="122" spans="1:1" x14ac:dyDescent="0.35">
      <c r="A122" s="13">
        <v>-250.94768199999999</v>
      </c>
    </row>
    <row r="123" spans="1:1" x14ac:dyDescent="0.35">
      <c r="A123" s="13">
        <v>-251.051907</v>
      </c>
    </row>
    <row r="124" spans="1:1" x14ac:dyDescent="0.35">
      <c r="A124" s="13">
        <v>-251.36331100000001</v>
      </c>
    </row>
    <row r="125" spans="1:1" x14ac:dyDescent="0.35">
      <c r="A125" s="13">
        <v>-251.95291700000001</v>
      </c>
    </row>
    <row r="126" spans="1:1" x14ac:dyDescent="0.35">
      <c r="A126" s="13">
        <v>-252.11043000000001</v>
      </c>
    </row>
    <row r="127" spans="1:1" x14ac:dyDescent="0.35">
      <c r="A127" s="13">
        <v>-252.32764499999999</v>
      </c>
    </row>
    <row r="128" spans="1:1" x14ac:dyDescent="0.35">
      <c r="A128" s="13">
        <v>-252.38527500000001</v>
      </c>
    </row>
    <row r="129" spans="1:1" x14ac:dyDescent="0.35">
      <c r="A129" s="13">
        <v>-252.45232899999999</v>
      </c>
    </row>
    <row r="130" spans="1:1" x14ac:dyDescent="0.35">
      <c r="A130" s="13">
        <v>-252.60528099999999</v>
      </c>
    </row>
    <row r="131" spans="1:1" x14ac:dyDescent="0.35">
      <c r="A131" s="13">
        <v>-252.65150499999999</v>
      </c>
    </row>
    <row r="132" spans="1:1" x14ac:dyDescent="0.35">
      <c r="A132" s="13">
        <v>-252.73649700000001</v>
      </c>
    </row>
    <row r="133" spans="1:1" x14ac:dyDescent="0.35">
      <c r="A133" s="13">
        <v>-252.85823600000001</v>
      </c>
    </row>
    <row r="134" spans="1:1" x14ac:dyDescent="0.35">
      <c r="A134" s="13">
        <v>-252.88352399999999</v>
      </c>
    </row>
    <row r="135" spans="1:1" x14ac:dyDescent="0.35">
      <c r="A135" s="13">
        <v>-252.988067</v>
      </c>
    </row>
    <row r="136" spans="1:1" x14ac:dyDescent="0.35">
      <c r="A136" s="13">
        <v>-253.52645000000001</v>
      </c>
    </row>
    <row r="137" spans="1:1" x14ac:dyDescent="0.35">
      <c r="A137" s="13">
        <v>-253.81720100000001</v>
      </c>
    </row>
    <row r="138" spans="1:1" x14ac:dyDescent="0.35">
      <c r="A138" s="13">
        <v>-254.09411700000001</v>
      </c>
    </row>
    <row r="139" spans="1:1" x14ac:dyDescent="0.35">
      <c r="A139" s="13">
        <v>-254.15168700000001</v>
      </c>
    </row>
    <row r="140" spans="1:1" x14ac:dyDescent="0.35">
      <c r="A140" s="13">
        <v>-254.36397199999999</v>
      </c>
    </row>
    <row r="141" spans="1:1" x14ac:dyDescent="0.35">
      <c r="A141" s="13">
        <v>-254.449444</v>
      </c>
    </row>
    <row r="142" spans="1:1" x14ac:dyDescent="0.35">
      <c r="A142" s="13">
        <v>-254.51088100000001</v>
      </c>
    </row>
    <row r="143" spans="1:1" x14ac:dyDescent="0.35">
      <c r="A143" s="13">
        <v>-254.60082299999999</v>
      </c>
    </row>
    <row r="144" spans="1:1" x14ac:dyDescent="0.35">
      <c r="A144" s="13">
        <v>-254.61757800000001</v>
      </c>
    </row>
    <row r="145" spans="1:1" x14ac:dyDescent="0.35">
      <c r="A145" s="13">
        <v>-254.67975999999999</v>
      </c>
    </row>
    <row r="146" spans="1:1" x14ac:dyDescent="0.35">
      <c r="A146" s="13">
        <v>-254.816678</v>
      </c>
    </row>
    <row r="147" spans="1:1" x14ac:dyDescent="0.35">
      <c r="A147" s="13">
        <v>-255.589438</v>
      </c>
    </row>
    <row r="148" spans="1:1" x14ac:dyDescent="0.35">
      <c r="A148" s="13">
        <v>-255.74042700000001</v>
      </c>
    </row>
    <row r="149" spans="1:1" x14ac:dyDescent="0.35">
      <c r="A149" s="13">
        <v>-255.74200999999999</v>
      </c>
    </row>
    <row r="150" spans="1:1" x14ac:dyDescent="0.35">
      <c r="A150" s="13">
        <v>-255.80569700000001</v>
      </c>
    </row>
    <row r="151" spans="1:1" x14ac:dyDescent="0.35">
      <c r="A151" s="13">
        <v>-255.92302799999999</v>
      </c>
    </row>
    <row r="152" spans="1:1" x14ac:dyDescent="0.35">
      <c r="A152" s="13">
        <v>-255.927435</v>
      </c>
    </row>
    <row r="153" spans="1:1" x14ac:dyDescent="0.35">
      <c r="A153" s="13">
        <v>-255.973288</v>
      </c>
    </row>
    <row r="154" spans="1:1" x14ac:dyDescent="0.35">
      <c r="A154" s="13">
        <v>-256.47564199999999</v>
      </c>
    </row>
    <row r="155" spans="1:1" x14ac:dyDescent="0.35">
      <c r="A155" s="13">
        <v>-257.96104400000002</v>
      </c>
    </row>
    <row r="156" spans="1:1" x14ac:dyDescent="0.35">
      <c r="A156" s="13">
        <v>-258.189257</v>
      </c>
    </row>
    <row r="157" spans="1:1" x14ac:dyDescent="0.35">
      <c r="A157" s="13">
        <v>-258.52401200000003</v>
      </c>
    </row>
    <row r="158" spans="1:1" x14ac:dyDescent="0.35">
      <c r="A158" s="13">
        <v>-259.06914899999998</v>
      </c>
    </row>
    <row r="159" spans="1:1" x14ac:dyDescent="0.35">
      <c r="A159" s="13">
        <v>-259.15703300000001</v>
      </c>
    </row>
    <row r="160" spans="1:1" x14ac:dyDescent="0.35">
      <c r="A160" s="13">
        <v>-259.44393500000001</v>
      </c>
    </row>
    <row r="161" spans="1:1" x14ac:dyDescent="0.35">
      <c r="A161" s="13">
        <v>-259.91583500000002</v>
      </c>
    </row>
    <row r="162" spans="1:1" x14ac:dyDescent="0.35">
      <c r="A162" s="13">
        <v>-259.97031800000002</v>
      </c>
    </row>
    <row r="163" spans="1:1" x14ac:dyDescent="0.35">
      <c r="A163" s="13">
        <v>-260.37534099999999</v>
      </c>
    </row>
    <row r="164" spans="1:1" x14ac:dyDescent="0.35">
      <c r="A164" s="13">
        <v>-260.399608</v>
      </c>
    </row>
    <row r="165" spans="1:1" x14ac:dyDescent="0.35">
      <c r="A165" s="13">
        <v>-260.81469499999997</v>
      </c>
    </row>
    <row r="166" spans="1:1" x14ac:dyDescent="0.35">
      <c r="A166" s="13">
        <v>-261.06414799999999</v>
      </c>
    </row>
    <row r="167" spans="1:1" x14ac:dyDescent="0.35">
      <c r="A167" s="13">
        <v>-261.37440600000002</v>
      </c>
    </row>
    <row r="168" spans="1:1" x14ac:dyDescent="0.35">
      <c r="A168" s="13">
        <v>-261.66855600000002</v>
      </c>
    </row>
    <row r="169" spans="1:1" x14ac:dyDescent="0.35">
      <c r="A169" s="13">
        <v>-261.75477699999999</v>
      </c>
    </row>
    <row r="170" spans="1:1" x14ac:dyDescent="0.35">
      <c r="A170" s="13">
        <v>-261.945064</v>
      </c>
    </row>
    <row r="171" spans="1:1" x14ac:dyDescent="0.35">
      <c r="A171" s="13">
        <v>-262.51037500000001</v>
      </c>
    </row>
    <row r="172" spans="1:1" x14ac:dyDescent="0.35">
      <c r="A172" s="13">
        <v>-262.703372</v>
      </c>
    </row>
    <row r="173" spans="1:1" x14ac:dyDescent="0.35">
      <c r="A173" s="13">
        <v>-262.78926799999999</v>
      </c>
    </row>
    <row r="174" spans="1:1" x14ac:dyDescent="0.35">
      <c r="A174" s="13">
        <v>-262.910596</v>
      </c>
    </row>
    <row r="175" spans="1:1" x14ac:dyDescent="0.35">
      <c r="A175" s="13">
        <v>-263.23961700000001</v>
      </c>
    </row>
    <row r="176" spans="1:1" x14ac:dyDescent="0.35">
      <c r="A176" s="13">
        <v>-263.78225900000001</v>
      </c>
    </row>
    <row r="177" spans="1:1" x14ac:dyDescent="0.35">
      <c r="A177" s="13">
        <v>-263.90756699999997</v>
      </c>
    </row>
    <row r="178" spans="1:1" x14ac:dyDescent="0.35">
      <c r="A178" s="13">
        <v>-264.12776300000002</v>
      </c>
    </row>
    <row r="179" spans="1:1" x14ac:dyDescent="0.35">
      <c r="A179" s="13">
        <v>-264.415389</v>
      </c>
    </row>
    <row r="180" spans="1:1" x14ac:dyDescent="0.35">
      <c r="A180" s="13">
        <v>-264.767045</v>
      </c>
    </row>
    <row r="181" spans="1:1" x14ac:dyDescent="0.35">
      <c r="A181" s="13">
        <v>-265.87662399999999</v>
      </c>
    </row>
    <row r="182" spans="1:1" x14ac:dyDescent="0.35">
      <c r="A182" s="13">
        <v>-265.99370900000002</v>
      </c>
    </row>
    <row r="183" spans="1:1" x14ac:dyDescent="0.35">
      <c r="A183" s="13">
        <v>-266.12660799999998</v>
      </c>
    </row>
    <row r="184" spans="1:1" x14ac:dyDescent="0.35">
      <c r="A184" s="13">
        <v>-266.14587</v>
      </c>
    </row>
    <row r="185" spans="1:1" x14ac:dyDescent="0.35">
      <c r="A185" s="13">
        <v>-266.41907500000002</v>
      </c>
    </row>
    <row r="186" spans="1:1" x14ac:dyDescent="0.35">
      <c r="A186" s="13">
        <v>-266.42779300000001</v>
      </c>
    </row>
    <row r="187" spans="1:1" x14ac:dyDescent="0.35">
      <c r="A187" s="13">
        <v>-266.75879099999997</v>
      </c>
    </row>
    <row r="188" spans="1:1" x14ac:dyDescent="0.35">
      <c r="A188" s="13">
        <v>-266.85945199999998</v>
      </c>
    </row>
    <row r="189" spans="1:1" x14ac:dyDescent="0.35">
      <c r="A189" s="13">
        <v>-266.92697099999998</v>
      </c>
    </row>
    <row r="190" spans="1:1" x14ac:dyDescent="0.35">
      <c r="A190" s="13">
        <v>-267.48067800000001</v>
      </c>
    </row>
    <row r="191" spans="1:1" x14ac:dyDescent="0.35">
      <c r="A191" s="13">
        <v>-267.75291600000003</v>
      </c>
    </row>
    <row r="192" spans="1:1" x14ac:dyDescent="0.35">
      <c r="A192" s="13">
        <v>-267.87535800000001</v>
      </c>
    </row>
    <row r="193" spans="1:1" x14ac:dyDescent="0.35">
      <c r="A193" s="13">
        <v>-267.968118</v>
      </c>
    </row>
    <row r="194" spans="1:1" x14ac:dyDescent="0.35">
      <c r="A194" s="13">
        <v>-268.071867</v>
      </c>
    </row>
    <row r="195" spans="1:1" x14ac:dyDescent="0.35">
      <c r="A195" s="13">
        <v>-268.15298100000001</v>
      </c>
    </row>
    <row r="196" spans="1:1" x14ac:dyDescent="0.35">
      <c r="A196" s="13">
        <v>-268.38443000000001</v>
      </c>
    </row>
    <row r="197" spans="1:1" x14ac:dyDescent="0.35">
      <c r="A197" s="13">
        <v>-268.41796299999999</v>
      </c>
    </row>
    <row r="198" spans="1:1" x14ac:dyDescent="0.35">
      <c r="A198" s="13">
        <v>-268.60277600000001</v>
      </c>
    </row>
    <row r="199" spans="1:1" x14ac:dyDescent="0.35">
      <c r="A199" s="13">
        <v>-269.47499299999998</v>
      </c>
    </row>
    <row r="200" spans="1:1" x14ac:dyDescent="0.35">
      <c r="A200" s="13">
        <v>-270.289851</v>
      </c>
    </row>
    <row r="201" spans="1:1" x14ac:dyDescent="0.35">
      <c r="A201" s="13">
        <v>-270.30602900000002</v>
      </c>
    </row>
    <row r="202" spans="1:1" x14ac:dyDescent="0.35">
      <c r="A202" s="13">
        <v>-270.49891100000002</v>
      </c>
    </row>
    <row r="203" spans="1:1" x14ac:dyDescent="0.35">
      <c r="A203" s="13">
        <v>-270.91362600000002</v>
      </c>
    </row>
    <row r="204" spans="1:1" x14ac:dyDescent="0.35">
      <c r="A204" s="13">
        <v>-271.11453499999999</v>
      </c>
    </row>
    <row r="205" spans="1:1" x14ac:dyDescent="0.35">
      <c r="A205" s="13">
        <v>-271.69404400000002</v>
      </c>
    </row>
    <row r="206" spans="1:1" x14ac:dyDescent="0.35">
      <c r="A206" s="13">
        <v>-272.823058</v>
      </c>
    </row>
    <row r="207" spans="1:1" x14ac:dyDescent="0.35">
      <c r="A207" s="13">
        <v>-273.18007399999999</v>
      </c>
    </row>
    <row r="208" spans="1:1" x14ac:dyDescent="0.35">
      <c r="A208" s="13">
        <v>-273.52130599999998</v>
      </c>
    </row>
    <row r="209" spans="1:1" x14ac:dyDescent="0.35">
      <c r="A209" s="13">
        <v>-273.682545</v>
      </c>
    </row>
    <row r="210" spans="1:1" x14ac:dyDescent="0.35">
      <c r="A210" s="13">
        <v>-274.379974</v>
      </c>
    </row>
    <row r="211" spans="1:1" x14ac:dyDescent="0.35">
      <c r="A211" s="13">
        <v>-276.04482100000001</v>
      </c>
    </row>
    <row r="212" spans="1:1" x14ac:dyDescent="0.35">
      <c r="A212" s="13">
        <v>-276.25552800000003</v>
      </c>
    </row>
    <row r="213" spans="1:1" x14ac:dyDescent="0.35">
      <c r="A213" s="13">
        <v>-276.33282800000001</v>
      </c>
    </row>
    <row r="214" spans="1:1" x14ac:dyDescent="0.35">
      <c r="A214" s="13">
        <v>-276.50328300000001</v>
      </c>
    </row>
    <row r="215" spans="1:1" x14ac:dyDescent="0.35">
      <c r="A215" s="13">
        <v>-276.76592699999998</v>
      </c>
    </row>
    <row r="216" spans="1:1" x14ac:dyDescent="0.35">
      <c r="A216" s="13">
        <v>-277.97140200000001</v>
      </c>
    </row>
    <row r="217" spans="1:1" x14ac:dyDescent="0.35">
      <c r="A217" s="13">
        <v>-278.74356899999998</v>
      </c>
    </row>
    <row r="218" spans="1:1" x14ac:dyDescent="0.35">
      <c r="A218" s="13">
        <v>-278.77637900000002</v>
      </c>
    </row>
    <row r="219" spans="1:1" x14ac:dyDescent="0.35">
      <c r="A219" s="13">
        <v>-279.15474899999998</v>
      </c>
    </row>
    <row r="220" spans="1:1" x14ac:dyDescent="0.35">
      <c r="A220" s="13">
        <v>-280.28909499999997</v>
      </c>
    </row>
    <row r="221" spans="1:1" x14ac:dyDescent="0.35">
      <c r="A221" s="13">
        <v>-281.48887300000001</v>
      </c>
    </row>
    <row r="222" spans="1:1" x14ac:dyDescent="0.35">
      <c r="A222" s="13">
        <v>-281.53370999999999</v>
      </c>
    </row>
    <row r="223" spans="1:1" x14ac:dyDescent="0.35">
      <c r="A223" s="13">
        <v>-281.55278399999997</v>
      </c>
    </row>
    <row r="224" spans="1:1" x14ac:dyDescent="0.35">
      <c r="A224" s="13">
        <v>-282.00817899999998</v>
      </c>
    </row>
    <row r="225" spans="1:1" x14ac:dyDescent="0.35">
      <c r="A225" s="13">
        <v>-282.12202100000002</v>
      </c>
    </row>
    <row r="226" spans="1:1" x14ac:dyDescent="0.35">
      <c r="A226" s="13">
        <v>-283.08438899999999</v>
      </c>
    </row>
    <row r="227" spans="1:1" x14ac:dyDescent="0.35">
      <c r="A227" s="13">
        <v>-283.41245900000001</v>
      </c>
    </row>
    <row r="228" spans="1:1" x14ac:dyDescent="0.35">
      <c r="A228" s="13">
        <v>-283.59466300000003</v>
      </c>
    </row>
    <row r="229" spans="1:1" x14ac:dyDescent="0.35">
      <c r="A229" s="13">
        <v>-283.98502100000002</v>
      </c>
    </row>
    <row r="230" spans="1:1" x14ac:dyDescent="0.35">
      <c r="A230" s="13">
        <v>-284.28289000000001</v>
      </c>
    </row>
    <row r="231" spans="1:1" x14ac:dyDescent="0.35">
      <c r="A231" s="13">
        <v>-284.56338499999998</v>
      </c>
    </row>
    <row r="232" spans="1:1" x14ac:dyDescent="0.35">
      <c r="A232" s="13">
        <v>-284.80133999999998</v>
      </c>
    </row>
    <row r="233" spans="1:1" x14ac:dyDescent="0.35">
      <c r="A233" s="13">
        <v>-284.83817399999998</v>
      </c>
    </row>
    <row r="234" spans="1:1" x14ac:dyDescent="0.35">
      <c r="A234" s="13">
        <v>-284.85746399999999</v>
      </c>
    </row>
    <row r="235" spans="1:1" x14ac:dyDescent="0.35">
      <c r="A235" s="13">
        <v>-285.33096799999998</v>
      </c>
    </row>
    <row r="236" spans="1:1" x14ac:dyDescent="0.35">
      <c r="A236" s="13">
        <v>-285.89990499999999</v>
      </c>
    </row>
    <row r="237" spans="1:1" x14ac:dyDescent="0.35">
      <c r="A237" s="13">
        <v>-288.02391</v>
      </c>
    </row>
    <row r="238" spans="1:1" x14ac:dyDescent="0.35">
      <c r="A238" s="13">
        <v>-288.94196199999999</v>
      </c>
    </row>
    <row r="239" spans="1:1" x14ac:dyDescent="0.35">
      <c r="A239" s="13">
        <v>-290.88395800000001</v>
      </c>
    </row>
    <row r="240" spans="1:1" x14ac:dyDescent="0.35">
      <c r="A240" s="13">
        <v>-291.66665599999999</v>
      </c>
    </row>
    <row r="241" spans="1:1" x14ac:dyDescent="0.35">
      <c r="A241" s="13">
        <v>-292.49500499999999</v>
      </c>
    </row>
    <row r="242" spans="1:1" x14ac:dyDescent="0.35">
      <c r="A242" s="13">
        <v>-294.15993700000001</v>
      </c>
    </row>
    <row r="243" spans="1:1" x14ac:dyDescent="0.35">
      <c r="A243" s="13">
        <v>-295.61484000000002</v>
      </c>
    </row>
    <row r="244" spans="1:1" x14ac:dyDescent="0.35">
      <c r="A244" s="13">
        <v>-295.69772999999998</v>
      </c>
    </row>
    <row r="245" spans="1:1" x14ac:dyDescent="0.35">
      <c r="A245" s="13">
        <v>-295.968684</v>
      </c>
    </row>
    <row r="246" spans="1:1" x14ac:dyDescent="0.35">
      <c r="A246" s="13">
        <v>-296.41428100000002</v>
      </c>
    </row>
    <row r="247" spans="1:1" x14ac:dyDescent="0.35">
      <c r="A247" s="13">
        <v>-301.09326099999998</v>
      </c>
    </row>
    <row r="248" spans="1:1" x14ac:dyDescent="0.35">
      <c r="A248" s="13">
        <v>-308.85044499999998</v>
      </c>
    </row>
    <row r="249" spans="1:1" x14ac:dyDescent="0.35">
      <c r="A249" s="13">
        <v>-310.02388500000001</v>
      </c>
    </row>
    <row r="250" spans="1:1" x14ac:dyDescent="0.35">
      <c r="A250" s="13">
        <v>-310.29291499999999</v>
      </c>
    </row>
    <row r="251" spans="1:1" x14ac:dyDescent="0.35">
      <c r="A251" s="13">
        <v>-310.776726</v>
      </c>
    </row>
    <row r="252" spans="1:1" x14ac:dyDescent="0.35">
      <c r="A252" s="13">
        <v>-312.23462499999999</v>
      </c>
    </row>
    <row r="253" spans="1:1" x14ac:dyDescent="0.35">
      <c r="A253" s="13">
        <v>-355.12658499999998</v>
      </c>
    </row>
    <row r="254" spans="1:1" x14ac:dyDescent="0.35">
      <c r="A254" s="13">
        <v>-355.38927699999999</v>
      </c>
    </row>
    <row r="255" spans="1:1" x14ac:dyDescent="0.35">
      <c r="A255" s="13">
        <v>-355.76616899999999</v>
      </c>
    </row>
    <row r="256" spans="1:1" x14ac:dyDescent="0.35">
      <c r="A256" s="13">
        <v>-390.15772399999997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4ED9-FC74-4E69-9DC4-1848894C33BD}">
  <dimension ref="A1:K320"/>
  <sheetViews>
    <sheetView tabSelected="1" workbookViewId="0">
      <selection activeCell="F11" sqref="F11"/>
    </sheetView>
  </sheetViews>
  <sheetFormatPr defaultRowHeight="15.5" x14ac:dyDescent="0.35"/>
  <cols>
    <col min="1" max="1" width="3.453125" bestFit="1" customWidth="1"/>
    <col min="2" max="2" width="12.1796875" bestFit="1" customWidth="1"/>
    <col min="3" max="3" width="4" bestFit="1" customWidth="1"/>
    <col min="4" max="4" width="104.26953125" bestFit="1" customWidth="1"/>
    <col min="5" max="5" width="12.7265625" style="5" bestFit="1" customWidth="1"/>
    <col min="6" max="6" width="42.90625" bestFit="1" customWidth="1"/>
    <col min="7" max="7" width="12.36328125" bestFit="1" customWidth="1"/>
  </cols>
  <sheetData>
    <row r="1" spans="1:11" x14ac:dyDescent="0.35">
      <c r="A1" t="s">
        <v>0</v>
      </c>
      <c r="B1" s="1" t="s">
        <v>1</v>
      </c>
      <c r="C1" s="2"/>
      <c r="D1" s="3" t="s">
        <v>2</v>
      </c>
      <c r="E1" s="4">
        <f>COUNTA(_xlfn.UNIQUE(A1:A294))</f>
        <v>4</v>
      </c>
      <c r="F1" t="str">
        <f ca="1">_xlfn.FORMULATEXT(E1)</f>
        <v>=COUNTA(UNIQUE(A1:A294))</v>
      </c>
    </row>
    <row r="2" spans="1:11" x14ac:dyDescent="0.35">
      <c r="A2" t="s">
        <v>0</v>
      </c>
      <c r="B2" s="1" t="s">
        <v>3</v>
      </c>
      <c r="C2" s="1"/>
      <c r="D2" s="3" t="s">
        <v>4</v>
      </c>
      <c r="E2" s="4">
        <f>COUNTA(A1:A294)</f>
        <v>294</v>
      </c>
      <c r="F2" t="str">
        <f t="shared" ref="F2:F13" ca="1" si="0">_xlfn.FORMULATEXT(E2)</f>
        <v>=COUNTA(A1:A294)</v>
      </c>
    </row>
    <row r="3" spans="1:11" x14ac:dyDescent="0.35">
      <c r="A3" t="s">
        <v>0</v>
      </c>
      <c r="B3" s="1" t="s">
        <v>5</v>
      </c>
      <c r="C3" s="1"/>
      <c r="D3" s="3" t="s">
        <v>6</v>
      </c>
      <c r="E3" s="4">
        <f>COUNTIF(A:A,"NA")</f>
        <v>26</v>
      </c>
      <c r="F3" t="str">
        <f t="shared" ca="1" si="0"/>
        <v>=COUNTIF(A:A,"NA")</v>
      </c>
    </row>
    <row r="4" spans="1:11" x14ac:dyDescent="0.35">
      <c r="A4" t="s">
        <v>0</v>
      </c>
      <c r="B4" s="1" t="s">
        <v>7</v>
      </c>
      <c r="C4" s="1"/>
      <c r="D4" s="3" t="s">
        <v>8</v>
      </c>
      <c r="E4" s="5">
        <f>COUNTIF(A:A,"B")/E2</f>
        <v>0.17346938775510204</v>
      </c>
      <c r="F4" t="str">
        <f t="shared" ca="1" si="0"/>
        <v>=COUNTIF(A:A,"B")/E2</v>
      </c>
    </row>
    <row r="5" spans="1:11" x14ac:dyDescent="0.35">
      <c r="A5" t="s">
        <v>0</v>
      </c>
      <c r="B5" s="1" t="s">
        <v>9</v>
      </c>
      <c r="C5" s="1"/>
      <c r="D5" s="6" t="s">
        <v>10</v>
      </c>
      <c r="E5" s="5">
        <f>E4+_xlfn.NORM.S.INV((1+E6)/2)*SQRT((E4*(1-E4))/E2)</f>
        <v>0.23035262559381164</v>
      </c>
      <c r="F5" t="str">
        <f t="shared" ca="1" si="0"/>
        <v>=E4+NORM.S.INV((1+E6)/2)*SQRT((E4*(1-E4))/E2)</v>
      </c>
    </row>
    <row r="6" spans="1:11" x14ac:dyDescent="0.35">
      <c r="A6" t="s">
        <v>0</v>
      </c>
      <c r="B6" s="7" t="s">
        <v>11</v>
      </c>
      <c r="C6" s="2"/>
      <c r="D6" s="8" t="s">
        <v>12</v>
      </c>
      <c r="E6" s="9">
        <v>0.99</v>
      </c>
    </row>
    <row r="7" spans="1:11" x14ac:dyDescent="0.35">
      <c r="A7" t="s">
        <v>0</v>
      </c>
      <c r="B7" s="2"/>
      <c r="C7" s="2"/>
      <c r="D7" s="3" t="s">
        <v>13</v>
      </c>
      <c r="E7" s="5">
        <f>E4-_xlfn.NORM.S.INV((1+E6)/2)*SQRT((E4*(1-E4))/E2)</f>
        <v>0.11658614991639242</v>
      </c>
      <c r="F7" t="str">
        <f t="shared" ca="1" si="0"/>
        <v>=E4-NORM.S.INV((1+E6)/2)*SQRT((E4*(1-E4))/E2)</v>
      </c>
    </row>
    <row r="8" spans="1:11" ht="31" x14ac:dyDescent="0.35">
      <c r="A8" t="s">
        <v>0</v>
      </c>
      <c r="B8" s="1" t="s">
        <v>14</v>
      </c>
      <c r="C8" s="1"/>
      <c r="D8" s="10" t="s">
        <v>15</v>
      </c>
    </row>
    <row r="9" spans="1:11" x14ac:dyDescent="0.35">
      <c r="A9" t="s">
        <v>0</v>
      </c>
      <c r="D9" s="8" t="s">
        <v>16</v>
      </c>
      <c r="E9" s="11">
        <v>0.1</v>
      </c>
    </row>
    <row r="10" spans="1:11" x14ac:dyDescent="0.35">
      <c r="A10" t="s">
        <v>0</v>
      </c>
      <c r="D10" s="3" t="s">
        <v>17</v>
      </c>
      <c r="E10" s="5">
        <f>_xlfn.CHISQ.INV(1-E9,E11)</f>
        <v>6.2513886311703235</v>
      </c>
      <c r="F10" t="str">
        <f t="shared" ca="1" si="0"/>
        <v>=CHISQ.INV(1-E9,E11)</v>
      </c>
    </row>
    <row r="11" spans="1:11" x14ac:dyDescent="0.35">
      <c r="A11" t="s">
        <v>0</v>
      </c>
      <c r="D11" s="3" t="s">
        <v>18</v>
      </c>
      <c r="E11" s="4">
        <v>3</v>
      </c>
      <c r="G11" s="15" t="s">
        <v>44</v>
      </c>
      <c r="H11" s="15"/>
      <c r="I11" s="15"/>
      <c r="J11" s="15"/>
      <c r="K11" s="15"/>
    </row>
    <row r="12" spans="1:11" x14ac:dyDescent="0.35">
      <c r="A12" t="s">
        <v>0</v>
      </c>
      <c r="D12" s="3" t="s">
        <v>19</v>
      </c>
      <c r="E12" s="5">
        <f>H19</f>
        <v>230.02721088435374</v>
      </c>
      <c r="F12" t="str">
        <f t="shared" ca="1" si="0"/>
        <v>=H19</v>
      </c>
      <c r="H12" t="s">
        <v>0</v>
      </c>
      <c r="I12" t="s">
        <v>5</v>
      </c>
      <c r="J12" t="s">
        <v>22</v>
      </c>
      <c r="K12" t="s">
        <v>9</v>
      </c>
    </row>
    <row r="13" spans="1:11" ht="31" x14ac:dyDescent="0.35">
      <c r="A13" t="s">
        <v>0</v>
      </c>
      <c r="D13" s="12" t="s">
        <v>20</v>
      </c>
      <c r="E13" s="5">
        <f>IF(E12&gt;E10,1,0)</f>
        <v>1</v>
      </c>
      <c r="F13" t="str">
        <f t="shared" ca="1" si="0"/>
        <v>=IF(E12&gt;E10,1,0)</v>
      </c>
      <c r="G13" t="s">
        <v>45</v>
      </c>
      <c r="H13">
        <f>COUNTIF($A:$A,"A")</f>
        <v>31</v>
      </c>
      <c r="I13">
        <f>COUNTIF($A:$A,"B")</f>
        <v>51</v>
      </c>
      <c r="J13">
        <f>COUNTIF($A:$A,"C")</f>
        <v>27</v>
      </c>
      <c r="K13">
        <f>COUNTIF($A:$A,"D")</f>
        <v>185</v>
      </c>
    </row>
    <row r="14" spans="1:11" ht="31" x14ac:dyDescent="0.35">
      <c r="A14" t="s">
        <v>0</v>
      </c>
      <c r="D14" s="12" t="s">
        <v>21</v>
      </c>
      <c r="G14" t="s">
        <v>46</v>
      </c>
      <c r="H14">
        <f>1/4</f>
        <v>0.25</v>
      </c>
      <c r="I14">
        <f t="shared" ref="I14:K14" si="1">1/4</f>
        <v>0.25</v>
      </c>
      <c r="J14">
        <f t="shared" si="1"/>
        <v>0.25</v>
      </c>
      <c r="K14">
        <f t="shared" si="1"/>
        <v>0.25</v>
      </c>
    </row>
    <row r="15" spans="1:11" x14ac:dyDescent="0.35">
      <c r="A15" t="s">
        <v>0</v>
      </c>
      <c r="G15" t="s">
        <v>47</v>
      </c>
      <c r="H15">
        <f>SUM($H$13:$K$13)*H14</f>
        <v>73.5</v>
      </c>
      <c r="I15">
        <f t="shared" ref="I15:K15" si="2">SUM($H$13:$K$13)*I14</f>
        <v>73.5</v>
      </c>
      <c r="J15">
        <f t="shared" si="2"/>
        <v>73.5</v>
      </c>
      <c r="K15">
        <f t="shared" si="2"/>
        <v>73.5</v>
      </c>
    </row>
    <row r="16" spans="1:11" x14ac:dyDescent="0.35">
      <c r="A16" t="s">
        <v>0</v>
      </c>
      <c r="G16" t="s">
        <v>48</v>
      </c>
      <c r="H16">
        <f>H13-H15</f>
        <v>-42.5</v>
      </c>
      <c r="I16">
        <f t="shared" ref="I16:K16" si="3">I13-I15</f>
        <v>-22.5</v>
      </c>
      <c r="J16">
        <f t="shared" si="3"/>
        <v>-46.5</v>
      </c>
      <c r="K16">
        <f t="shared" si="3"/>
        <v>111.5</v>
      </c>
    </row>
    <row r="17" spans="1:11" x14ac:dyDescent="0.35">
      <c r="A17" t="s">
        <v>0</v>
      </c>
      <c r="G17" t="s">
        <v>49</v>
      </c>
      <c r="H17">
        <f>POWER(H16,2)</f>
        <v>1806.25</v>
      </c>
      <c r="I17">
        <f t="shared" ref="I17:K17" si="4">POWER(I16,2)</f>
        <v>506.25</v>
      </c>
      <c r="J17">
        <f t="shared" si="4"/>
        <v>2162.25</v>
      </c>
      <c r="K17">
        <f t="shared" si="4"/>
        <v>12432.25</v>
      </c>
    </row>
    <row r="18" spans="1:11" x14ac:dyDescent="0.35">
      <c r="A18" t="s">
        <v>0</v>
      </c>
      <c r="G18" t="s">
        <v>50</v>
      </c>
      <c r="H18">
        <f>H17/H15</f>
        <v>24.57482993197279</v>
      </c>
      <c r="I18">
        <f t="shared" ref="I18:K18" si="5">I17/I15</f>
        <v>6.8877551020408161</v>
      </c>
      <c r="J18">
        <f t="shared" si="5"/>
        <v>29.418367346938776</v>
      </c>
      <c r="K18">
        <f t="shared" si="5"/>
        <v>169.14625850340136</v>
      </c>
    </row>
    <row r="19" spans="1:11" x14ac:dyDescent="0.35">
      <c r="A19" t="s">
        <v>0</v>
      </c>
      <c r="G19" t="s">
        <v>51</v>
      </c>
      <c r="H19">
        <f>SUM(H18:K18)</f>
        <v>230.02721088435374</v>
      </c>
    </row>
    <row r="20" spans="1:11" x14ac:dyDescent="0.35">
      <c r="A20" t="s">
        <v>0</v>
      </c>
    </row>
    <row r="21" spans="1:11" x14ac:dyDescent="0.35">
      <c r="A21" t="s">
        <v>0</v>
      </c>
    </row>
    <row r="22" spans="1:11" x14ac:dyDescent="0.35">
      <c r="A22" t="s">
        <v>0</v>
      </c>
      <c r="G22" t="s">
        <v>52</v>
      </c>
    </row>
    <row r="23" spans="1:11" x14ac:dyDescent="0.35">
      <c r="A23" t="s">
        <v>0</v>
      </c>
      <c r="G23" t="str" cm="1">
        <f t="array" ref="G23:G26">_xlfn.UNIQUE(A1:A294)</f>
        <v>A</v>
      </c>
      <c r="H23">
        <f>COUNTIF(A:A,G23)</f>
        <v>31</v>
      </c>
    </row>
    <row r="24" spans="1:11" x14ac:dyDescent="0.35">
      <c r="A24" t="s">
        <v>0</v>
      </c>
      <c r="G24" t="str">
        <v>B</v>
      </c>
      <c r="H24">
        <f t="shared" ref="H24:H26" si="6">COUNTIF(A:A,G24)</f>
        <v>51</v>
      </c>
    </row>
    <row r="25" spans="1:11" x14ac:dyDescent="0.35">
      <c r="A25" t="s">
        <v>0</v>
      </c>
      <c r="G25" t="str">
        <v>C</v>
      </c>
      <c r="H25">
        <f t="shared" si="6"/>
        <v>27</v>
      </c>
    </row>
    <row r="26" spans="1:11" x14ac:dyDescent="0.35">
      <c r="A26" t="s">
        <v>0</v>
      </c>
      <c r="G26" t="str">
        <v>D</v>
      </c>
      <c r="H26">
        <f t="shared" si="6"/>
        <v>185</v>
      </c>
    </row>
    <row r="27" spans="1:11" x14ac:dyDescent="0.35">
      <c r="A27" t="s">
        <v>0</v>
      </c>
    </row>
    <row r="28" spans="1:11" x14ac:dyDescent="0.35">
      <c r="A28" t="s">
        <v>0</v>
      </c>
    </row>
    <row r="29" spans="1:11" x14ac:dyDescent="0.35">
      <c r="A29" t="s">
        <v>0</v>
      </c>
    </row>
    <row r="30" spans="1:11" x14ac:dyDescent="0.35">
      <c r="A30" t="s">
        <v>0</v>
      </c>
    </row>
    <row r="31" spans="1:11" x14ac:dyDescent="0.35">
      <c r="A31" t="s">
        <v>0</v>
      </c>
    </row>
    <row r="32" spans="1:11" x14ac:dyDescent="0.35">
      <c r="A32" t="s">
        <v>5</v>
      </c>
    </row>
    <row r="33" spans="1:1" x14ac:dyDescent="0.35">
      <c r="A33" t="s">
        <v>5</v>
      </c>
    </row>
    <row r="34" spans="1:1" x14ac:dyDescent="0.35">
      <c r="A34" t="s">
        <v>5</v>
      </c>
    </row>
    <row r="35" spans="1:1" x14ac:dyDescent="0.35">
      <c r="A35" t="s">
        <v>5</v>
      </c>
    </row>
    <row r="36" spans="1:1" x14ac:dyDescent="0.35">
      <c r="A36" t="s">
        <v>5</v>
      </c>
    </row>
    <row r="37" spans="1:1" x14ac:dyDescent="0.35">
      <c r="A37" t="s">
        <v>5</v>
      </c>
    </row>
    <row r="38" spans="1:1" x14ac:dyDescent="0.35">
      <c r="A38" t="s">
        <v>5</v>
      </c>
    </row>
    <row r="39" spans="1:1" x14ac:dyDescent="0.35">
      <c r="A39" t="s">
        <v>5</v>
      </c>
    </row>
    <row r="40" spans="1:1" x14ac:dyDescent="0.35">
      <c r="A40" t="s">
        <v>5</v>
      </c>
    </row>
    <row r="41" spans="1:1" x14ac:dyDescent="0.35">
      <c r="A41" t="s">
        <v>5</v>
      </c>
    </row>
    <row r="42" spans="1:1" x14ac:dyDescent="0.35">
      <c r="A42" t="s">
        <v>5</v>
      </c>
    </row>
    <row r="43" spans="1:1" x14ac:dyDescent="0.35">
      <c r="A43" t="s">
        <v>5</v>
      </c>
    </row>
    <row r="44" spans="1:1" x14ac:dyDescent="0.35">
      <c r="A44" t="s">
        <v>5</v>
      </c>
    </row>
    <row r="45" spans="1:1" x14ac:dyDescent="0.35">
      <c r="A45" t="s">
        <v>5</v>
      </c>
    </row>
    <row r="46" spans="1:1" x14ac:dyDescent="0.35">
      <c r="A46" t="s">
        <v>5</v>
      </c>
    </row>
    <row r="47" spans="1:1" x14ac:dyDescent="0.35">
      <c r="A47" t="s">
        <v>5</v>
      </c>
    </row>
    <row r="48" spans="1:1" x14ac:dyDescent="0.35">
      <c r="A48" t="s">
        <v>5</v>
      </c>
    </row>
    <row r="49" spans="1:1" x14ac:dyDescent="0.35">
      <c r="A49" t="s">
        <v>5</v>
      </c>
    </row>
    <row r="50" spans="1:1" x14ac:dyDescent="0.35">
      <c r="A50" t="s">
        <v>5</v>
      </c>
    </row>
    <row r="51" spans="1:1" x14ac:dyDescent="0.35">
      <c r="A51" t="s">
        <v>5</v>
      </c>
    </row>
    <row r="52" spans="1:1" x14ac:dyDescent="0.35">
      <c r="A52" t="s">
        <v>5</v>
      </c>
    </row>
    <row r="53" spans="1:1" x14ac:dyDescent="0.35">
      <c r="A53" t="s">
        <v>5</v>
      </c>
    </row>
    <row r="54" spans="1:1" x14ac:dyDescent="0.35">
      <c r="A54" t="s">
        <v>5</v>
      </c>
    </row>
    <row r="55" spans="1:1" x14ac:dyDescent="0.35">
      <c r="A55" t="s">
        <v>5</v>
      </c>
    </row>
    <row r="56" spans="1:1" x14ac:dyDescent="0.35">
      <c r="A56" t="s">
        <v>5</v>
      </c>
    </row>
    <row r="57" spans="1:1" x14ac:dyDescent="0.35">
      <c r="A57" t="s">
        <v>5</v>
      </c>
    </row>
    <row r="58" spans="1:1" x14ac:dyDescent="0.35">
      <c r="A58" t="s">
        <v>5</v>
      </c>
    </row>
    <row r="59" spans="1:1" x14ac:dyDescent="0.35">
      <c r="A59" t="s">
        <v>5</v>
      </c>
    </row>
    <row r="60" spans="1:1" x14ac:dyDescent="0.35">
      <c r="A60" t="s">
        <v>5</v>
      </c>
    </row>
    <row r="61" spans="1:1" x14ac:dyDescent="0.35">
      <c r="A61" t="s">
        <v>5</v>
      </c>
    </row>
    <row r="62" spans="1:1" x14ac:dyDescent="0.35">
      <c r="A62" t="s">
        <v>5</v>
      </c>
    </row>
    <row r="63" spans="1:1" x14ac:dyDescent="0.35">
      <c r="A63" t="s">
        <v>5</v>
      </c>
    </row>
    <row r="64" spans="1:1" x14ac:dyDescent="0.35">
      <c r="A64" t="s">
        <v>5</v>
      </c>
    </row>
    <row r="65" spans="1:1" x14ac:dyDescent="0.35">
      <c r="A65" t="s">
        <v>5</v>
      </c>
    </row>
    <row r="66" spans="1:1" x14ac:dyDescent="0.35">
      <c r="A66" t="s">
        <v>5</v>
      </c>
    </row>
    <row r="67" spans="1:1" x14ac:dyDescent="0.35">
      <c r="A67" t="s">
        <v>5</v>
      </c>
    </row>
    <row r="68" spans="1:1" x14ac:dyDescent="0.35">
      <c r="A68" t="s">
        <v>5</v>
      </c>
    </row>
    <row r="69" spans="1:1" x14ac:dyDescent="0.35">
      <c r="A69" t="s">
        <v>5</v>
      </c>
    </row>
    <row r="70" spans="1:1" x14ac:dyDescent="0.35">
      <c r="A70" t="s">
        <v>5</v>
      </c>
    </row>
    <row r="71" spans="1:1" x14ac:dyDescent="0.35">
      <c r="A71" t="s">
        <v>5</v>
      </c>
    </row>
    <row r="72" spans="1:1" x14ac:dyDescent="0.35">
      <c r="A72" t="s">
        <v>5</v>
      </c>
    </row>
    <row r="73" spans="1:1" x14ac:dyDescent="0.35">
      <c r="A73" t="s">
        <v>5</v>
      </c>
    </row>
    <row r="74" spans="1:1" x14ac:dyDescent="0.35">
      <c r="A74" t="s">
        <v>5</v>
      </c>
    </row>
    <row r="75" spans="1:1" x14ac:dyDescent="0.35">
      <c r="A75" t="s">
        <v>5</v>
      </c>
    </row>
    <row r="76" spans="1:1" x14ac:dyDescent="0.35">
      <c r="A76" t="s">
        <v>5</v>
      </c>
    </row>
    <row r="77" spans="1:1" x14ac:dyDescent="0.35">
      <c r="A77" t="s">
        <v>5</v>
      </c>
    </row>
    <row r="78" spans="1:1" x14ac:dyDescent="0.35">
      <c r="A78" t="s">
        <v>5</v>
      </c>
    </row>
    <row r="79" spans="1:1" x14ac:dyDescent="0.35">
      <c r="A79" t="s">
        <v>5</v>
      </c>
    </row>
    <row r="80" spans="1:1" x14ac:dyDescent="0.35">
      <c r="A80" t="s">
        <v>5</v>
      </c>
    </row>
    <row r="81" spans="1:1" x14ac:dyDescent="0.35">
      <c r="A81" t="s">
        <v>5</v>
      </c>
    </row>
    <row r="82" spans="1:1" x14ac:dyDescent="0.35">
      <c r="A82" t="s">
        <v>5</v>
      </c>
    </row>
    <row r="83" spans="1:1" x14ac:dyDescent="0.35">
      <c r="A83" t="s">
        <v>22</v>
      </c>
    </row>
    <row r="84" spans="1:1" x14ac:dyDescent="0.35">
      <c r="A84" t="s">
        <v>22</v>
      </c>
    </row>
    <row r="85" spans="1:1" x14ac:dyDescent="0.35">
      <c r="A85" t="s">
        <v>22</v>
      </c>
    </row>
    <row r="86" spans="1:1" x14ac:dyDescent="0.35">
      <c r="A86" t="s">
        <v>22</v>
      </c>
    </row>
    <row r="87" spans="1:1" x14ac:dyDescent="0.35">
      <c r="A87" t="s">
        <v>22</v>
      </c>
    </row>
    <row r="88" spans="1:1" x14ac:dyDescent="0.35">
      <c r="A88" t="s">
        <v>22</v>
      </c>
    </row>
    <row r="89" spans="1:1" x14ac:dyDescent="0.35">
      <c r="A89" t="s">
        <v>22</v>
      </c>
    </row>
    <row r="90" spans="1:1" x14ac:dyDescent="0.35">
      <c r="A90" t="s">
        <v>22</v>
      </c>
    </row>
    <row r="91" spans="1:1" x14ac:dyDescent="0.35">
      <c r="A91" t="s">
        <v>22</v>
      </c>
    </row>
    <row r="92" spans="1:1" x14ac:dyDescent="0.35">
      <c r="A92" t="s">
        <v>22</v>
      </c>
    </row>
    <row r="93" spans="1:1" x14ac:dyDescent="0.35">
      <c r="A93" t="s">
        <v>22</v>
      </c>
    </row>
    <row r="94" spans="1:1" x14ac:dyDescent="0.35">
      <c r="A94" t="s">
        <v>22</v>
      </c>
    </row>
    <row r="95" spans="1:1" x14ac:dyDescent="0.35">
      <c r="A95" t="s">
        <v>22</v>
      </c>
    </row>
    <row r="96" spans="1:1" x14ac:dyDescent="0.35">
      <c r="A96" t="s">
        <v>22</v>
      </c>
    </row>
    <row r="97" spans="1:1" x14ac:dyDescent="0.35">
      <c r="A97" t="s">
        <v>22</v>
      </c>
    </row>
    <row r="98" spans="1:1" x14ac:dyDescent="0.35">
      <c r="A98" t="s">
        <v>22</v>
      </c>
    </row>
    <row r="99" spans="1:1" x14ac:dyDescent="0.35">
      <c r="A99" t="s">
        <v>22</v>
      </c>
    </row>
    <row r="100" spans="1:1" x14ac:dyDescent="0.35">
      <c r="A100" t="s">
        <v>22</v>
      </c>
    </row>
    <row r="101" spans="1:1" x14ac:dyDescent="0.35">
      <c r="A101" t="s">
        <v>22</v>
      </c>
    </row>
    <row r="102" spans="1:1" x14ac:dyDescent="0.35">
      <c r="A102" t="s">
        <v>22</v>
      </c>
    </row>
    <row r="103" spans="1:1" x14ac:dyDescent="0.35">
      <c r="A103" t="s">
        <v>22</v>
      </c>
    </row>
    <row r="104" spans="1:1" x14ac:dyDescent="0.35">
      <c r="A104" t="s">
        <v>22</v>
      </c>
    </row>
    <row r="105" spans="1:1" x14ac:dyDescent="0.35">
      <c r="A105" t="s">
        <v>22</v>
      </c>
    </row>
    <row r="106" spans="1:1" x14ac:dyDescent="0.35">
      <c r="A106" t="s">
        <v>22</v>
      </c>
    </row>
    <row r="107" spans="1:1" x14ac:dyDescent="0.35">
      <c r="A107" t="s">
        <v>22</v>
      </c>
    </row>
    <row r="108" spans="1:1" x14ac:dyDescent="0.35">
      <c r="A108" t="s">
        <v>22</v>
      </c>
    </row>
    <row r="109" spans="1:1" x14ac:dyDescent="0.35">
      <c r="A109" t="s">
        <v>22</v>
      </c>
    </row>
    <row r="110" spans="1:1" x14ac:dyDescent="0.35">
      <c r="A110" t="s">
        <v>9</v>
      </c>
    </row>
    <row r="111" spans="1:1" x14ac:dyDescent="0.35">
      <c r="A111" t="s">
        <v>9</v>
      </c>
    </row>
    <row r="112" spans="1:1" x14ac:dyDescent="0.35">
      <c r="A112" t="s">
        <v>9</v>
      </c>
    </row>
    <row r="113" spans="1:1" x14ac:dyDescent="0.35">
      <c r="A113" t="s">
        <v>9</v>
      </c>
    </row>
    <row r="114" spans="1:1" x14ac:dyDescent="0.35">
      <c r="A114" t="s">
        <v>9</v>
      </c>
    </row>
    <row r="115" spans="1:1" x14ac:dyDescent="0.35">
      <c r="A115" t="s">
        <v>9</v>
      </c>
    </row>
    <row r="116" spans="1:1" x14ac:dyDescent="0.35">
      <c r="A116" t="s">
        <v>9</v>
      </c>
    </row>
    <row r="117" spans="1:1" x14ac:dyDescent="0.35">
      <c r="A117" t="s">
        <v>9</v>
      </c>
    </row>
    <row r="118" spans="1:1" x14ac:dyDescent="0.35">
      <c r="A118" t="s">
        <v>9</v>
      </c>
    </row>
    <row r="119" spans="1:1" x14ac:dyDescent="0.35">
      <c r="A119" t="s">
        <v>9</v>
      </c>
    </row>
    <row r="120" spans="1:1" x14ac:dyDescent="0.35">
      <c r="A120" t="s">
        <v>9</v>
      </c>
    </row>
    <row r="121" spans="1:1" x14ac:dyDescent="0.35">
      <c r="A121" t="s">
        <v>9</v>
      </c>
    </row>
    <row r="122" spans="1:1" x14ac:dyDescent="0.35">
      <c r="A122" t="s">
        <v>9</v>
      </c>
    </row>
    <row r="123" spans="1:1" x14ac:dyDescent="0.35">
      <c r="A123" t="s">
        <v>9</v>
      </c>
    </row>
    <row r="124" spans="1:1" x14ac:dyDescent="0.35">
      <c r="A124" t="s">
        <v>9</v>
      </c>
    </row>
    <row r="125" spans="1:1" x14ac:dyDescent="0.35">
      <c r="A125" t="s">
        <v>9</v>
      </c>
    </row>
    <row r="126" spans="1:1" x14ac:dyDescent="0.35">
      <c r="A126" t="s">
        <v>9</v>
      </c>
    </row>
    <row r="127" spans="1:1" x14ac:dyDescent="0.35">
      <c r="A127" t="s">
        <v>9</v>
      </c>
    </row>
    <row r="128" spans="1:1" x14ac:dyDescent="0.35">
      <c r="A128" t="s">
        <v>9</v>
      </c>
    </row>
    <row r="129" spans="1:1" x14ac:dyDescent="0.35">
      <c r="A129" t="s">
        <v>9</v>
      </c>
    </row>
    <row r="130" spans="1:1" x14ac:dyDescent="0.35">
      <c r="A130" t="s">
        <v>9</v>
      </c>
    </row>
    <row r="131" spans="1:1" x14ac:dyDescent="0.35">
      <c r="A131" t="s">
        <v>9</v>
      </c>
    </row>
    <row r="132" spans="1:1" x14ac:dyDescent="0.35">
      <c r="A132" t="s">
        <v>9</v>
      </c>
    </row>
    <row r="133" spans="1:1" x14ac:dyDescent="0.35">
      <c r="A133" t="s">
        <v>9</v>
      </c>
    </row>
    <row r="134" spans="1:1" x14ac:dyDescent="0.35">
      <c r="A134" t="s">
        <v>9</v>
      </c>
    </row>
    <row r="135" spans="1:1" x14ac:dyDescent="0.35">
      <c r="A135" t="s">
        <v>9</v>
      </c>
    </row>
    <row r="136" spans="1:1" x14ac:dyDescent="0.35">
      <c r="A136" t="s">
        <v>9</v>
      </c>
    </row>
    <row r="137" spans="1:1" x14ac:dyDescent="0.35">
      <c r="A137" t="s">
        <v>9</v>
      </c>
    </row>
    <row r="138" spans="1:1" x14ac:dyDescent="0.35">
      <c r="A138" t="s">
        <v>9</v>
      </c>
    </row>
    <row r="139" spans="1:1" x14ac:dyDescent="0.35">
      <c r="A139" t="s">
        <v>9</v>
      </c>
    </row>
    <row r="140" spans="1:1" x14ac:dyDescent="0.35">
      <c r="A140" t="s">
        <v>9</v>
      </c>
    </row>
    <row r="141" spans="1:1" x14ac:dyDescent="0.35">
      <c r="A141" t="s">
        <v>9</v>
      </c>
    </row>
    <row r="142" spans="1:1" x14ac:dyDescent="0.35">
      <c r="A142" t="s">
        <v>9</v>
      </c>
    </row>
    <row r="143" spans="1:1" x14ac:dyDescent="0.35">
      <c r="A143" t="s">
        <v>9</v>
      </c>
    </row>
    <row r="144" spans="1:1" x14ac:dyDescent="0.35">
      <c r="A144" t="s">
        <v>9</v>
      </c>
    </row>
    <row r="145" spans="1:1" x14ac:dyDescent="0.35">
      <c r="A145" t="s">
        <v>9</v>
      </c>
    </row>
    <row r="146" spans="1:1" x14ac:dyDescent="0.35">
      <c r="A146" t="s">
        <v>9</v>
      </c>
    </row>
    <row r="147" spans="1:1" x14ac:dyDescent="0.35">
      <c r="A147" t="s">
        <v>9</v>
      </c>
    </row>
    <row r="148" spans="1:1" x14ac:dyDescent="0.35">
      <c r="A148" t="s">
        <v>9</v>
      </c>
    </row>
    <row r="149" spans="1:1" x14ac:dyDescent="0.35">
      <c r="A149" t="s">
        <v>9</v>
      </c>
    </row>
    <row r="150" spans="1:1" x14ac:dyDescent="0.35">
      <c r="A150" t="s">
        <v>9</v>
      </c>
    </row>
    <row r="151" spans="1:1" x14ac:dyDescent="0.35">
      <c r="A151" t="s">
        <v>9</v>
      </c>
    </row>
    <row r="152" spans="1:1" x14ac:dyDescent="0.35">
      <c r="A152" t="s">
        <v>9</v>
      </c>
    </row>
    <row r="153" spans="1:1" x14ac:dyDescent="0.35">
      <c r="A153" t="s">
        <v>9</v>
      </c>
    </row>
    <row r="154" spans="1:1" x14ac:dyDescent="0.35">
      <c r="A154" t="s">
        <v>9</v>
      </c>
    </row>
    <row r="155" spans="1:1" x14ac:dyDescent="0.35">
      <c r="A155" t="s">
        <v>9</v>
      </c>
    </row>
    <row r="156" spans="1:1" x14ac:dyDescent="0.35">
      <c r="A156" t="s">
        <v>9</v>
      </c>
    </row>
    <row r="157" spans="1:1" x14ac:dyDescent="0.35">
      <c r="A157" t="s">
        <v>9</v>
      </c>
    </row>
    <row r="158" spans="1:1" x14ac:dyDescent="0.35">
      <c r="A158" t="s">
        <v>9</v>
      </c>
    </row>
    <row r="159" spans="1:1" x14ac:dyDescent="0.35">
      <c r="A159" t="s">
        <v>9</v>
      </c>
    </row>
    <row r="160" spans="1:1" x14ac:dyDescent="0.35">
      <c r="A160" t="s">
        <v>9</v>
      </c>
    </row>
    <row r="161" spans="1:1" x14ac:dyDescent="0.35">
      <c r="A161" t="s">
        <v>9</v>
      </c>
    </row>
    <row r="162" spans="1:1" x14ac:dyDescent="0.35">
      <c r="A162" t="s">
        <v>9</v>
      </c>
    </row>
    <row r="163" spans="1:1" x14ac:dyDescent="0.35">
      <c r="A163" t="s">
        <v>9</v>
      </c>
    </row>
    <row r="164" spans="1:1" x14ac:dyDescent="0.35">
      <c r="A164" t="s">
        <v>9</v>
      </c>
    </row>
    <row r="165" spans="1:1" x14ac:dyDescent="0.35">
      <c r="A165" t="s">
        <v>9</v>
      </c>
    </row>
    <row r="166" spans="1:1" x14ac:dyDescent="0.35">
      <c r="A166" t="s">
        <v>9</v>
      </c>
    </row>
    <row r="167" spans="1:1" x14ac:dyDescent="0.35">
      <c r="A167" t="s">
        <v>9</v>
      </c>
    </row>
    <row r="168" spans="1:1" x14ac:dyDescent="0.35">
      <c r="A168" t="s">
        <v>9</v>
      </c>
    </row>
    <row r="169" spans="1:1" x14ac:dyDescent="0.35">
      <c r="A169" t="s">
        <v>9</v>
      </c>
    </row>
    <row r="170" spans="1:1" x14ac:dyDescent="0.35">
      <c r="A170" t="s">
        <v>9</v>
      </c>
    </row>
    <row r="171" spans="1:1" x14ac:dyDescent="0.35">
      <c r="A171" t="s">
        <v>9</v>
      </c>
    </row>
    <row r="172" spans="1:1" x14ac:dyDescent="0.35">
      <c r="A172" t="s">
        <v>9</v>
      </c>
    </row>
    <row r="173" spans="1:1" x14ac:dyDescent="0.35">
      <c r="A173" t="s">
        <v>9</v>
      </c>
    </row>
    <row r="174" spans="1:1" x14ac:dyDescent="0.35">
      <c r="A174" t="s">
        <v>9</v>
      </c>
    </row>
    <row r="175" spans="1:1" x14ac:dyDescent="0.35">
      <c r="A175" t="s">
        <v>9</v>
      </c>
    </row>
    <row r="176" spans="1:1" x14ac:dyDescent="0.35">
      <c r="A176" t="s">
        <v>9</v>
      </c>
    </row>
    <row r="177" spans="1:1" x14ac:dyDescent="0.35">
      <c r="A177" t="s">
        <v>9</v>
      </c>
    </row>
    <row r="178" spans="1:1" x14ac:dyDescent="0.35">
      <c r="A178" t="s">
        <v>9</v>
      </c>
    </row>
    <row r="179" spans="1:1" x14ac:dyDescent="0.35">
      <c r="A179" t="s">
        <v>9</v>
      </c>
    </row>
    <row r="180" spans="1:1" x14ac:dyDescent="0.35">
      <c r="A180" t="s">
        <v>9</v>
      </c>
    </row>
    <row r="181" spans="1:1" x14ac:dyDescent="0.35">
      <c r="A181" t="s">
        <v>9</v>
      </c>
    </row>
    <row r="182" spans="1:1" x14ac:dyDescent="0.35">
      <c r="A182" t="s">
        <v>9</v>
      </c>
    </row>
    <row r="183" spans="1:1" x14ac:dyDescent="0.35">
      <c r="A183" t="s">
        <v>9</v>
      </c>
    </row>
    <row r="184" spans="1:1" x14ac:dyDescent="0.35">
      <c r="A184" t="s">
        <v>9</v>
      </c>
    </row>
    <row r="185" spans="1:1" x14ac:dyDescent="0.35">
      <c r="A185" t="s">
        <v>9</v>
      </c>
    </row>
    <row r="186" spans="1:1" x14ac:dyDescent="0.35">
      <c r="A186" t="s">
        <v>9</v>
      </c>
    </row>
    <row r="187" spans="1:1" x14ac:dyDescent="0.35">
      <c r="A187" t="s">
        <v>9</v>
      </c>
    </row>
    <row r="188" spans="1:1" x14ac:dyDescent="0.35">
      <c r="A188" t="s">
        <v>9</v>
      </c>
    </row>
    <row r="189" spans="1:1" x14ac:dyDescent="0.35">
      <c r="A189" t="s">
        <v>9</v>
      </c>
    </row>
    <row r="190" spans="1:1" x14ac:dyDescent="0.35">
      <c r="A190" t="s">
        <v>9</v>
      </c>
    </row>
    <row r="191" spans="1:1" x14ac:dyDescent="0.35">
      <c r="A191" t="s">
        <v>9</v>
      </c>
    </row>
    <row r="192" spans="1:1" x14ac:dyDescent="0.35">
      <c r="A192" t="s">
        <v>9</v>
      </c>
    </row>
    <row r="193" spans="1:1" x14ac:dyDescent="0.35">
      <c r="A193" t="s">
        <v>9</v>
      </c>
    </row>
    <row r="194" spans="1:1" x14ac:dyDescent="0.35">
      <c r="A194" t="s">
        <v>9</v>
      </c>
    </row>
    <row r="195" spans="1:1" x14ac:dyDescent="0.35">
      <c r="A195" t="s">
        <v>9</v>
      </c>
    </row>
    <row r="196" spans="1:1" x14ac:dyDescent="0.35">
      <c r="A196" t="s">
        <v>9</v>
      </c>
    </row>
    <row r="197" spans="1:1" x14ac:dyDescent="0.35">
      <c r="A197" t="s">
        <v>9</v>
      </c>
    </row>
    <row r="198" spans="1:1" x14ac:dyDescent="0.35">
      <c r="A198" t="s">
        <v>9</v>
      </c>
    </row>
    <row r="199" spans="1:1" x14ac:dyDescent="0.35">
      <c r="A199" t="s">
        <v>9</v>
      </c>
    </row>
    <row r="200" spans="1:1" x14ac:dyDescent="0.35">
      <c r="A200" t="s">
        <v>9</v>
      </c>
    </row>
    <row r="201" spans="1:1" x14ac:dyDescent="0.35">
      <c r="A201" t="s">
        <v>9</v>
      </c>
    </row>
    <row r="202" spans="1:1" x14ac:dyDescent="0.35">
      <c r="A202" t="s">
        <v>9</v>
      </c>
    </row>
    <row r="203" spans="1:1" x14ac:dyDescent="0.35">
      <c r="A203" t="s">
        <v>9</v>
      </c>
    </row>
    <row r="204" spans="1:1" x14ac:dyDescent="0.35">
      <c r="A204" t="s">
        <v>9</v>
      </c>
    </row>
    <row r="205" spans="1:1" x14ac:dyDescent="0.35">
      <c r="A205" t="s">
        <v>9</v>
      </c>
    </row>
    <row r="206" spans="1:1" x14ac:dyDescent="0.35">
      <c r="A206" t="s">
        <v>9</v>
      </c>
    </row>
    <row r="207" spans="1:1" x14ac:dyDescent="0.35">
      <c r="A207" t="s">
        <v>9</v>
      </c>
    </row>
    <row r="208" spans="1:1" x14ac:dyDescent="0.35">
      <c r="A208" t="s">
        <v>9</v>
      </c>
    </row>
    <row r="209" spans="1:1" x14ac:dyDescent="0.35">
      <c r="A209" t="s">
        <v>9</v>
      </c>
    </row>
    <row r="210" spans="1:1" x14ac:dyDescent="0.35">
      <c r="A210" t="s">
        <v>9</v>
      </c>
    </row>
    <row r="211" spans="1:1" x14ac:dyDescent="0.35">
      <c r="A211" t="s">
        <v>9</v>
      </c>
    </row>
    <row r="212" spans="1:1" x14ac:dyDescent="0.35">
      <c r="A212" t="s">
        <v>9</v>
      </c>
    </row>
    <row r="213" spans="1:1" x14ac:dyDescent="0.35">
      <c r="A213" t="s">
        <v>9</v>
      </c>
    </row>
    <row r="214" spans="1:1" x14ac:dyDescent="0.35">
      <c r="A214" t="s">
        <v>9</v>
      </c>
    </row>
    <row r="215" spans="1:1" x14ac:dyDescent="0.35">
      <c r="A215" t="s">
        <v>9</v>
      </c>
    </row>
    <row r="216" spans="1:1" x14ac:dyDescent="0.35">
      <c r="A216" t="s">
        <v>9</v>
      </c>
    </row>
    <row r="217" spans="1:1" x14ac:dyDescent="0.35">
      <c r="A217" t="s">
        <v>9</v>
      </c>
    </row>
    <row r="218" spans="1:1" x14ac:dyDescent="0.35">
      <c r="A218" t="s">
        <v>9</v>
      </c>
    </row>
    <row r="219" spans="1:1" x14ac:dyDescent="0.35">
      <c r="A219" t="s">
        <v>9</v>
      </c>
    </row>
    <row r="220" spans="1:1" x14ac:dyDescent="0.35">
      <c r="A220" t="s">
        <v>9</v>
      </c>
    </row>
    <row r="221" spans="1:1" x14ac:dyDescent="0.35">
      <c r="A221" t="s">
        <v>9</v>
      </c>
    </row>
    <row r="222" spans="1:1" x14ac:dyDescent="0.35">
      <c r="A222" t="s">
        <v>9</v>
      </c>
    </row>
    <row r="223" spans="1:1" x14ac:dyDescent="0.35">
      <c r="A223" t="s">
        <v>9</v>
      </c>
    </row>
    <row r="224" spans="1:1" x14ac:dyDescent="0.35">
      <c r="A224" t="s">
        <v>9</v>
      </c>
    </row>
    <row r="225" spans="1:1" x14ac:dyDescent="0.35">
      <c r="A225" t="s">
        <v>9</v>
      </c>
    </row>
    <row r="226" spans="1:1" x14ac:dyDescent="0.35">
      <c r="A226" t="s">
        <v>9</v>
      </c>
    </row>
    <row r="227" spans="1:1" x14ac:dyDescent="0.35">
      <c r="A227" t="s">
        <v>9</v>
      </c>
    </row>
    <row r="228" spans="1:1" x14ac:dyDescent="0.35">
      <c r="A228" t="s">
        <v>9</v>
      </c>
    </row>
    <row r="229" spans="1:1" x14ac:dyDescent="0.35">
      <c r="A229" t="s">
        <v>9</v>
      </c>
    </row>
    <row r="230" spans="1:1" x14ac:dyDescent="0.35">
      <c r="A230" t="s">
        <v>9</v>
      </c>
    </row>
    <row r="231" spans="1:1" x14ac:dyDescent="0.35">
      <c r="A231" t="s">
        <v>9</v>
      </c>
    </row>
    <row r="232" spans="1:1" x14ac:dyDescent="0.35">
      <c r="A232" t="s">
        <v>9</v>
      </c>
    </row>
    <row r="233" spans="1:1" x14ac:dyDescent="0.35">
      <c r="A233" t="s">
        <v>9</v>
      </c>
    </row>
    <row r="234" spans="1:1" x14ac:dyDescent="0.35">
      <c r="A234" t="s">
        <v>9</v>
      </c>
    </row>
    <row r="235" spans="1:1" x14ac:dyDescent="0.35">
      <c r="A235" t="s">
        <v>9</v>
      </c>
    </row>
    <row r="236" spans="1:1" x14ac:dyDescent="0.35">
      <c r="A236" t="s">
        <v>9</v>
      </c>
    </row>
    <row r="237" spans="1:1" x14ac:dyDescent="0.35">
      <c r="A237" t="s">
        <v>9</v>
      </c>
    </row>
    <row r="238" spans="1:1" x14ac:dyDescent="0.35">
      <c r="A238" t="s">
        <v>9</v>
      </c>
    </row>
    <row r="239" spans="1:1" x14ac:dyDescent="0.35">
      <c r="A239" t="s">
        <v>9</v>
      </c>
    </row>
    <row r="240" spans="1:1" x14ac:dyDescent="0.35">
      <c r="A240" t="s">
        <v>9</v>
      </c>
    </row>
    <row r="241" spans="1:1" x14ac:dyDescent="0.35">
      <c r="A241" t="s">
        <v>9</v>
      </c>
    </row>
    <row r="242" spans="1:1" x14ac:dyDescent="0.35">
      <c r="A242" t="s">
        <v>9</v>
      </c>
    </row>
    <row r="243" spans="1:1" x14ac:dyDescent="0.35">
      <c r="A243" t="s">
        <v>9</v>
      </c>
    </row>
    <row r="244" spans="1:1" x14ac:dyDescent="0.35">
      <c r="A244" t="s">
        <v>9</v>
      </c>
    </row>
    <row r="245" spans="1:1" x14ac:dyDescent="0.35">
      <c r="A245" t="s">
        <v>9</v>
      </c>
    </row>
    <row r="246" spans="1:1" x14ac:dyDescent="0.35">
      <c r="A246" t="s">
        <v>9</v>
      </c>
    </row>
    <row r="247" spans="1:1" x14ac:dyDescent="0.35">
      <c r="A247" t="s">
        <v>9</v>
      </c>
    </row>
    <row r="248" spans="1:1" x14ac:dyDescent="0.35">
      <c r="A248" t="s">
        <v>9</v>
      </c>
    </row>
    <row r="249" spans="1:1" x14ac:dyDescent="0.35">
      <c r="A249" t="s">
        <v>9</v>
      </c>
    </row>
    <row r="250" spans="1:1" x14ac:dyDescent="0.35">
      <c r="A250" t="s">
        <v>9</v>
      </c>
    </row>
    <row r="251" spans="1:1" x14ac:dyDescent="0.35">
      <c r="A251" t="s">
        <v>9</v>
      </c>
    </row>
    <row r="252" spans="1:1" x14ac:dyDescent="0.35">
      <c r="A252" t="s">
        <v>9</v>
      </c>
    </row>
    <row r="253" spans="1:1" x14ac:dyDescent="0.35">
      <c r="A253" t="s">
        <v>9</v>
      </c>
    </row>
    <row r="254" spans="1:1" x14ac:dyDescent="0.35">
      <c r="A254" t="s">
        <v>9</v>
      </c>
    </row>
    <row r="255" spans="1:1" x14ac:dyDescent="0.35">
      <c r="A255" t="s">
        <v>9</v>
      </c>
    </row>
    <row r="256" spans="1:1" x14ac:dyDescent="0.35">
      <c r="A256" t="s">
        <v>9</v>
      </c>
    </row>
    <row r="257" spans="1:1" x14ac:dyDescent="0.35">
      <c r="A257" t="s">
        <v>9</v>
      </c>
    </row>
    <row r="258" spans="1:1" x14ac:dyDescent="0.35">
      <c r="A258" t="s">
        <v>9</v>
      </c>
    </row>
    <row r="259" spans="1:1" x14ac:dyDescent="0.35">
      <c r="A259" t="s">
        <v>9</v>
      </c>
    </row>
    <row r="260" spans="1:1" x14ac:dyDescent="0.35">
      <c r="A260" t="s">
        <v>9</v>
      </c>
    </row>
    <row r="261" spans="1:1" x14ac:dyDescent="0.35">
      <c r="A261" t="s">
        <v>9</v>
      </c>
    </row>
    <row r="262" spans="1:1" x14ac:dyDescent="0.35">
      <c r="A262" t="s">
        <v>9</v>
      </c>
    </row>
    <row r="263" spans="1:1" x14ac:dyDescent="0.35">
      <c r="A263" t="s">
        <v>9</v>
      </c>
    </row>
    <row r="264" spans="1:1" x14ac:dyDescent="0.35">
      <c r="A264" t="s">
        <v>9</v>
      </c>
    </row>
    <row r="265" spans="1:1" x14ac:dyDescent="0.35">
      <c r="A265" t="s">
        <v>9</v>
      </c>
    </row>
    <row r="266" spans="1:1" x14ac:dyDescent="0.35">
      <c r="A266" t="s">
        <v>9</v>
      </c>
    </row>
    <row r="267" spans="1:1" x14ac:dyDescent="0.35">
      <c r="A267" t="s">
        <v>9</v>
      </c>
    </row>
    <row r="268" spans="1:1" x14ac:dyDescent="0.35">
      <c r="A268" t="s">
        <v>9</v>
      </c>
    </row>
    <row r="269" spans="1:1" x14ac:dyDescent="0.35">
      <c r="A269" t="s">
        <v>9</v>
      </c>
    </row>
    <row r="270" spans="1:1" x14ac:dyDescent="0.35">
      <c r="A270" t="s">
        <v>9</v>
      </c>
    </row>
    <row r="271" spans="1:1" x14ac:dyDescent="0.35">
      <c r="A271" t="s">
        <v>9</v>
      </c>
    </row>
    <row r="272" spans="1:1" x14ac:dyDescent="0.35">
      <c r="A272" t="s">
        <v>9</v>
      </c>
    </row>
    <row r="273" spans="1:1" x14ac:dyDescent="0.35">
      <c r="A273" t="s">
        <v>9</v>
      </c>
    </row>
    <row r="274" spans="1:1" x14ac:dyDescent="0.35">
      <c r="A274" t="s">
        <v>9</v>
      </c>
    </row>
    <row r="275" spans="1:1" x14ac:dyDescent="0.35">
      <c r="A275" t="s">
        <v>9</v>
      </c>
    </row>
    <row r="276" spans="1:1" x14ac:dyDescent="0.35">
      <c r="A276" t="s">
        <v>9</v>
      </c>
    </row>
    <row r="277" spans="1:1" x14ac:dyDescent="0.35">
      <c r="A277" t="s">
        <v>9</v>
      </c>
    </row>
    <row r="278" spans="1:1" x14ac:dyDescent="0.35">
      <c r="A278" t="s">
        <v>9</v>
      </c>
    </row>
    <row r="279" spans="1:1" x14ac:dyDescent="0.35">
      <c r="A279" t="s">
        <v>9</v>
      </c>
    </row>
    <row r="280" spans="1:1" x14ac:dyDescent="0.35">
      <c r="A280" t="s">
        <v>9</v>
      </c>
    </row>
    <row r="281" spans="1:1" x14ac:dyDescent="0.35">
      <c r="A281" t="s">
        <v>9</v>
      </c>
    </row>
    <row r="282" spans="1:1" x14ac:dyDescent="0.35">
      <c r="A282" t="s">
        <v>9</v>
      </c>
    </row>
    <row r="283" spans="1:1" x14ac:dyDescent="0.35">
      <c r="A283" t="s">
        <v>9</v>
      </c>
    </row>
    <row r="284" spans="1:1" x14ac:dyDescent="0.35">
      <c r="A284" t="s">
        <v>9</v>
      </c>
    </row>
    <row r="285" spans="1:1" x14ac:dyDescent="0.35">
      <c r="A285" t="s">
        <v>9</v>
      </c>
    </row>
    <row r="286" spans="1:1" x14ac:dyDescent="0.35">
      <c r="A286" t="s">
        <v>9</v>
      </c>
    </row>
    <row r="287" spans="1:1" x14ac:dyDescent="0.35">
      <c r="A287" t="s">
        <v>9</v>
      </c>
    </row>
    <row r="288" spans="1:1" x14ac:dyDescent="0.35">
      <c r="A288" t="s">
        <v>9</v>
      </c>
    </row>
    <row r="289" spans="1:1" x14ac:dyDescent="0.35">
      <c r="A289" t="s">
        <v>9</v>
      </c>
    </row>
    <row r="290" spans="1:1" x14ac:dyDescent="0.35">
      <c r="A290" t="s">
        <v>9</v>
      </c>
    </row>
    <row r="291" spans="1:1" x14ac:dyDescent="0.35">
      <c r="A291" t="s">
        <v>9</v>
      </c>
    </row>
    <row r="292" spans="1:1" x14ac:dyDescent="0.35">
      <c r="A292" t="s">
        <v>9</v>
      </c>
    </row>
    <row r="293" spans="1:1" x14ac:dyDescent="0.35">
      <c r="A293" t="s">
        <v>9</v>
      </c>
    </row>
    <row r="294" spans="1:1" x14ac:dyDescent="0.35">
      <c r="A294" t="s">
        <v>9</v>
      </c>
    </row>
    <row r="295" spans="1:1" x14ac:dyDescent="0.35">
      <c r="A295" t="s">
        <v>14</v>
      </c>
    </row>
    <row r="296" spans="1:1" x14ac:dyDescent="0.35">
      <c r="A296" t="s">
        <v>14</v>
      </c>
    </row>
    <row r="297" spans="1:1" x14ac:dyDescent="0.35">
      <c r="A297" t="s">
        <v>14</v>
      </c>
    </row>
    <row r="298" spans="1:1" x14ac:dyDescent="0.35">
      <c r="A298" t="s">
        <v>14</v>
      </c>
    </row>
    <row r="299" spans="1:1" x14ac:dyDescent="0.35">
      <c r="A299" t="s">
        <v>14</v>
      </c>
    </row>
    <row r="300" spans="1:1" x14ac:dyDescent="0.35">
      <c r="A300" t="s">
        <v>14</v>
      </c>
    </row>
    <row r="301" spans="1:1" x14ac:dyDescent="0.35">
      <c r="A301" t="s">
        <v>14</v>
      </c>
    </row>
    <row r="302" spans="1:1" x14ac:dyDescent="0.35">
      <c r="A302" t="s">
        <v>14</v>
      </c>
    </row>
    <row r="303" spans="1:1" x14ac:dyDescent="0.35">
      <c r="A303" t="s">
        <v>14</v>
      </c>
    </row>
    <row r="304" spans="1:1" x14ac:dyDescent="0.35">
      <c r="A304" t="s">
        <v>14</v>
      </c>
    </row>
    <row r="305" spans="1:1" x14ac:dyDescent="0.35">
      <c r="A305" t="s">
        <v>14</v>
      </c>
    </row>
    <row r="306" spans="1:1" x14ac:dyDescent="0.35">
      <c r="A306" t="s">
        <v>14</v>
      </c>
    </row>
    <row r="307" spans="1:1" x14ac:dyDescent="0.35">
      <c r="A307" t="s">
        <v>14</v>
      </c>
    </row>
    <row r="308" spans="1:1" x14ac:dyDescent="0.35">
      <c r="A308" t="s">
        <v>14</v>
      </c>
    </row>
    <row r="309" spans="1:1" x14ac:dyDescent="0.35">
      <c r="A309" t="s">
        <v>14</v>
      </c>
    </row>
    <row r="310" spans="1:1" x14ac:dyDescent="0.35">
      <c r="A310" t="s">
        <v>14</v>
      </c>
    </row>
    <row r="311" spans="1:1" x14ac:dyDescent="0.35">
      <c r="A311" t="s">
        <v>14</v>
      </c>
    </row>
    <row r="312" spans="1:1" x14ac:dyDescent="0.35">
      <c r="A312" t="s">
        <v>14</v>
      </c>
    </row>
    <row r="313" spans="1:1" x14ac:dyDescent="0.35">
      <c r="A313" t="s">
        <v>14</v>
      </c>
    </row>
    <row r="314" spans="1:1" x14ac:dyDescent="0.35">
      <c r="A314" t="s">
        <v>14</v>
      </c>
    </row>
    <row r="315" spans="1:1" x14ac:dyDescent="0.35">
      <c r="A315" t="s">
        <v>14</v>
      </c>
    </row>
    <row r="316" spans="1:1" x14ac:dyDescent="0.35">
      <c r="A316" t="s">
        <v>14</v>
      </c>
    </row>
    <row r="317" spans="1:1" x14ac:dyDescent="0.35">
      <c r="A317" t="s">
        <v>14</v>
      </c>
    </row>
    <row r="318" spans="1:1" x14ac:dyDescent="0.35">
      <c r="A318" t="s">
        <v>14</v>
      </c>
    </row>
    <row r="319" spans="1:1" x14ac:dyDescent="0.35">
      <c r="A319" t="s">
        <v>14</v>
      </c>
    </row>
    <row r="320" spans="1:1" x14ac:dyDescent="0.35">
      <c r="A320" t="s">
        <v>14</v>
      </c>
    </row>
  </sheetData>
  <mergeCells count="1">
    <mergeCell ref="G11:K1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Вар-т 5 (1)</vt:lpstr>
      <vt:lpstr>Вар-т 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Мейханаджян Лусине Акобовна</dc:creator>
  <cp:lastModifiedBy>user</cp:lastModifiedBy>
  <dcterms:created xsi:type="dcterms:W3CDTF">2021-05-13T18:22:49Z</dcterms:created>
  <dcterms:modified xsi:type="dcterms:W3CDTF">2021-05-13T19:56:01Z</dcterms:modified>
</cp:coreProperties>
</file>