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2 курс\Анализ данных\Exam\"/>
    </mc:Choice>
  </mc:AlternateContent>
  <xr:revisionPtr revIDLastSave="0" documentId="13_ncr:1_{FEE1D3FC-121C-4D61-9C48-D41EDC90B262}" xr6:coauthVersionLast="47" xr6:coauthVersionMax="47" xr10:uidLastSave="{00000000-0000-0000-0000-000000000000}"/>
  <bookViews>
    <workbookView xWindow="-110" yWindow="-110" windowWidth="19420" windowHeight="11020" xr2:uid="{3BB4E67E-AF60-49A3-901B-0CA426D9F99B}"/>
  </bookViews>
  <sheets>
    <sheet name="Доходность" sheetId="2" r:id="rId1"/>
    <sheet name="Ответы респондентов" sheetId="3" r:id="rId2"/>
    <sheet name="Финансовые показатели" sheetId="4" r:id="rId3"/>
  </sheets>
  <definedNames>
    <definedName name="_xlchart.v1.0" hidden="1">Доходность!$C$1</definedName>
    <definedName name="_xlchart.v1.1" hidden="1">Доходность!$C$2:$C$292</definedName>
    <definedName name="_xlchart.v1.2" hidden="1">Доходность!$C$1</definedName>
    <definedName name="_xlchart.v1.3" hidden="1">Доходность!$C$2:$C$292</definedName>
    <definedName name="ExternalData_1" localSheetId="0" hidden="1">Доходность!$A$1:$A$291</definedName>
    <definedName name="ExternalData_1" localSheetId="1" hidden="1">'Ответы респондентов'!$A$1:$A$301</definedName>
    <definedName name="ExternalData_1" localSheetId="2" hidden="1">'Финансовые показатели'!$A$1:$B$151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4" l="1"/>
  <c r="F3" i="4"/>
  <c r="F2" i="4"/>
  <c r="G6" i="3"/>
  <c r="I26" i="2"/>
  <c r="I26" i="3"/>
  <c r="I25" i="2"/>
  <c r="I25" i="3"/>
  <c r="I24" i="2"/>
  <c r="I24" i="3"/>
  <c r="I23" i="2"/>
  <c r="I23" i="3"/>
  <c r="H23" i="2" a="1"/>
  <c r="H23" i="2" s="1"/>
  <c r="H23" i="3" a="1"/>
  <c r="H23" i="3" s="1"/>
  <c r="L15" i="2"/>
  <c r="L15" i="3"/>
  <c r="K15" i="2"/>
  <c r="K15" i="3"/>
  <c r="J15" i="2"/>
  <c r="J15" i="3"/>
  <c r="I15" i="2"/>
  <c r="I15" i="3"/>
  <c r="L13" i="2"/>
  <c r="L13" i="3"/>
  <c r="K13" i="2"/>
  <c r="K13" i="3"/>
  <c r="J13" i="2"/>
  <c r="J13" i="3"/>
  <c r="I13" i="2"/>
  <c r="I13" i="3"/>
  <c r="L14" i="2"/>
  <c r="K14" i="2"/>
  <c r="J14" i="2"/>
  <c r="I14" i="2"/>
  <c r="L14" i="3"/>
  <c r="K14" i="3"/>
  <c r="J14" i="3"/>
  <c r="I14" i="3"/>
  <c r="G11" i="2"/>
  <c r="G11" i="3"/>
  <c r="G6" i="2"/>
  <c r="G7" i="2"/>
  <c r="G7" i="3"/>
  <c r="G5" i="2"/>
  <c r="G5" i="3"/>
  <c r="G4" i="2"/>
  <c r="G4" i="3"/>
  <c r="G3" i="2"/>
  <c r="G3" i="3"/>
  <c r="G2" i="2"/>
  <c r="G2" i="3"/>
  <c r="E4" i="4"/>
  <c r="E3" i="4"/>
  <c r="E2" i="4"/>
  <c r="F13" i="2"/>
  <c r="F12" i="3"/>
  <c r="F13" i="3"/>
  <c r="F12" i="2"/>
  <c r="F11" i="2"/>
  <c r="F11" i="3"/>
  <c r="F3" i="2"/>
  <c r="F6" i="3"/>
  <c r="F5" i="2"/>
  <c r="F3" i="3"/>
  <c r="F7" i="3"/>
  <c r="F6" i="2"/>
  <c r="F4" i="2"/>
  <c r="F7" i="2"/>
  <c r="F4" i="3"/>
  <c r="F5" i="3"/>
  <c r="F2" i="2"/>
  <c r="F2" i="3"/>
  <c r="F21" i="2"/>
  <c r="F20" i="2"/>
  <c r="F16" i="2"/>
  <c r="I16" i="3" l="1"/>
  <c r="I17" i="3" s="1"/>
  <c r="I18" i="3" s="1"/>
  <c r="I16" i="2"/>
  <c r="I17" i="2" s="1"/>
  <c r="I18" i="2" s="1"/>
  <c r="J16" i="3"/>
  <c r="J17" i="3" s="1"/>
  <c r="J18" i="3" s="1"/>
  <c r="J16" i="2"/>
  <c r="J17" i="2" s="1"/>
  <c r="J18" i="2" s="1"/>
  <c r="L16" i="2"/>
  <c r="L17" i="2" s="1"/>
  <c r="L18" i="2" s="1"/>
  <c r="L16" i="3"/>
  <c r="L17" i="3" s="1"/>
  <c r="L18" i="3" s="1"/>
  <c r="K16" i="2"/>
  <c r="K17" i="2" s="1"/>
  <c r="K18" i="2" s="1"/>
  <c r="K16" i="3"/>
  <c r="K17" i="3" s="1"/>
  <c r="K18" i="3" s="1"/>
  <c r="I19" i="2" l="1"/>
  <c r="G12" i="2" s="1"/>
  <c r="I19" i="3"/>
  <c r="G12" i="3" s="1"/>
  <c r="G14" i="2"/>
  <c r="G9" i="2"/>
  <c r="G8" i="2"/>
  <c r="G15" i="2"/>
  <c r="F14" i="2"/>
  <c r="F15" i="2"/>
  <c r="F8" i="2"/>
  <c r="F18" i="2"/>
  <c r="F19" i="2"/>
  <c r="F9" i="2"/>
  <c r="F17" i="2"/>
  <c r="F10" i="2"/>
  <c r="G13" i="2" l="1"/>
  <c r="G13" i="3"/>
  <c r="J20" i="2"/>
  <c r="L21" i="2" s="1"/>
  <c r="G21" i="2" s="1"/>
  <c r="L20" i="2"/>
  <c r="G20" i="2" s="1"/>
  <c r="G19" i="2"/>
  <c r="G18" i="2"/>
  <c r="G16" i="2" l="1"/>
  <c r="G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0D297-D3D4-4534-822D-A8D4098D5890}" keepAlive="1" name="Query - Доходность" description="Connection to the 'Доходность' query in the workbook." type="5" refreshedVersion="7" background="1" saveData="1">
    <dbPr connection="Provider=Microsoft.Mashup.OleDb.1;Data Source=$Workbook$;Location=Доходность;Extended Properties=&quot;&quot;" command="SELECT * FROM [Доходность]"/>
  </connection>
  <connection id="2" xr16:uid="{C66DB706-5572-49D0-B2B8-1F106A174EE2}" keepAlive="1" name="Query - Ответы респондентов" description="Connection to the 'Ответы респондентов' query in the workbook." type="5" refreshedVersion="7" background="1" saveData="1">
    <dbPr connection="Provider=Microsoft.Mashup.OleDb.1;Data Source=$Workbook$;Location=&quot;Ответы респондентов&quot;;Extended Properties=&quot;&quot;" command="SELECT * FROM [Ответы респондентов]"/>
  </connection>
  <connection id="3" xr16:uid="{6648E1BC-8C7C-4F94-B333-DC30EAD6FECC}" keepAlive="1" name="Query - Финансовые показатели" description="Connection to the 'Финансовые показатели' query in the workbook." type="5" refreshedVersion="7" background="1" saveData="1">
    <dbPr connection="Provider=Microsoft.Mashup.OleDb.1;Data Source=$Workbook$;Location=&quot;Финансовые показатели&quot;;Extended Properties=&quot;&quot;" command="SELECT * FROM [Финансовые показатели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<sst xmlns="http://schemas.openxmlformats.org/spreadsheetml/2006/main" count="658" uniqueCount="60">
  <si>
    <t>Доходность</t>
  </si>
  <si>
    <t xml:space="preserve"> NA</t>
  </si>
  <si>
    <t>Формула</t>
  </si>
  <si>
    <t>Ответ</t>
  </si>
  <si>
    <t>Задача</t>
  </si>
  <si>
    <t>Количество пропущенных значений</t>
  </si>
  <si>
    <t>Очищенная выборка</t>
  </si>
  <si>
    <t>Объем очищенной выборки</t>
  </si>
  <si>
    <t>Среднее значение</t>
  </si>
  <si>
    <t>Стандартное отклонение</t>
  </si>
  <si>
    <t>Несмещенная дисперсия</t>
  </si>
  <si>
    <t>Первая квартиль</t>
  </si>
  <si>
    <t>Третья квартиль</t>
  </si>
  <si>
    <t>Медиана</t>
  </si>
  <si>
    <t>Максимальное значение</t>
  </si>
  <si>
    <t>Минимальное значение</t>
  </si>
  <si>
    <t>Размах</t>
  </si>
  <si>
    <t>Эксцесс</t>
  </si>
  <si>
    <t>Коэффициент ассиметрии</t>
  </si>
  <si>
    <t>Ошибка выборки</t>
  </si>
  <si>
    <t>Левая граница 0.95-доверительного интервала для E(X)</t>
  </si>
  <si>
    <t>Правая граница 0.95-доверительного интервала для E(X)</t>
  </si>
  <si>
    <t>Левая граница 0.95-доверительного интервала для Var(X)</t>
  </si>
  <si>
    <t>Правая граница 0.95-доверительного интервала для Var(X)</t>
  </si>
  <si>
    <t>Количество выбросов выше нормы</t>
  </si>
  <si>
    <t>Межквартильный размах</t>
  </si>
  <si>
    <t>Нижняя граница нормы</t>
  </si>
  <si>
    <t>Верхняя граница нормы</t>
  </si>
  <si>
    <t>Гистограмма:</t>
  </si>
  <si>
    <t>Ящик с усами:</t>
  </si>
  <si>
    <t>Ответы респондентов</t>
  </si>
  <si>
    <t>B</t>
  </si>
  <si>
    <t>D</t>
  </si>
  <si>
    <t>C</t>
  </si>
  <si>
    <t>NA</t>
  </si>
  <si>
    <t>A</t>
  </si>
  <si>
    <t>Количество различных вариантов ответов</t>
  </si>
  <si>
    <t>Количество ответов "А"</t>
  </si>
  <si>
    <t>Доля ответов "В"</t>
  </si>
  <si>
    <t>Левая граница 0.95-доверительного интервала для истинной доли ответов "В"</t>
  </si>
  <si>
    <t>Правая граница 0.95-доверительного интервала для истинной доли ответов "В"</t>
  </si>
  <si>
    <t>На уровне значимости 0.1 проверить критерием согласия гипотезу о равновероятном распеределении ответов респондентов</t>
  </si>
  <si>
    <t>Количество степеней свободы</t>
  </si>
  <si>
    <t>Критическое значение статистики хи-квадрат</t>
  </si>
  <si>
    <t>Наблюдаемое значение хи-квадрат</t>
  </si>
  <si>
    <t>Основания для отвержения гипотезы</t>
  </si>
  <si>
    <t>Таблица для гипотезы</t>
  </si>
  <si>
    <t>ni</t>
  </si>
  <si>
    <t>pi</t>
  </si>
  <si>
    <t>npi</t>
  </si>
  <si>
    <t>ni-npi</t>
  </si>
  <si>
    <t>(ni-npi)^2</t>
  </si>
  <si>
    <t>(ni-npi)^2/npi</t>
  </si>
  <si>
    <t>chi^2 набл.</t>
  </si>
  <si>
    <t>Таблица для диаграммы</t>
  </si>
  <si>
    <t>Показатель X</t>
  </si>
  <si>
    <t>Показатель Y</t>
  </si>
  <si>
    <t>Выборочный коэффициент корреляции Пирсона между X и Y</t>
  </si>
  <si>
    <t>P-value для равенства средних значений</t>
  </si>
  <si>
    <t>P-value для равенства дисперсий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</si>
</sst>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Ответы респондентов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'Ответы респондентов'!$H$23:$H$26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'Ответы респондентов'!$I$23:$I$26</c:f>
              <c:numCache>
                <c:formatCode>General</c:formatCode>
                <c:ptCount val="4"/>
                <c:pt idx="0">
                  <c:v>56</c:v>
                </c:pt>
                <c:pt idx="1">
                  <c:v>56</c:v>
                </c:pt>
                <c:pt idx="2">
                  <c:v>27</c:v>
                </c:pt>
                <c:pt idx="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2-4821-80FA-E37514F90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75403519"/>
        <c:axId val="1355561791"/>
      </c:barChart>
      <c:catAx>
        <c:axId val="167540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561791"/>
        <c:crosses val="autoZero"/>
        <c:auto val="1"/>
        <c:lblAlgn val="ctr"/>
        <c:lblOffset val="100"/>
        <c:noMultiLvlLbl val="0"/>
      </c:catAx>
      <c:valAx>
        <c:axId val="13555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0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Доходность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Доходность</a:t>
          </a:r>
        </a:p>
      </cx:txPr>
    </cx:title>
    <cx:plotArea>
      <cx:plotAreaRegion>
        <cx:series layoutId="clusteredColumn" uniqueId="{3B9BE23A-4D66-4288-8A38-10819995C733}">
          <cx:tx>
            <cx:txData>
              <cx:f>_xlchart.v1.2</cx:f>
              <cx:v>Очищенная выборка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Доходность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CD78268A-4B75-4AF6-A723-35CBEBA7132F}">
          <cx:tx>
            <cx:txData>
              <cx:f>_xlchart.v1.0</cx:f>
              <cx:v>Очищенная выборка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43655</xdr:colOff>
      <xdr:row>23</xdr:row>
      <xdr:rowOff>13493</xdr:rowOff>
    </xdr:from>
    <xdr:to>
      <xdr:col>5</xdr:col>
      <xdr:colOff>924718</xdr:colOff>
      <xdr:row>38</xdr:row>
      <xdr:rowOff>18256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D0172B-3A1C-4D70-8BE8-2D331F15A5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5218" y="42124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3968</xdr:colOff>
      <xdr:row>39</xdr:row>
      <xdr:rowOff>180181</xdr:rowOff>
    </xdr:from>
    <xdr:to>
      <xdr:col>5</xdr:col>
      <xdr:colOff>885031</xdr:colOff>
      <xdr:row>55</xdr:row>
      <xdr:rowOff>2381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1BB4068-992E-4F6C-AD21-EDE6A76846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5531" y="730011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68036</xdr:colOff>
      <xdr:row>20</xdr:row>
      <xdr:rowOff>48079</xdr:rowOff>
    </xdr:from>
    <xdr:to>
      <xdr:col>4</xdr:col>
      <xdr:colOff>4640036</xdr:colOff>
      <xdr:row>35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5096D-E51C-41A1-B67F-DF9B65F21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C33C15-64EF-4AF6-8B1F-B97799EF9413}" autoFormatId="16" applyNumberFormats="0" applyBorderFormats="0" applyFontFormats="0" applyPatternFormats="0" applyAlignmentFormats="0" applyWidthHeightFormats="0">
  <queryTableRefresh nextId="2">
    <queryTableFields count="1">
      <queryTableField id="1" name="Доходность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A0E132-2178-45A8-9BD3-554A666078BE}" autoFormatId="16" applyNumberFormats="0" applyBorderFormats="0" applyFontFormats="0" applyPatternFormats="0" applyAlignmentFormats="0" applyWidthHeightFormats="0">
  <queryTableRefresh nextId="2">
    <queryTableFields count="1">
      <queryTableField id="1" name="Ответы респондентов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46D39A-04BF-4B80-99A5-F9A3193770CB}" autoFormatId="16" applyNumberFormats="0" applyBorderFormats="0" applyFontFormats="0" applyPatternFormats="0" applyAlignmentFormats="0" applyWidthHeightFormats="0">
  <queryTableRefresh nextId="3">
    <queryTableFields count="2">
      <queryTableField id="1" name="Показатель X" tableColumnId="1"/>
      <queryTableField id="2" name="Показатель 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FB900-FCD3-4DD3-AF9E-73BBEDAD2F72}" name="Доходность" displayName="Доходность" ref="A1:A291" tableType="queryTable" totalsRowShown="0">
  <autoFilter ref="A1:A291" xr:uid="{7D6FB900-FCD3-4DD3-AF9E-73BBEDAD2F72}"/>
  <sortState xmlns:xlrd2="http://schemas.microsoft.com/office/spreadsheetml/2017/richdata2" ref="A2:A291">
    <sortCondition ref="A1:A291"/>
  </sortState>
  <tableColumns count="1">
    <tableColumn id="1" xr3:uid="{C18549B4-D0D7-43E6-8B19-A1A78BF0D373}" uniqueName="1" name="Доходность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020A0E-92E4-4478-B9AD-C62CEFAA4744}" name="Ответы_респондентов" displayName="Ответы_респондентов" ref="A1:A301" tableType="queryTable" totalsRowShown="0">
  <autoFilter ref="A1:A301" xr:uid="{A1020A0E-92E4-4478-B9AD-C62CEFAA4744}"/>
  <sortState xmlns:xlrd2="http://schemas.microsoft.com/office/spreadsheetml/2017/richdata2" ref="A2:A301">
    <sortCondition ref="A1:A301"/>
  </sortState>
  <tableColumns count="1">
    <tableColumn id="1" xr3:uid="{444C34D3-D1A1-4E14-9D62-6D23A9A6A78A}" uniqueName="1" name="Ответы респондентов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D0D6D5-C667-4E9C-8B93-D204AE450604}" name="Финансовые_показатели" displayName="Финансовые_показатели" ref="A1:B151" tableType="queryTable" totalsRowShown="0">
  <autoFilter ref="A1:B151" xr:uid="{41D0D6D5-C667-4E9C-8B93-D204AE450604}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</autoFilter>
  <sortState xmlns:xlrd2="http://schemas.microsoft.com/office/spreadsheetml/2017/richdata2" ref="A2:B151">
    <sortCondition ref="A1:A151"/>
  </sortState>
  <tableColumns count="2">
    <tableColumn id="1" xr3:uid="{F54999F1-3D77-4C67-810F-0F2C1EC747CA}" uniqueName="1" name="Показатель X" queryTableFieldId="1" dataDxfId="1"/>
    <tableColumn id="2" xr3:uid="{4C7FF077-2307-4A13-92DE-2B5A017518BB}" uniqueName="2" name="Показатель 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36CF-BBF5-458E-BED2-30493CFE56D4}">
  <dimension ref="A1:L291"/>
  <sheetViews>
    <sheetView tabSelected="1" zoomScale="70" zoomScaleNormal="70" workbookViewId="0">
      <selection activeCell="C1" sqref="C1:C1048576"/>
    </sheetView>
  </sheetViews>
  <sheetFormatPr defaultRowHeight="14.5" x14ac:dyDescent="0.35"/>
  <cols>
    <col min="1" max="1" width="13.54296875" bestFit="1" customWidth="1"/>
    <col min="3" max="3" width="18.90625" bestFit="1" customWidth="1"/>
    <col min="4" max="4" width="10.54296875" customWidth="1"/>
    <col min="5" max="5" width="52.81640625" bestFit="1" customWidth="1"/>
    <col min="6" max="6" width="46.1796875" customWidth="1"/>
    <col min="7" max="7" width="12.453125" bestFit="1" customWidth="1"/>
    <col min="8" max="8" width="12.36328125" bestFit="1" customWidth="1"/>
    <col min="9" max="9" width="23.1796875" bestFit="1" customWidth="1"/>
    <col min="11" max="11" width="22.08984375" bestFit="1" customWidth="1"/>
  </cols>
  <sheetData>
    <row r="1" spans="1:12" x14ac:dyDescent="0.35">
      <c r="A1" t="s">
        <v>0</v>
      </c>
      <c r="C1" s="3" t="s">
        <v>6</v>
      </c>
      <c r="E1" t="s">
        <v>4</v>
      </c>
      <c r="F1" t="s">
        <v>2</v>
      </c>
      <c r="G1" t="s">
        <v>3</v>
      </c>
    </row>
    <row r="2" spans="1:12" x14ac:dyDescent="0.35">
      <c r="A2">
        <v>-347.9</v>
      </c>
      <c r="C2" s="1">
        <v>-347.9</v>
      </c>
      <c r="E2" t="s">
        <v>5</v>
      </c>
      <c r="F2" t="str">
        <f ca="1">_xlfn.FORMULATEXT(G2)</f>
        <v>=COUNTA(C2:C256)</v>
      </c>
      <c r="G2">
        <f>COUNTA(C2:C256)</f>
        <v>255</v>
      </c>
    </row>
    <row r="3" spans="1:12" x14ac:dyDescent="0.35">
      <c r="A3">
        <v>-335.7</v>
      </c>
      <c r="C3" s="2">
        <v>-335.7</v>
      </c>
      <c r="E3" t="s">
        <v>7</v>
      </c>
      <c r="F3" t="str">
        <f t="shared" ref="F3:F7" ca="1" si="0">_xlfn.FORMULATEXT(G3)</f>
        <v>=COUNTA(UNIQUE(C2:C256))</v>
      </c>
      <c r="G3">
        <f>COUNTA(_xlfn.UNIQUE(C2:C256))</f>
        <v>212</v>
      </c>
    </row>
    <row r="4" spans="1:12" x14ac:dyDescent="0.35">
      <c r="A4">
        <v>-329.6</v>
      </c>
      <c r="C4" s="1">
        <v>-329.6</v>
      </c>
      <c r="E4" t="s">
        <v>8</v>
      </c>
      <c r="F4" t="str">
        <f t="shared" ca="1" si="0"/>
        <v>=COUNTIF(C:C,"A")</v>
      </c>
      <c r="G4">
        <f>COUNTIF(C:C,"A")</f>
        <v>0</v>
      </c>
    </row>
    <row r="5" spans="1:12" x14ac:dyDescent="0.35">
      <c r="A5">
        <v>-298.5</v>
      </c>
      <c r="C5" s="2">
        <v>-298.5</v>
      </c>
      <c r="E5" t="s">
        <v>9</v>
      </c>
      <c r="F5" t="str">
        <f t="shared" ca="1" si="0"/>
        <v>=COUNTIF(C:C,"B")/G2</v>
      </c>
      <c r="G5">
        <f>COUNTIF(C:C,"B")/G2</f>
        <v>0</v>
      </c>
    </row>
    <row r="6" spans="1:12" x14ac:dyDescent="0.35">
      <c r="A6">
        <v>-293.60000000000002</v>
      </c>
      <c r="C6" s="1">
        <v>-293.60000000000002</v>
      </c>
      <c r="E6" t="s">
        <v>10</v>
      </c>
      <c r="F6" t="str">
        <f t="shared" ca="1" si="0"/>
        <v>=G5+NORM.S.INV((1+0.99)/2)*SQRT((G5*(1-G5))/G2)</v>
      </c>
      <c r="G6">
        <f>G5+_xlfn.NORM.S.INV((1+0.99)/2)*SQRT((G5*(1-G5))/G2)</f>
        <v>0</v>
      </c>
    </row>
    <row r="7" spans="1:12" x14ac:dyDescent="0.35">
      <c r="A7">
        <v>-291.10000000000002</v>
      </c>
      <c r="C7" s="2">
        <v>-291.10000000000002</v>
      </c>
      <c r="E7" t="s">
        <v>11</v>
      </c>
      <c r="F7" t="str">
        <f t="shared" ca="1" si="0"/>
        <v>=G5-NORM.S.INV((1+0.99)/2)*SQRT((G5*(1-G5))/G2)</v>
      </c>
      <c r="G7">
        <f>G5-_xlfn.NORM.S.INV((1+0.99)/2)*SQRT((G5*(1-G5))/G2)</f>
        <v>0</v>
      </c>
    </row>
    <row r="8" spans="1:12" x14ac:dyDescent="0.35">
      <c r="A8">
        <v>-291.10000000000002</v>
      </c>
      <c r="C8" s="1">
        <v>-291.10000000000002</v>
      </c>
      <c r="E8" t="s">
        <v>12</v>
      </c>
      <c r="F8" t="str">
        <f t="shared" ref="F3:F21" ca="1" si="1">_xlfn.FORMULATEXT(G8)</f>
        <v>=QUARTILE(C:C,3)</v>
      </c>
      <c r="G8">
        <f>QUARTILE(C:C,3)</f>
        <v>-229.64999999999998</v>
      </c>
    </row>
    <row r="9" spans="1:12" x14ac:dyDescent="0.35">
      <c r="A9">
        <v>-290.89999999999998</v>
      </c>
      <c r="C9" s="2">
        <v>-290.89999999999998</v>
      </c>
      <c r="E9" t="s">
        <v>13</v>
      </c>
      <c r="F9" t="str">
        <f t="shared" ca="1" si="1"/>
        <v>=MEDIAN(C:C)</v>
      </c>
      <c r="G9">
        <f>MEDIAN(C:C)</f>
        <v>-245.5</v>
      </c>
    </row>
    <row r="10" spans="1:12" x14ac:dyDescent="0.35">
      <c r="A10">
        <v>-289.7</v>
      </c>
      <c r="C10" s="1">
        <v>-289.7</v>
      </c>
      <c r="E10" t="s">
        <v>14</v>
      </c>
      <c r="F10" t="e">
        <f t="shared" ca="1" si="1"/>
        <v>#N/A</v>
      </c>
      <c r="G10">
        <v>3</v>
      </c>
    </row>
    <row r="11" spans="1:12" x14ac:dyDescent="0.35">
      <c r="A11">
        <v>-289.3</v>
      </c>
      <c r="C11" s="2">
        <v>-289.3</v>
      </c>
      <c r="E11" t="s">
        <v>15</v>
      </c>
      <c r="F11" t="str">
        <f ca="1">_xlfn.FORMULATEXT(G11)</f>
        <v>=CHISQ.INV(1-0.1, G10)</v>
      </c>
      <c r="G11">
        <f>_xlfn.CHISQ.INV(1-0.1, G10)</f>
        <v>6.2513886311703235</v>
      </c>
      <c r="H11" s="4" t="s">
        <v>46</v>
      </c>
      <c r="I11" s="5"/>
      <c r="J11" s="5"/>
      <c r="K11" s="5"/>
      <c r="L11" s="6"/>
    </row>
    <row r="12" spans="1:12" x14ac:dyDescent="0.35">
      <c r="A12">
        <v>-283.89999999999998</v>
      </c>
      <c r="C12" s="1">
        <v>-283.89999999999998</v>
      </c>
      <c r="E12" t="s">
        <v>16</v>
      </c>
      <c r="F12" t="str">
        <f t="shared" ref="F12:F13" ca="1" si="2">_xlfn.FORMULATEXT(G12)</f>
        <v>=I19</v>
      </c>
      <c r="G12">
        <f>I19</f>
        <v>255</v>
      </c>
      <c r="H12" s="7"/>
      <c r="I12" s="8" t="s">
        <v>35</v>
      </c>
      <c r="J12" s="8" t="s">
        <v>31</v>
      </c>
      <c r="K12" s="8" t="s">
        <v>33</v>
      </c>
      <c r="L12" s="9" t="s">
        <v>32</v>
      </c>
    </row>
    <row r="13" spans="1:12" x14ac:dyDescent="0.35">
      <c r="A13">
        <v>-282.7</v>
      </c>
      <c r="C13" s="2">
        <v>-282.7</v>
      </c>
      <c r="E13" t="s">
        <v>17</v>
      </c>
      <c r="F13" t="str">
        <f t="shared" ca="1" si="2"/>
        <v>=IF('Ответы респондентов'!G12&gt;'Ответы респондентов'!G11, "Есть", "Отсутствуют")</v>
      </c>
      <c r="G13" t="str">
        <f>IF('Ответы респондентов'!G12&gt;'Ответы респондентов'!G11, "Есть", "Отсутствуют")</f>
        <v>Есть</v>
      </c>
      <c r="H13" s="7" t="s">
        <v>47</v>
      </c>
      <c r="I13" s="8">
        <f>COUNTIF(C:C,"A")</f>
        <v>0</v>
      </c>
      <c r="J13" s="8">
        <f>COUNTIF(C:C,"B")</f>
        <v>0</v>
      </c>
      <c r="K13" s="8">
        <f>COUNTIF(C:C,"C")</f>
        <v>0</v>
      </c>
      <c r="L13" s="9">
        <f>COUNTIF(C:C,"D")</f>
        <v>0</v>
      </c>
    </row>
    <row r="14" spans="1:12" x14ac:dyDescent="0.35">
      <c r="A14">
        <v>-281.10000000000002</v>
      </c>
      <c r="C14" s="1">
        <v>-281.10000000000002</v>
      </c>
      <c r="E14" t="s">
        <v>18</v>
      </c>
      <c r="F14" t="str">
        <f t="shared" ca="1" si="1"/>
        <v>=SKEW(C:C)</v>
      </c>
      <c r="G14">
        <f>SKEW(C:C)</f>
        <v>0.72803634445205956</v>
      </c>
      <c r="H14" s="7" t="s">
        <v>48</v>
      </c>
      <c r="I14" s="8">
        <f>1/4</f>
        <v>0.25</v>
      </c>
      <c r="J14" s="8">
        <f t="shared" ref="J14:L14" si="3">1/4</f>
        <v>0.25</v>
      </c>
      <c r="K14" s="8">
        <f t="shared" si="3"/>
        <v>0.25</v>
      </c>
      <c r="L14" s="9">
        <f t="shared" si="3"/>
        <v>0.25</v>
      </c>
    </row>
    <row r="15" spans="1:12" x14ac:dyDescent="0.35">
      <c r="A15">
        <v>-280.8</v>
      </c>
      <c r="C15" s="2">
        <v>-280.8</v>
      </c>
      <c r="E15" t="s">
        <v>19</v>
      </c>
      <c r="F15" t="str">
        <f t="shared" ca="1" si="1"/>
        <v>=G5/SQRT(G3)</v>
      </c>
      <c r="G15">
        <f>G5/SQRT(G3)</f>
        <v>0</v>
      </c>
      <c r="H15" s="7" t="s">
        <v>49</v>
      </c>
      <c r="I15" s="8">
        <f>G2*I14</f>
        <v>63.75</v>
      </c>
      <c r="J15" s="8">
        <f>G2*J14</f>
        <v>63.75</v>
      </c>
      <c r="K15" s="8">
        <f>G2*K14</f>
        <v>63.75</v>
      </c>
      <c r="L15" s="8">
        <f>G2*L14</f>
        <v>63.75</v>
      </c>
    </row>
    <row r="16" spans="1:12" x14ac:dyDescent="0.35">
      <c r="A16">
        <v>-280.7</v>
      </c>
      <c r="C16" s="1">
        <v>-280.7</v>
      </c>
      <c r="E16" t="s">
        <v>20</v>
      </c>
      <c r="F16" t="str">
        <f ca="1">_xlfn.FORMULATEXT(G16)</f>
        <v>=G4-J16*G5/SQRT(G3)</v>
      </c>
      <c r="G16">
        <f>G4-J16*G5/SQRT(G3)</f>
        <v>0</v>
      </c>
      <c r="H16" s="7" t="s">
        <v>50</v>
      </c>
      <c r="I16" s="8">
        <f>I13-I15</f>
        <v>-63.75</v>
      </c>
      <c r="J16" s="8">
        <f t="shared" ref="J16:L16" si="4">J13-J15</f>
        <v>-63.75</v>
      </c>
      <c r="K16" s="8">
        <f t="shared" si="4"/>
        <v>-63.75</v>
      </c>
      <c r="L16" s="9">
        <f t="shared" si="4"/>
        <v>-63.75</v>
      </c>
    </row>
    <row r="17" spans="1:12" x14ac:dyDescent="0.35">
      <c r="A17">
        <v>-280.3</v>
      </c>
      <c r="C17" s="2">
        <v>-280.3</v>
      </c>
      <c r="E17" t="s">
        <v>21</v>
      </c>
      <c r="F17" t="str">
        <f t="shared" ca="1" si="1"/>
        <v>=G4+J16*G5/SQRT(G3)</v>
      </c>
      <c r="G17">
        <f>G4+J16*G5/SQRT(G3)</f>
        <v>0</v>
      </c>
      <c r="H17" s="7" t="s">
        <v>51</v>
      </c>
      <c r="I17" s="8">
        <f>POWER(I16,2)</f>
        <v>4064.0625</v>
      </c>
      <c r="J17" s="8">
        <f t="shared" ref="J17:L17" si="5">POWER(J16,2)</f>
        <v>4064.0625</v>
      </c>
      <c r="K17" s="8">
        <f t="shared" si="5"/>
        <v>4064.0625</v>
      </c>
      <c r="L17" s="9">
        <f t="shared" si="5"/>
        <v>4064.0625</v>
      </c>
    </row>
    <row r="18" spans="1:12" x14ac:dyDescent="0.35">
      <c r="A18">
        <v>-280</v>
      </c>
      <c r="C18" s="1">
        <v>-280</v>
      </c>
      <c r="E18" t="s">
        <v>22</v>
      </c>
      <c r="F18" t="str">
        <f t="shared" ca="1" si="1"/>
        <v>=(G3-1)*G6/J18</v>
      </c>
      <c r="G18">
        <f>(G3-1)*G6/J18</f>
        <v>0</v>
      </c>
      <c r="H18" s="7" t="s">
        <v>52</v>
      </c>
      <c r="I18" s="8">
        <f>I17/I15</f>
        <v>63.75</v>
      </c>
      <c r="J18" s="8">
        <f t="shared" ref="J18:L18" si="6">J17/J15</f>
        <v>63.75</v>
      </c>
      <c r="K18" s="8">
        <f t="shared" si="6"/>
        <v>63.75</v>
      </c>
      <c r="L18" s="9">
        <f t="shared" si="6"/>
        <v>63.75</v>
      </c>
    </row>
    <row r="19" spans="1:12" x14ac:dyDescent="0.35">
      <c r="A19">
        <v>-276.7</v>
      </c>
      <c r="C19" s="2">
        <v>-276.7</v>
      </c>
      <c r="E19" t="s">
        <v>23</v>
      </c>
      <c r="F19" t="str">
        <f t="shared" ca="1" si="1"/>
        <v>=(G3-1)*G6/J19</v>
      </c>
      <c r="G19" t="e">
        <f>(G3-1)*G6/J19</f>
        <v>#DIV/0!</v>
      </c>
      <c r="H19" s="10" t="s">
        <v>53</v>
      </c>
      <c r="I19" s="11">
        <f>SUM(I18:L18)</f>
        <v>255</v>
      </c>
      <c r="J19" s="11"/>
      <c r="K19" s="11"/>
      <c r="L19" s="12"/>
    </row>
    <row r="20" spans="1:12" x14ac:dyDescent="0.35">
      <c r="A20">
        <v>-275.8</v>
      </c>
      <c r="C20" s="1">
        <v>-275.8</v>
      </c>
      <c r="E20" t="s">
        <v>28</v>
      </c>
      <c r="F20" t="str">
        <f t="shared" ca="1" si="1"/>
        <v>=COUNTIF(C:C,"&lt;"&amp;L20)</v>
      </c>
      <c r="G20">
        <f>COUNTIF(C:C,"&lt;"&amp;L20)</f>
        <v>268</v>
      </c>
      <c r="I20" t="s">
        <v>25</v>
      </c>
      <c r="J20">
        <f>G8-G7</f>
        <v>-229.64999999999998</v>
      </c>
      <c r="K20" t="s">
        <v>26</v>
      </c>
      <c r="L20">
        <f>G7-1.5*J20</f>
        <v>344.47499999999997</v>
      </c>
    </row>
    <row r="21" spans="1:12" x14ac:dyDescent="0.35">
      <c r="A21">
        <v>-275.7</v>
      </c>
      <c r="C21" s="2">
        <v>-275.7</v>
      </c>
      <c r="E21" t="s">
        <v>24</v>
      </c>
      <c r="F21" t="str">
        <f t="shared" ca="1" si="1"/>
        <v>=COUNTIF(C:C,"&gt;"&amp;L21)</v>
      </c>
      <c r="G21">
        <f>COUNTIF(C:C,"&gt;"&amp;L21)</f>
        <v>268</v>
      </c>
      <c r="H21" s="8"/>
      <c r="I21" s="8"/>
      <c r="K21" t="s">
        <v>27</v>
      </c>
      <c r="L21">
        <f>G8+1.5*J20</f>
        <v>-574.125</v>
      </c>
    </row>
    <row r="22" spans="1:12" x14ac:dyDescent="0.35">
      <c r="A22">
        <v>-273.89999999999998</v>
      </c>
      <c r="C22" s="1">
        <v>-273.89999999999998</v>
      </c>
      <c r="H22" s="13" t="s">
        <v>54</v>
      </c>
      <c r="I22" s="14"/>
    </row>
    <row r="23" spans="1:12" x14ac:dyDescent="0.35">
      <c r="A23">
        <v>-273.8</v>
      </c>
      <c r="C23" s="2">
        <v>-273.8</v>
      </c>
      <c r="E23" t="s">
        <v>28</v>
      </c>
      <c r="H23" s="7" cm="1">
        <f t="array" ref="H23:H234">_xlfn.UNIQUE(C2:C256)</f>
        <v>-347.9</v>
      </c>
      <c r="I23" s="9">
        <f>COUNTIF(C:C,"A")</f>
        <v>0</v>
      </c>
    </row>
    <row r="24" spans="1:12" x14ac:dyDescent="0.35">
      <c r="A24">
        <v>-273.60000000000002</v>
      </c>
      <c r="C24" s="1">
        <v>-273.60000000000002</v>
      </c>
      <c r="H24" s="7">
        <v>-335.7</v>
      </c>
      <c r="I24" s="9">
        <f>COUNTIF(C:C,"B")</f>
        <v>0</v>
      </c>
    </row>
    <row r="25" spans="1:12" x14ac:dyDescent="0.35">
      <c r="A25">
        <v>-273.39999999999998</v>
      </c>
      <c r="C25" s="2">
        <v>-273.39999999999998</v>
      </c>
      <c r="H25" s="7">
        <v>-329.6</v>
      </c>
      <c r="I25" s="9">
        <f>COUNTIF(C:C,"C")</f>
        <v>0</v>
      </c>
    </row>
    <row r="26" spans="1:12" x14ac:dyDescent="0.35">
      <c r="A26">
        <v>-272.89999999999998</v>
      </c>
      <c r="C26" s="1">
        <v>-272.89999999999998</v>
      </c>
      <c r="H26" s="10">
        <v>-298.5</v>
      </c>
      <c r="I26" s="12">
        <f>COUNTIF(C:C,"D")</f>
        <v>0</v>
      </c>
    </row>
    <row r="27" spans="1:12" x14ac:dyDescent="0.35">
      <c r="A27">
        <v>-272.60000000000002</v>
      </c>
      <c r="C27" s="2">
        <v>-272.60000000000002</v>
      </c>
      <c r="H27">
        <v>-293.60000000000002</v>
      </c>
    </row>
    <row r="28" spans="1:12" x14ac:dyDescent="0.35">
      <c r="A28">
        <v>-272.10000000000002</v>
      </c>
      <c r="C28" s="1">
        <v>-272.10000000000002</v>
      </c>
      <c r="H28">
        <v>-291.10000000000002</v>
      </c>
    </row>
    <row r="29" spans="1:12" x14ac:dyDescent="0.35">
      <c r="A29">
        <v>-271.2</v>
      </c>
      <c r="C29" s="2">
        <v>-271.2</v>
      </c>
      <c r="H29">
        <v>-290.89999999999998</v>
      </c>
    </row>
    <row r="30" spans="1:12" x14ac:dyDescent="0.35">
      <c r="A30">
        <v>-270.60000000000002</v>
      </c>
      <c r="C30" s="1">
        <v>-270.60000000000002</v>
      </c>
      <c r="H30">
        <v>-289.7</v>
      </c>
    </row>
    <row r="31" spans="1:12" x14ac:dyDescent="0.35">
      <c r="A31">
        <v>-269.5</v>
      </c>
      <c r="C31" s="2">
        <v>-269.5</v>
      </c>
      <c r="H31">
        <v>-289.3</v>
      </c>
    </row>
    <row r="32" spans="1:12" x14ac:dyDescent="0.35">
      <c r="A32">
        <v>-269.5</v>
      </c>
      <c r="C32" s="1">
        <v>-269.5</v>
      </c>
      <c r="H32">
        <v>-283.89999999999998</v>
      </c>
    </row>
    <row r="33" spans="1:8" x14ac:dyDescent="0.35">
      <c r="A33">
        <v>-268.2</v>
      </c>
      <c r="C33" s="2">
        <v>-268.2</v>
      </c>
      <c r="H33">
        <v>-282.7</v>
      </c>
    </row>
    <row r="34" spans="1:8" x14ac:dyDescent="0.35">
      <c r="A34">
        <v>-268.2</v>
      </c>
      <c r="C34" s="1">
        <v>-268.2</v>
      </c>
      <c r="H34">
        <v>-281.10000000000002</v>
      </c>
    </row>
    <row r="35" spans="1:8" x14ac:dyDescent="0.35">
      <c r="A35">
        <v>-268</v>
      </c>
      <c r="C35" s="2">
        <v>-268</v>
      </c>
      <c r="H35">
        <v>-280.8</v>
      </c>
    </row>
    <row r="36" spans="1:8" x14ac:dyDescent="0.35">
      <c r="A36">
        <v>-267.8</v>
      </c>
      <c r="C36" s="1">
        <v>-267.8</v>
      </c>
      <c r="H36">
        <v>-280.7</v>
      </c>
    </row>
    <row r="37" spans="1:8" x14ac:dyDescent="0.35">
      <c r="A37">
        <v>-267.7</v>
      </c>
      <c r="C37" s="2">
        <v>-267.7</v>
      </c>
      <c r="H37">
        <v>-280.3</v>
      </c>
    </row>
    <row r="38" spans="1:8" x14ac:dyDescent="0.35">
      <c r="A38">
        <v>-267.7</v>
      </c>
      <c r="C38" s="1">
        <v>-267.7</v>
      </c>
      <c r="H38">
        <v>-280</v>
      </c>
    </row>
    <row r="39" spans="1:8" x14ac:dyDescent="0.35">
      <c r="A39">
        <v>-267</v>
      </c>
      <c r="C39" s="2">
        <v>-267</v>
      </c>
      <c r="H39">
        <v>-276.7</v>
      </c>
    </row>
    <row r="40" spans="1:8" x14ac:dyDescent="0.35">
      <c r="A40">
        <v>-267</v>
      </c>
      <c r="C40" s="1">
        <v>-267</v>
      </c>
      <c r="E40" t="s">
        <v>29</v>
      </c>
      <c r="H40">
        <v>-275.8</v>
      </c>
    </row>
    <row r="41" spans="1:8" x14ac:dyDescent="0.35">
      <c r="A41">
        <v>-266.5</v>
      </c>
      <c r="C41" s="2">
        <v>-266.5</v>
      </c>
      <c r="H41">
        <v>-275.7</v>
      </c>
    </row>
    <row r="42" spans="1:8" x14ac:dyDescent="0.35">
      <c r="A42">
        <v>-265.7</v>
      </c>
      <c r="C42" s="1">
        <v>-265.7</v>
      </c>
      <c r="H42">
        <v>-273.89999999999998</v>
      </c>
    </row>
    <row r="43" spans="1:8" x14ac:dyDescent="0.35">
      <c r="A43">
        <v>-265.7</v>
      </c>
      <c r="C43" s="2">
        <v>-265.7</v>
      </c>
      <c r="H43">
        <v>-273.8</v>
      </c>
    </row>
    <row r="44" spans="1:8" x14ac:dyDescent="0.35">
      <c r="A44">
        <v>-265</v>
      </c>
      <c r="C44" s="1">
        <v>-265</v>
      </c>
      <c r="H44">
        <v>-273.60000000000002</v>
      </c>
    </row>
    <row r="45" spans="1:8" x14ac:dyDescent="0.35">
      <c r="A45">
        <v>-265</v>
      </c>
      <c r="C45" s="2">
        <v>-265</v>
      </c>
      <c r="H45">
        <v>-273.39999999999998</v>
      </c>
    </row>
    <row r="46" spans="1:8" x14ac:dyDescent="0.35">
      <c r="A46">
        <v>-265</v>
      </c>
      <c r="C46" s="1">
        <v>-265</v>
      </c>
      <c r="H46">
        <v>-272.89999999999998</v>
      </c>
    </row>
    <row r="47" spans="1:8" x14ac:dyDescent="0.35">
      <c r="A47">
        <v>-264.7</v>
      </c>
      <c r="C47" s="2">
        <v>-264.7</v>
      </c>
      <c r="H47">
        <v>-272.60000000000002</v>
      </c>
    </row>
    <row r="48" spans="1:8" x14ac:dyDescent="0.35">
      <c r="A48">
        <v>-264.60000000000002</v>
      </c>
      <c r="C48" s="1">
        <v>-264.60000000000002</v>
      </c>
      <c r="H48">
        <v>-272.10000000000002</v>
      </c>
    </row>
    <row r="49" spans="1:8" x14ac:dyDescent="0.35">
      <c r="A49">
        <v>-264.5</v>
      </c>
      <c r="C49" s="2">
        <v>-264.5</v>
      </c>
      <c r="H49">
        <v>-271.2</v>
      </c>
    </row>
    <row r="50" spans="1:8" x14ac:dyDescent="0.35">
      <c r="A50">
        <v>-264.39999999999998</v>
      </c>
      <c r="C50" s="1">
        <v>-264.39999999999998</v>
      </c>
      <c r="H50">
        <v>-270.60000000000002</v>
      </c>
    </row>
    <row r="51" spans="1:8" x14ac:dyDescent="0.35">
      <c r="A51">
        <v>-264.3</v>
      </c>
      <c r="C51" s="2">
        <v>-264.3</v>
      </c>
      <c r="H51">
        <v>-269.5</v>
      </c>
    </row>
    <row r="52" spans="1:8" x14ac:dyDescent="0.35">
      <c r="A52">
        <v>-264.3</v>
      </c>
      <c r="C52" s="1">
        <v>-264.3</v>
      </c>
      <c r="H52">
        <v>-268.2</v>
      </c>
    </row>
    <row r="53" spans="1:8" x14ac:dyDescent="0.35">
      <c r="A53">
        <v>-263.8</v>
      </c>
      <c r="C53" s="2">
        <v>-263.8</v>
      </c>
      <c r="H53">
        <v>-268</v>
      </c>
    </row>
    <row r="54" spans="1:8" x14ac:dyDescent="0.35">
      <c r="A54">
        <v>-263.3</v>
      </c>
      <c r="C54" s="1">
        <v>-263.3</v>
      </c>
      <c r="H54">
        <v>-267.8</v>
      </c>
    </row>
    <row r="55" spans="1:8" x14ac:dyDescent="0.35">
      <c r="A55">
        <v>-262.7</v>
      </c>
      <c r="C55" s="2">
        <v>-262.7</v>
      </c>
      <c r="H55">
        <v>-267.7</v>
      </c>
    </row>
    <row r="56" spans="1:8" x14ac:dyDescent="0.35">
      <c r="A56">
        <v>-262.7</v>
      </c>
      <c r="C56" s="1">
        <v>-262.7</v>
      </c>
      <c r="H56">
        <v>-267</v>
      </c>
    </row>
    <row r="57" spans="1:8" x14ac:dyDescent="0.35">
      <c r="A57">
        <v>-262.2</v>
      </c>
      <c r="C57" s="2">
        <v>-262.2</v>
      </c>
      <c r="H57">
        <v>-266.5</v>
      </c>
    </row>
    <row r="58" spans="1:8" x14ac:dyDescent="0.35">
      <c r="A58">
        <v>-261.89999999999998</v>
      </c>
      <c r="C58" s="1">
        <v>-261.89999999999998</v>
      </c>
      <c r="H58">
        <v>-265.7</v>
      </c>
    </row>
    <row r="59" spans="1:8" x14ac:dyDescent="0.35">
      <c r="A59">
        <v>-261.60000000000002</v>
      </c>
      <c r="C59" s="2">
        <v>-261.60000000000002</v>
      </c>
      <c r="H59">
        <v>-265</v>
      </c>
    </row>
    <row r="60" spans="1:8" x14ac:dyDescent="0.35">
      <c r="A60">
        <v>-261.10000000000002</v>
      </c>
      <c r="C60" s="1">
        <v>-261.10000000000002</v>
      </c>
      <c r="H60">
        <v>-264.7</v>
      </c>
    </row>
    <row r="61" spans="1:8" x14ac:dyDescent="0.35">
      <c r="A61">
        <v>-260.89999999999998</v>
      </c>
      <c r="C61" s="2">
        <v>-260.89999999999998</v>
      </c>
      <c r="H61">
        <v>-264.60000000000002</v>
      </c>
    </row>
    <row r="62" spans="1:8" x14ac:dyDescent="0.35">
      <c r="A62">
        <v>-260.2</v>
      </c>
      <c r="C62" s="1">
        <v>-260.2</v>
      </c>
      <c r="H62">
        <v>-264.5</v>
      </c>
    </row>
    <row r="63" spans="1:8" x14ac:dyDescent="0.35">
      <c r="A63">
        <v>-260</v>
      </c>
      <c r="C63" s="2">
        <v>-260</v>
      </c>
      <c r="H63">
        <v>-264.39999999999998</v>
      </c>
    </row>
    <row r="64" spans="1:8" x14ac:dyDescent="0.35">
      <c r="A64">
        <v>-259.89999999999998</v>
      </c>
      <c r="C64" s="1">
        <v>-259.89999999999998</v>
      </c>
      <c r="H64">
        <v>-264.3</v>
      </c>
    </row>
    <row r="65" spans="1:8" x14ac:dyDescent="0.35">
      <c r="A65">
        <v>-258.89999999999998</v>
      </c>
      <c r="C65" s="2">
        <v>-258.89999999999998</v>
      </c>
      <c r="H65">
        <v>-263.8</v>
      </c>
    </row>
    <row r="66" spans="1:8" x14ac:dyDescent="0.35">
      <c r="A66">
        <v>-258.8</v>
      </c>
      <c r="C66" s="1">
        <v>-258.8</v>
      </c>
      <c r="H66">
        <v>-263.3</v>
      </c>
    </row>
    <row r="67" spans="1:8" x14ac:dyDescent="0.35">
      <c r="A67">
        <v>-258.7</v>
      </c>
      <c r="C67" s="2">
        <v>-258.7</v>
      </c>
      <c r="H67">
        <v>-262.7</v>
      </c>
    </row>
    <row r="68" spans="1:8" x14ac:dyDescent="0.35">
      <c r="A68">
        <v>-258.5</v>
      </c>
      <c r="C68" s="1">
        <v>-258.5</v>
      </c>
      <c r="H68">
        <v>-262.2</v>
      </c>
    </row>
    <row r="69" spans="1:8" x14ac:dyDescent="0.35">
      <c r="A69">
        <v>-258.5</v>
      </c>
      <c r="C69" s="2">
        <v>-258.5</v>
      </c>
      <c r="H69">
        <v>-261.89999999999998</v>
      </c>
    </row>
    <row r="70" spans="1:8" x14ac:dyDescent="0.35">
      <c r="A70">
        <v>-258.3</v>
      </c>
      <c r="C70" s="1">
        <v>-258.3</v>
      </c>
      <c r="H70">
        <v>-261.60000000000002</v>
      </c>
    </row>
    <row r="71" spans="1:8" x14ac:dyDescent="0.35">
      <c r="A71">
        <v>-258.3</v>
      </c>
      <c r="C71" s="2">
        <v>-258.3</v>
      </c>
      <c r="H71">
        <v>-261.10000000000002</v>
      </c>
    </row>
    <row r="72" spans="1:8" x14ac:dyDescent="0.35">
      <c r="A72">
        <v>-258.10000000000002</v>
      </c>
      <c r="C72" s="1">
        <v>-258.10000000000002</v>
      </c>
      <c r="H72">
        <v>-260.89999999999998</v>
      </c>
    </row>
    <row r="73" spans="1:8" x14ac:dyDescent="0.35">
      <c r="A73">
        <v>-258</v>
      </c>
      <c r="C73" s="2">
        <v>-258</v>
      </c>
      <c r="H73">
        <v>-260.2</v>
      </c>
    </row>
    <row r="74" spans="1:8" x14ac:dyDescent="0.35">
      <c r="A74">
        <v>-257.7</v>
      </c>
      <c r="C74" s="1">
        <v>-257.7</v>
      </c>
      <c r="H74">
        <v>-260</v>
      </c>
    </row>
    <row r="75" spans="1:8" x14ac:dyDescent="0.35">
      <c r="A75">
        <v>-257.5</v>
      </c>
      <c r="C75" s="2">
        <v>-257.5</v>
      </c>
      <c r="H75">
        <v>-259.89999999999998</v>
      </c>
    </row>
    <row r="76" spans="1:8" x14ac:dyDescent="0.35">
      <c r="A76">
        <v>-257.5</v>
      </c>
      <c r="C76" s="1">
        <v>-257.5</v>
      </c>
      <c r="H76">
        <v>-258.89999999999998</v>
      </c>
    </row>
    <row r="77" spans="1:8" x14ac:dyDescent="0.35">
      <c r="A77">
        <v>-257.5</v>
      </c>
      <c r="C77" s="2">
        <v>-257.5</v>
      </c>
      <c r="H77">
        <v>-258.8</v>
      </c>
    </row>
    <row r="78" spans="1:8" x14ac:dyDescent="0.35">
      <c r="A78">
        <v>-257.39999999999998</v>
      </c>
      <c r="C78" s="1">
        <v>-257.39999999999998</v>
      </c>
      <c r="H78">
        <v>-258.7</v>
      </c>
    </row>
    <row r="79" spans="1:8" x14ac:dyDescent="0.35">
      <c r="A79">
        <v>-257</v>
      </c>
      <c r="C79" s="2">
        <v>-257</v>
      </c>
      <c r="H79">
        <v>-258.5</v>
      </c>
    </row>
    <row r="80" spans="1:8" x14ac:dyDescent="0.35">
      <c r="A80">
        <v>-256.60000000000002</v>
      </c>
      <c r="C80" s="1">
        <v>-256.60000000000002</v>
      </c>
      <c r="H80">
        <v>-258.3</v>
      </c>
    </row>
    <row r="81" spans="1:8" x14ac:dyDescent="0.35">
      <c r="A81">
        <v>-256.60000000000002</v>
      </c>
      <c r="C81" s="2">
        <v>-256.60000000000002</v>
      </c>
      <c r="H81">
        <v>-258.10000000000002</v>
      </c>
    </row>
    <row r="82" spans="1:8" x14ac:dyDescent="0.35">
      <c r="A82">
        <v>-256.39999999999998</v>
      </c>
      <c r="C82" s="1">
        <v>-256.39999999999998</v>
      </c>
      <c r="H82">
        <v>-258</v>
      </c>
    </row>
    <row r="83" spans="1:8" x14ac:dyDescent="0.35">
      <c r="A83">
        <v>-256.39999999999998</v>
      </c>
      <c r="C83" s="2">
        <v>-256.39999999999998</v>
      </c>
      <c r="H83">
        <v>-257.7</v>
      </c>
    </row>
    <row r="84" spans="1:8" x14ac:dyDescent="0.35">
      <c r="A84">
        <v>-256.2</v>
      </c>
      <c r="C84" s="1">
        <v>-256.2</v>
      </c>
      <c r="H84">
        <v>-257.5</v>
      </c>
    </row>
    <row r="85" spans="1:8" x14ac:dyDescent="0.35">
      <c r="A85">
        <v>-256</v>
      </c>
      <c r="C85" s="2">
        <v>-256</v>
      </c>
      <c r="H85">
        <v>-257.39999999999998</v>
      </c>
    </row>
    <row r="86" spans="1:8" x14ac:dyDescent="0.35">
      <c r="A86">
        <v>-255.5</v>
      </c>
      <c r="C86" s="1">
        <v>-255.5</v>
      </c>
      <c r="H86">
        <v>-257</v>
      </c>
    </row>
    <row r="87" spans="1:8" x14ac:dyDescent="0.35">
      <c r="A87">
        <v>-255.5</v>
      </c>
      <c r="C87" s="2">
        <v>-255.5</v>
      </c>
      <c r="H87">
        <v>-256.60000000000002</v>
      </c>
    </row>
    <row r="88" spans="1:8" x14ac:dyDescent="0.35">
      <c r="A88">
        <v>-255.3</v>
      </c>
      <c r="C88" s="1">
        <v>-255.3</v>
      </c>
      <c r="H88">
        <v>-256.39999999999998</v>
      </c>
    </row>
    <row r="89" spans="1:8" x14ac:dyDescent="0.35">
      <c r="A89">
        <v>-255</v>
      </c>
      <c r="C89" s="2">
        <v>-255</v>
      </c>
      <c r="H89">
        <v>-256.2</v>
      </c>
    </row>
    <row r="90" spans="1:8" x14ac:dyDescent="0.35">
      <c r="A90">
        <v>-254.5</v>
      </c>
      <c r="C90" s="1">
        <v>-254.5</v>
      </c>
      <c r="H90">
        <v>-256</v>
      </c>
    </row>
    <row r="91" spans="1:8" x14ac:dyDescent="0.35">
      <c r="A91">
        <v>-254.4</v>
      </c>
      <c r="C91" s="2">
        <v>-254.4</v>
      </c>
      <c r="H91">
        <v>-255.5</v>
      </c>
    </row>
    <row r="92" spans="1:8" x14ac:dyDescent="0.35">
      <c r="A92">
        <v>-253.6</v>
      </c>
      <c r="C92" s="1">
        <v>-253.6</v>
      </c>
      <c r="H92">
        <v>-255.3</v>
      </c>
    </row>
    <row r="93" spans="1:8" x14ac:dyDescent="0.35">
      <c r="A93">
        <v>-253.6</v>
      </c>
      <c r="C93" s="2">
        <v>-253.6</v>
      </c>
      <c r="H93">
        <v>-255</v>
      </c>
    </row>
    <row r="94" spans="1:8" x14ac:dyDescent="0.35">
      <c r="A94">
        <v>-253.4</v>
      </c>
      <c r="C94" s="1">
        <v>-253.4</v>
      </c>
      <c r="H94">
        <v>-254.5</v>
      </c>
    </row>
    <row r="95" spans="1:8" x14ac:dyDescent="0.35">
      <c r="A95">
        <v>-253.2</v>
      </c>
      <c r="C95" s="2">
        <v>-253.2</v>
      </c>
      <c r="H95">
        <v>-254.4</v>
      </c>
    </row>
    <row r="96" spans="1:8" x14ac:dyDescent="0.35">
      <c r="A96">
        <v>-252.9</v>
      </c>
      <c r="C96" s="1">
        <v>-252.9</v>
      </c>
      <c r="H96">
        <v>-253.6</v>
      </c>
    </row>
    <row r="97" spans="1:8" x14ac:dyDescent="0.35">
      <c r="A97">
        <v>-252.9</v>
      </c>
      <c r="C97" s="2">
        <v>-252.9</v>
      </c>
      <c r="H97">
        <v>-253.4</v>
      </c>
    </row>
    <row r="98" spans="1:8" x14ac:dyDescent="0.35">
      <c r="A98">
        <v>-252.6</v>
      </c>
      <c r="C98" s="1">
        <v>-252.6</v>
      </c>
      <c r="H98">
        <v>-253.2</v>
      </c>
    </row>
    <row r="99" spans="1:8" x14ac:dyDescent="0.35">
      <c r="A99">
        <v>-252.6</v>
      </c>
      <c r="C99" s="2">
        <v>-252.6</v>
      </c>
      <c r="H99">
        <v>-252.9</v>
      </c>
    </row>
    <row r="100" spans="1:8" x14ac:dyDescent="0.35">
      <c r="A100">
        <v>-251.9</v>
      </c>
      <c r="C100" s="1">
        <v>-251.9</v>
      </c>
      <c r="H100">
        <v>-252.6</v>
      </c>
    </row>
    <row r="101" spans="1:8" x14ac:dyDescent="0.35">
      <c r="A101">
        <v>-251.6</v>
      </c>
      <c r="C101" s="2">
        <v>-251.6</v>
      </c>
      <c r="H101">
        <v>-251.9</v>
      </c>
    </row>
    <row r="102" spans="1:8" x14ac:dyDescent="0.35">
      <c r="A102">
        <v>-251.3</v>
      </c>
      <c r="C102" s="1">
        <v>-251.3</v>
      </c>
      <c r="H102">
        <v>-251.6</v>
      </c>
    </row>
    <row r="103" spans="1:8" x14ac:dyDescent="0.35">
      <c r="A103">
        <v>-251.1</v>
      </c>
      <c r="C103" s="2">
        <v>-251.1</v>
      </c>
      <c r="H103">
        <v>-251.3</v>
      </c>
    </row>
    <row r="104" spans="1:8" x14ac:dyDescent="0.35">
      <c r="A104">
        <v>-251</v>
      </c>
      <c r="C104" s="1">
        <v>-251</v>
      </c>
      <c r="H104">
        <v>-251.1</v>
      </c>
    </row>
    <row r="105" spans="1:8" x14ac:dyDescent="0.35">
      <c r="A105">
        <v>-250.8</v>
      </c>
      <c r="C105" s="2">
        <v>-250.8</v>
      </c>
      <c r="H105">
        <v>-251</v>
      </c>
    </row>
    <row r="106" spans="1:8" x14ac:dyDescent="0.35">
      <c r="A106">
        <v>-250.7</v>
      </c>
      <c r="C106" s="1">
        <v>-250.7</v>
      </c>
      <c r="H106">
        <v>-250.8</v>
      </c>
    </row>
    <row r="107" spans="1:8" x14ac:dyDescent="0.35">
      <c r="A107">
        <v>-250.3</v>
      </c>
      <c r="C107" s="2">
        <v>-250.3</v>
      </c>
      <c r="H107">
        <v>-250.7</v>
      </c>
    </row>
    <row r="108" spans="1:8" x14ac:dyDescent="0.35">
      <c r="A108">
        <v>-250.3</v>
      </c>
      <c r="C108" s="1">
        <v>-250.3</v>
      </c>
      <c r="H108">
        <v>-250.3</v>
      </c>
    </row>
    <row r="109" spans="1:8" x14ac:dyDescent="0.35">
      <c r="A109">
        <v>-250.1</v>
      </c>
      <c r="C109" s="2">
        <v>-250.1</v>
      </c>
      <c r="H109">
        <v>-250.1</v>
      </c>
    </row>
    <row r="110" spans="1:8" x14ac:dyDescent="0.35">
      <c r="A110">
        <v>-249.4</v>
      </c>
      <c r="C110" s="1">
        <v>-249.4</v>
      </c>
      <c r="H110">
        <v>-249.4</v>
      </c>
    </row>
    <row r="111" spans="1:8" x14ac:dyDescent="0.35">
      <c r="A111">
        <v>-249.3</v>
      </c>
      <c r="C111" s="2">
        <v>-249.3</v>
      </c>
      <c r="H111">
        <v>-249.3</v>
      </c>
    </row>
    <row r="112" spans="1:8" x14ac:dyDescent="0.35">
      <c r="A112">
        <v>-249.3</v>
      </c>
      <c r="C112" s="1">
        <v>-249.3</v>
      </c>
      <c r="H112">
        <v>-248.9</v>
      </c>
    </row>
    <row r="113" spans="1:8" x14ac:dyDescent="0.35">
      <c r="A113">
        <v>-248.9</v>
      </c>
      <c r="C113" s="2">
        <v>-248.9</v>
      </c>
      <c r="H113">
        <v>-248.8</v>
      </c>
    </row>
    <row r="114" spans="1:8" x14ac:dyDescent="0.35">
      <c r="A114">
        <v>-248.9</v>
      </c>
      <c r="C114" s="1">
        <v>-248.9</v>
      </c>
      <c r="H114">
        <v>-248.4</v>
      </c>
    </row>
    <row r="115" spans="1:8" x14ac:dyDescent="0.35">
      <c r="A115">
        <v>-248.9</v>
      </c>
      <c r="C115" s="2">
        <v>-248.9</v>
      </c>
      <c r="H115">
        <v>-248.2</v>
      </c>
    </row>
    <row r="116" spans="1:8" x14ac:dyDescent="0.35">
      <c r="A116">
        <v>-248.8</v>
      </c>
      <c r="C116" s="1">
        <v>-248.8</v>
      </c>
      <c r="H116">
        <v>-248.1</v>
      </c>
    </row>
    <row r="117" spans="1:8" x14ac:dyDescent="0.35">
      <c r="A117">
        <v>-248.8</v>
      </c>
      <c r="C117" s="2">
        <v>-248.8</v>
      </c>
      <c r="H117">
        <v>-247.8</v>
      </c>
    </row>
    <row r="118" spans="1:8" x14ac:dyDescent="0.35">
      <c r="A118">
        <v>-248.8</v>
      </c>
      <c r="C118" s="1">
        <v>-248.8</v>
      </c>
      <c r="H118">
        <v>-247.2</v>
      </c>
    </row>
    <row r="119" spans="1:8" x14ac:dyDescent="0.35">
      <c r="A119">
        <v>-248.4</v>
      </c>
      <c r="C119" s="2">
        <v>-248.4</v>
      </c>
      <c r="H119">
        <v>-247</v>
      </c>
    </row>
    <row r="120" spans="1:8" x14ac:dyDescent="0.35">
      <c r="A120">
        <v>-248.2</v>
      </c>
      <c r="C120" s="1">
        <v>-248.2</v>
      </c>
      <c r="H120">
        <v>-246.6</v>
      </c>
    </row>
    <row r="121" spans="1:8" x14ac:dyDescent="0.35">
      <c r="A121">
        <v>-248.1</v>
      </c>
      <c r="C121" s="2">
        <v>-248.1</v>
      </c>
      <c r="H121">
        <v>-246.5</v>
      </c>
    </row>
    <row r="122" spans="1:8" x14ac:dyDescent="0.35">
      <c r="A122">
        <v>-248.1</v>
      </c>
      <c r="C122" s="1">
        <v>-248.1</v>
      </c>
      <c r="H122">
        <v>-246.4</v>
      </c>
    </row>
    <row r="123" spans="1:8" x14ac:dyDescent="0.35">
      <c r="A123">
        <v>-247.8</v>
      </c>
      <c r="C123" s="2">
        <v>-247.8</v>
      </c>
      <c r="H123">
        <v>-246.3</v>
      </c>
    </row>
    <row r="124" spans="1:8" x14ac:dyDescent="0.35">
      <c r="A124">
        <v>-247.2</v>
      </c>
      <c r="C124" s="1">
        <v>-247.2</v>
      </c>
      <c r="H124">
        <v>-246</v>
      </c>
    </row>
    <row r="125" spans="1:8" x14ac:dyDescent="0.35">
      <c r="A125">
        <v>-247</v>
      </c>
      <c r="C125" s="2">
        <v>-247</v>
      </c>
      <c r="H125">
        <v>-245.8</v>
      </c>
    </row>
    <row r="126" spans="1:8" x14ac:dyDescent="0.35">
      <c r="A126">
        <v>-246.6</v>
      </c>
      <c r="C126" s="1">
        <v>-246.6</v>
      </c>
      <c r="H126">
        <v>-245.6</v>
      </c>
    </row>
    <row r="127" spans="1:8" x14ac:dyDescent="0.35">
      <c r="A127">
        <v>-246.6</v>
      </c>
      <c r="C127" s="2">
        <v>-246.6</v>
      </c>
      <c r="H127">
        <v>-245.5</v>
      </c>
    </row>
    <row r="128" spans="1:8" x14ac:dyDescent="0.35">
      <c r="A128">
        <v>-246.5</v>
      </c>
      <c r="C128" s="1">
        <v>-246.5</v>
      </c>
      <c r="H128">
        <v>-245.4</v>
      </c>
    </row>
    <row r="129" spans="1:8" x14ac:dyDescent="0.35">
      <c r="A129">
        <v>-246.4</v>
      </c>
      <c r="C129" s="2">
        <v>-246.4</v>
      </c>
      <c r="H129">
        <v>-245.3</v>
      </c>
    </row>
    <row r="130" spans="1:8" x14ac:dyDescent="0.35">
      <c r="A130">
        <v>-246.3</v>
      </c>
      <c r="C130" s="1">
        <v>-246.3</v>
      </c>
      <c r="H130">
        <v>-244.9</v>
      </c>
    </row>
    <row r="131" spans="1:8" x14ac:dyDescent="0.35">
      <c r="A131">
        <v>-246</v>
      </c>
      <c r="C131" s="2">
        <v>-246</v>
      </c>
      <c r="H131">
        <v>-244.8</v>
      </c>
    </row>
    <row r="132" spans="1:8" x14ac:dyDescent="0.35">
      <c r="A132">
        <v>-246</v>
      </c>
      <c r="C132" s="1">
        <v>-246</v>
      </c>
      <c r="H132">
        <v>-244.7</v>
      </c>
    </row>
    <row r="133" spans="1:8" x14ac:dyDescent="0.35">
      <c r="A133">
        <v>-245.8</v>
      </c>
      <c r="C133" s="2">
        <v>-245.8</v>
      </c>
      <c r="H133">
        <v>-244.6</v>
      </c>
    </row>
    <row r="134" spans="1:8" x14ac:dyDescent="0.35">
      <c r="A134">
        <v>-245.6</v>
      </c>
      <c r="C134" s="1">
        <v>-245.6</v>
      </c>
      <c r="H134">
        <v>-243.9</v>
      </c>
    </row>
    <row r="135" spans="1:8" x14ac:dyDescent="0.35">
      <c r="A135">
        <v>-245.5</v>
      </c>
      <c r="C135" s="2">
        <v>-245.5</v>
      </c>
      <c r="H135">
        <v>-243.7</v>
      </c>
    </row>
    <row r="136" spans="1:8" x14ac:dyDescent="0.35">
      <c r="A136">
        <v>-245.5</v>
      </c>
      <c r="C136" s="1">
        <v>-245.5</v>
      </c>
      <c r="H136">
        <v>-243.6</v>
      </c>
    </row>
    <row r="137" spans="1:8" x14ac:dyDescent="0.35">
      <c r="A137">
        <v>-245.4</v>
      </c>
      <c r="C137" s="2">
        <v>-245.4</v>
      </c>
      <c r="H137">
        <v>-243.3</v>
      </c>
    </row>
    <row r="138" spans="1:8" x14ac:dyDescent="0.35">
      <c r="A138">
        <v>-245.4</v>
      </c>
      <c r="C138" s="1">
        <v>-245.4</v>
      </c>
      <c r="H138">
        <v>-243.2</v>
      </c>
    </row>
    <row r="139" spans="1:8" x14ac:dyDescent="0.35">
      <c r="A139">
        <v>-245.3</v>
      </c>
      <c r="C139" s="2">
        <v>-245.3</v>
      </c>
      <c r="H139">
        <v>-242.9</v>
      </c>
    </row>
    <row r="140" spans="1:8" x14ac:dyDescent="0.35">
      <c r="A140">
        <v>-244.9</v>
      </c>
      <c r="C140" s="1">
        <v>-244.9</v>
      </c>
      <c r="H140">
        <v>-242.6</v>
      </c>
    </row>
    <row r="141" spans="1:8" x14ac:dyDescent="0.35">
      <c r="A141">
        <v>-244.8</v>
      </c>
      <c r="C141" s="2">
        <v>-244.8</v>
      </c>
      <c r="H141">
        <v>-242.5</v>
      </c>
    </row>
    <row r="142" spans="1:8" x14ac:dyDescent="0.35">
      <c r="A142">
        <v>-244.8</v>
      </c>
      <c r="C142" s="1">
        <v>-244.8</v>
      </c>
      <c r="H142">
        <v>-242.2</v>
      </c>
    </row>
    <row r="143" spans="1:8" x14ac:dyDescent="0.35">
      <c r="A143">
        <v>-244.7</v>
      </c>
      <c r="C143" s="2">
        <v>-244.7</v>
      </c>
      <c r="H143">
        <v>-242.1</v>
      </c>
    </row>
    <row r="144" spans="1:8" x14ac:dyDescent="0.35">
      <c r="A144">
        <v>-244.6</v>
      </c>
      <c r="C144" s="1">
        <v>-244.6</v>
      </c>
      <c r="H144">
        <v>-241.9</v>
      </c>
    </row>
    <row r="145" spans="1:8" x14ac:dyDescent="0.35">
      <c r="A145">
        <v>-243.9</v>
      </c>
      <c r="C145" s="2">
        <v>-243.9</v>
      </c>
      <c r="H145">
        <v>-241.8</v>
      </c>
    </row>
    <row r="146" spans="1:8" x14ac:dyDescent="0.35">
      <c r="A146">
        <v>-243.7</v>
      </c>
      <c r="C146" s="1">
        <v>-243.7</v>
      </c>
      <c r="H146">
        <v>-241.6</v>
      </c>
    </row>
    <row r="147" spans="1:8" x14ac:dyDescent="0.35">
      <c r="A147">
        <v>-243.6</v>
      </c>
      <c r="C147" s="2">
        <v>-243.6</v>
      </c>
      <c r="H147">
        <v>-239.9</v>
      </c>
    </row>
    <row r="148" spans="1:8" x14ac:dyDescent="0.35">
      <c r="A148">
        <v>-243.3</v>
      </c>
      <c r="C148" s="1">
        <v>-243.3</v>
      </c>
      <c r="H148">
        <v>-239.7</v>
      </c>
    </row>
    <row r="149" spans="1:8" x14ac:dyDescent="0.35">
      <c r="A149">
        <v>-243.2</v>
      </c>
      <c r="C149" s="2">
        <v>-243.2</v>
      </c>
      <c r="H149">
        <v>-239.6</v>
      </c>
    </row>
    <row r="150" spans="1:8" x14ac:dyDescent="0.35">
      <c r="A150">
        <v>-242.9</v>
      </c>
      <c r="C150" s="1">
        <v>-242.9</v>
      </c>
      <c r="H150">
        <v>-239.3</v>
      </c>
    </row>
    <row r="151" spans="1:8" x14ac:dyDescent="0.35">
      <c r="A151">
        <v>-242.6</v>
      </c>
      <c r="C151" s="2">
        <v>-242.6</v>
      </c>
      <c r="H151">
        <v>-239.2</v>
      </c>
    </row>
    <row r="152" spans="1:8" x14ac:dyDescent="0.35">
      <c r="A152">
        <v>-242.5</v>
      </c>
      <c r="C152" s="1">
        <v>-242.5</v>
      </c>
      <c r="H152">
        <v>-239</v>
      </c>
    </row>
    <row r="153" spans="1:8" x14ac:dyDescent="0.35">
      <c r="A153">
        <v>-242.2</v>
      </c>
      <c r="C153" s="2">
        <v>-242.2</v>
      </c>
      <c r="H153">
        <v>-238.8</v>
      </c>
    </row>
    <row r="154" spans="1:8" x14ac:dyDescent="0.35">
      <c r="A154">
        <v>-242.1</v>
      </c>
      <c r="C154" s="1">
        <v>-242.1</v>
      </c>
      <c r="H154">
        <v>-238.6</v>
      </c>
    </row>
    <row r="155" spans="1:8" x14ac:dyDescent="0.35">
      <c r="A155">
        <v>-241.9</v>
      </c>
      <c r="C155" s="2">
        <v>-241.9</v>
      </c>
      <c r="H155">
        <v>-238.5</v>
      </c>
    </row>
    <row r="156" spans="1:8" x14ac:dyDescent="0.35">
      <c r="A156">
        <v>-241.8</v>
      </c>
      <c r="C156" s="1">
        <v>-241.8</v>
      </c>
      <c r="H156">
        <v>-238.2</v>
      </c>
    </row>
    <row r="157" spans="1:8" x14ac:dyDescent="0.35">
      <c r="A157">
        <v>-241.8</v>
      </c>
      <c r="C157" s="2">
        <v>-241.8</v>
      </c>
      <c r="H157">
        <v>-237.8</v>
      </c>
    </row>
    <row r="158" spans="1:8" x14ac:dyDescent="0.35">
      <c r="A158">
        <v>-241.6</v>
      </c>
      <c r="C158" s="1">
        <v>-241.6</v>
      </c>
      <c r="H158">
        <v>-237.3</v>
      </c>
    </row>
    <row r="159" spans="1:8" x14ac:dyDescent="0.35">
      <c r="A159">
        <v>-239.9</v>
      </c>
      <c r="C159" s="2">
        <v>-239.9</v>
      </c>
      <c r="H159">
        <v>-237.1</v>
      </c>
    </row>
    <row r="160" spans="1:8" x14ac:dyDescent="0.35">
      <c r="A160">
        <v>-239.7</v>
      </c>
      <c r="C160" s="1">
        <v>-239.7</v>
      </c>
      <c r="H160">
        <v>-237</v>
      </c>
    </row>
    <row r="161" spans="1:8" x14ac:dyDescent="0.35">
      <c r="A161">
        <v>-239.7</v>
      </c>
      <c r="C161" s="2">
        <v>-239.7</v>
      </c>
      <c r="H161">
        <v>-236.4</v>
      </c>
    </row>
    <row r="162" spans="1:8" x14ac:dyDescent="0.35">
      <c r="A162">
        <v>-239.6</v>
      </c>
      <c r="C162" s="1">
        <v>-239.6</v>
      </c>
      <c r="H162">
        <v>-236.2</v>
      </c>
    </row>
    <row r="163" spans="1:8" x14ac:dyDescent="0.35">
      <c r="A163">
        <v>-239.3</v>
      </c>
      <c r="C163" s="2">
        <v>-239.3</v>
      </c>
      <c r="H163">
        <v>-236.1</v>
      </c>
    </row>
    <row r="164" spans="1:8" x14ac:dyDescent="0.35">
      <c r="A164">
        <v>-239.2</v>
      </c>
      <c r="C164" s="1">
        <v>-239.2</v>
      </c>
      <c r="H164">
        <v>-236</v>
      </c>
    </row>
    <row r="165" spans="1:8" x14ac:dyDescent="0.35">
      <c r="A165">
        <v>-239</v>
      </c>
      <c r="C165" s="2">
        <v>-239</v>
      </c>
      <c r="H165">
        <v>-235.9</v>
      </c>
    </row>
    <row r="166" spans="1:8" x14ac:dyDescent="0.35">
      <c r="A166">
        <v>-238.8</v>
      </c>
      <c r="C166" s="1">
        <v>-238.8</v>
      </c>
      <c r="H166">
        <v>-235.6</v>
      </c>
    </row>
    <row r="167" spans="1:8" x14ac:dyDescent="0.35">
      <c r="A167">
        <v>-238.6</v>
      </c>
      <c r="C167" s="2">
        <v>-238.6</v>
      </c>
      <c r="H167">
        <v>-235.1</v>
      </c>
    </row>
    <row r="168" spans="1:8" x14ac:dyDescent="0.35">
      <c r="A168">
        <v>-238.5</v>
      </c>
      <c r="C168" s="1">
        <v>-238.5</v>
      </c>
      <c r="H168">
        <v>-234.5</v>
      </c>
    </row>
    <row r="169" spans="1:8" x14ac:dyDescent="0.35">
      <c r="A169">
        <v>-238.5</v>
      </c>
      <c r="C169" s="2">
        <v>-238.5</v>
      </c>
      <c r="H169">
        <v>-234.2</v>
      </c>
    </row>
    <row r="170" spans="1:8" x14ac:dyDescent="0.35">
      <c r="A170">
        <v>-238.2</v>
      </c>
      <c r="C170" s="1">
        <v>-238.2</v>
      </c>
      <c r="H170">
        <v>-233.8</v>
      </c>
    </row>
    <row r="171" spans="1:8" x14ac:dyDescent="0.35">
      <c r="A171">
        <v>-237.8</v>
      </c>
      <c r="C171" s="2">
        <v>-237.8</v>
      </c>
      <c r="H171">
        <v>-233.6</v>
      </c>
    </row>
    <row r="172" spans="1:8" x14ac:dyDescent="0.35">
      <c r="A172">
        <v>-237.3</v>
      </c>
      <c r="C172" s="1">
        <v>-237.3</v>
      </c>
      <c r="H172">
        <v>-233.5</v>
      </c>
    </row>
    <row r="173" spans="1:8" x14ac:dyDescent="0.35">
      <c r="A173">
        <v>-237.1</v>
      </c>
      <c r="C173" s="2">
        <v>-237.1</v>
      </c>
      <c r="H173">
        <v>-232.9</v>
      </c>
    </row>
    <row r="174" spans="1:8" x14ac:dyDescent="0.35">
      <c r="A174">
        <v>-237</v>
      </c>
      <c r="C174" s="1">
        <v>-237</v>
      </c>
      <c r="H174">
        <v>-232.8</v>
      </c>
    </row>
    <row r="175" spans="1:8" x14ac:dyDescent="0.35">
      <c r="A175">
        <v>-236.4</v>
      </c>
      <c r="C175" s="2">
        <v>-236.4</v>
      </c>
      <c r="H175">
        <v>-232.5</v>
      </c>
    </row>
    <row r="176" spans="1:8" x14ac:dyDescent="0.35">
      <c r="A176">
        <v>-236.2</v>
      </c>
      <c r="C176" s="1">
        <v>-236.2</v>
      </c>
      <c r="H176">
        <v>-232.1</v>
      </c>
    </row>
    <row r="177" spans="1:8" x14ac:dyDescent="0.35">
      <c r="A177">
        <v>-236.1</v>
      </c>
      <c r="C177" s="2">
        <v>-236.1</v>
      </c>
      <c r="H177">
        <v>-232</v>
      </c>
    </row>
    <row r="178" spans="1:8" x14ac:dyDescent="0.35">
      <c r="A178">
        <v>-236</v>
      </c>
      <c r="C178" s="1">
        <v>-236</v>
      </c>
      <c r="H178">
        <v>-231.9</v>
      </c>
    </row>
    <row r="179" spans="1:8" x14ac:dyDescent="0.35">
      <c r="A179">
        <v>-235.9</v>
      </c>
      <c r="C179" s="2">
        <v>-235.9</v>
      </c>
      <c r="H179">
        <v>-231.7</v>
      </c>
    </row>
    <row r="180" spans="1:8" x14ac:dyDescent="0.35">
      <c r="A180">
        <v>-235.6</v>
      </c>
      <c r="C180" s="1">
        <v>-235.6</v>
      </c>
      <c r="H180">
        <v>-231.3</v>
      </c>
    </row>
    <row r="181" spans="1:8" x14ac:dyDescent="0.35">
      <c r="A181">
        <v>-235.1</v>
      </c>
      <c r="C181" s="2">
        <v>-235.1</v>
      </c>
      <c r="H181">
        <v>-230.9</v>
      </c>
    </row>
    <row r="182" spans="1:8" x14ac:dyDescent="0.35">
      <c r="A182">
        <v>-235.1</v>
      </c>
      <c r="C182" s="1">
        <v>-235.1</v>
      </c>
      <c r="H182">
        <v>-229.9</v>
      </c>
    </row>
    <row r="183" spans="1:8" x14ac:dyDescent="0.35">
      <c r="A183">
        <v>-234.5</v>
      </c>
      <c r="C183" s="2">
        <v>-234.5</v>
      </c>
      <c r="H183">
        <v>-229.7</v>
      </c>
    </row>
    <row r="184" spans="1:8" x14ac:dyDescent="0.35">
      <c r="A184">
        <v>-234.2</v>
      </c>
      <c r="C184" s="1">
        <v>-234.2</v>
      </c>
      <c r="H184">
        <v>-229.5</v>
      </c>
    </row>
    <row r="185" spans="1:8" x14ac:dyDescent="0.35">
      <c r="A185">
        <v>-234.2</v>
      </c>
      <c r="C185" s="2">
        <v>-234.2</v>
      </c>
      <c r="H185">
        <v>-229.3</v>
      </c>
    </row>
    <row r="186" spans="1:8" x14ac:dyDescent="0.35">
      <c r="A186">
        <v>-233.8</v>
      </c>
      <c r="C186" s="1">
        <v>-233.8</v>
      </c>
      <c r="H186">
        <v>-228.7</v>
      </c>
    </row>
    <row r="187" spans="1:8" x14ac:dyDescent="0.35">
      <c r="A187">
        <v>-233.6</v>
      </c>
      <c r="C187" s="2">
        <v>-233.6</v>
      </c>
      <c r="H187">
        <v>-228.4</v>
      </c>
    </row>
    <row r="188" spans="1:8" x14ac:dyDescent="0.35">
      <c r="A188">
        <v>-233.5</v>
      </c>
      <c r="C188" s="1">
        <v>-233.5</v>
      </c>
      <c r="H188">
        <v>-228.1</v>
      </c>
    </row>
    <row r="189" spans="1:8" x14ac:dyDescent="0.35">
      <c r="A189">
        <v>-232.9</v>
      </c>
      <c r="C189" s="2">
        <v>-232.9</v>
      </c>
      <c r="H189">
        <v>-227.3</v>
      </c>
    </row>
    <row r="190" spans="1:8" x14ac:dyDescent="0.35">
      <c r="A190">
        <v>-232.9</v>
      </c>
      <c r="C190" s="1">
        <v>-232.9</v>
      </c>
      <c r="H190">
        <v>-227</v>
      </c>
    </row>
    <row r="191" spans="1:8" x14ac:dyDescent="0.35">
      <c r="A191">
        <v>-232.8</v>
      </c>
      <c r="C191" s="2">
        <v>-232.8</v>
      </c>
      <c r="H191">
        <v>-226.3</v>
      </c>
    </row>
    <row r="192" spans="1:8" x14ac:dyDescent="0.35">
      <c r="A192">
        <v>-232.5</v>
      </c>
      <c r="C192" s="1">
        <v>-232.5</v>
      </c>
      <c r="H192">
        <v>-225.7</v>
      </c>
    </row>
    <row r="193" spans="1:8" x14ac:dyDescent="0.35">
      <c r="A193">
        <v>-232.1</v>
      </c>
      <c r="C193" s="2">
        <v>-232.1</v>
      </c>
      <c r="H193">
        <v>-225.3</v>
      </c>
    </row>
    <row r="194" spans="1:8" x14ac:dyDescent="0.35">
      <c r="A194">
        <v>-232.1</v>
      </c>
      <c r="C194" s="1">
        <v>-232.1</v>
      </c>
      <c r="H194">
        <v>-225.1</v>
      </c>
    </row>
    <row r="195" spans="1:8" x14ac:dyDescent="0.35">
      <c r="A195">
        <v>-232</v>
      </c>
      <c r="C195" s="2">
        <v>-232</v>
      </c>
      <c r="H195">
        <v>-225</v>
      </c>
    </row>
    <row r="196" spans="1:8" x14ac:dyDescent="0.35">
      <c r="A196">
        <v>-231.9</v>
      </c>
      <c r="C196" s="1">
        <v>-231.9</v>
      </c>
      <c r="H196">
        <v>-224.9</v>
      </c>
    </row>
    <row r="197" spans="1:8" x14ac:dyDescent="0.35">
      <c r="A197">
        <v>-231.7</v>
      </c>
      <c r="C197" s="2">
        <v>-231.7</v>
      </c>
      <c r="H197">
        <v>-224.2</v>
      </c>
    </row>
    <row r="198" spans="1:8" x14ac:dyDescent="0.35">
      <c r="A198">
        <v>-231.3</v>
      </c>
      <c r="C198" s="1">
        <v>-231.3</v>
      </c>
      <c r="H198">
        <v>-223.5</v>
      </c>
    </row>
    <row r="199" spans="1:8" x14ac:dyDescent="0.35">
      <c r="A199">
        <v>-231.3</v>
      </c>
      <c r="C199" s="2">
        <v>-231.3</v>
      </c>
      <c r="H199">
        <v>-223.3</v>
      </c>
    </row>
    <row r="200" spans="1:8" x14ac:dyDescent="0.35">
      <c r="A200">
        <v>-230.9</v>
      </c>
      <c r="C200" s="1">
        <v>-230.9</v>
      </c>
      <c r="H200">
        <v>-223.2</v>
      </c>
    </row>
    <row r="201" spans="1:8" x14ac:dyDescent="0.35">
      <c r="A201">
        <v>-229.9</v>
      </c>
      <c r="C201" s="2">
        <v>-229.9</v>
      </c>
      <c r="H201">
        <v>-222.8</v>
      </c>
    </row>
    <row r="202" spans="1:8" x14ac:dyDescent="0.35">
      <c r="A202">
        <v>-229.7</v>
      </c>
      <c r="C202" s="1">
        <v>-229.7</v>
      </c>
      <c r="H202">
        <v>-221.3</v>
      </c>
    </row>
    <row r="203" spans="1:8" x14ac:dyDescent="0.35">
      <c r="A203">
        <v>-229.5</v>
      </c>
      <c r="C203" s="2">
        <v>-229.5</v>
      </c>
      <c r="H203">
        <v>-221.1</v>
      </c>
    </row>
    <row r="204" spans="1:8" x14ac:dyDescent="0.35">
      <c r="A204">
        <v>-229.3</v>
      </c>
      <c r="C204" s="1">
        <v>-229.3</v>
      </c>
      <c r="H204">
        <v>-219.6</v>
      </c>
    </row>
    <row r="205" spans="1:8" x14ac:dyDescent="0.35">
      <c r="A205">
        <v>-228.7</v>
      </c>
      <c r="C205" s="2">
        <v>-228.7</v>
      </c>
      <c r="H205">
        <v>-219.1</v>
      </c>
    </row>
    <row r="206" spans="1:8" x14ac:dyDescent="0.35">
      <c r="A206">
        <v>-228.4</v>
      </c>
      <c r="C206" s="1">
        <v>-228.4</v>
      </c>
      <c r="H206">
        <v>-218.7</v>
      </c>
    </row>
    <row r="207" spans="1:8" x14ac:dyDescent="0.35">
      <c r="A207">
        <v>-228.1</v>
      </c>
      <c r="C207" s="2">
        <v>-228.1</v>
      </c>
      <c r="H207">
        <v>-217.9</v>
      </c>
    </row>
    <row r="208" spans="1:8" x14ac:dyDescent="0.35">
      <c r="A208">
        <v>-228.1</v>
      </c>
      <c r="C208" s="1">
        <v>-228.1</v>
      </c>
      <c r="H208">
        <v>-217.3</v>
      </c>
    </row>
    <row r="209" spans="1:8" x14ac:dyDescent="0.35">
      <c r="A209">
        <v>-227.3</v>
      </c>
      <c r="C209" s="2">
        <v>-227.3</v>
      </c>
      <c r="H209">
        <v>-216.9</v>
      </c>
    </row>
    <row r="210" spans="1:8" x14ac:dyDescent="0.35">
      <c r="A210">
        <v>-227</v>
      </c>
      <c r="C210" s="1">
        <v>-227</v>
      </c>
      <c r="H210">
        <v>-216.8</v>
      </c>
    </row>
    <row r="211" spans="1:8" x14ac:dyDescent="0.35">
      <c r="A211">
        <v>-226.3</v>
      </c>
      <c r="C211" s="2">
        <v>-226.3</v>
      </c>
      <c r="H211">
        <v>-216.5</v>
      </c>
    </row>
    <row r="212" spans="1:8" x14ac:dyDescent="0.35">
      <c r="A212">
        <v>-225.7</v>
      </c>
      <c r="C212" s="1">
        <v>-225.7</v>
      </c>
      <c r="H212">
        <v>-216</v>
      </c>
    </row>
    <row r="213" spans="1:8" x14ac:dyDescent="0.35">
      <c r="A213">
        <v>-225.3</v>
      </c>
      <c r="C213" s="2">
        <v>-225.3</v>
      </c>
      <c r="H213">
        <v>-215.5</v>
      </c>
    </row>
    <row r="214" spans="1:8" x14ac:dyDescent="0.35">
      <c r="A214">
        <v>-225.1</v>
      </c>
      <c r="C214" s="1">
        <v>-225.1</v>
      </c>
      <c r="H214">
        <v>-215.4</v>
      </c>
    </row>
    <row r="215" spans="1:8" x14ac:dyDescent="0.35">
      <c r="A215">
        <v>-225</v>
      </c>
      <c r="C215" s="2">
        <v>-225</v>
      </c>
      <c r="H215">
        <v>-214.9</v>
      </c>
    </row>
    <row r="216" spans="1:8" x14ac:dyDescent="0.35">
      <c r="A216">
        <v>-224.9</v>
      </c>
      <c r="C216" s="1">
        <v>-224.9</v>
      </c>
      <c r="H216">
        <v>-214.8</v>
      </c>
    </row>
    <row r="217" spans="1:8" x14ac:dyDescent="0.35">
      <c r="A217">
        <v>-224.2</v>
      </c>
      <c r="C217" s="2">
        <v>-224.2</v>
      </c>
      <c r="H217">
        <v>-214.4</v>
      </c>
    </row>
    <row r="218" spans="1:8" x14ac:dyDescent="0.35">
      <c r="A218">
        <v>-224.2</v>
      </c>
      <c r="C218" s="1">
        <v>-224.2</v>
      </c>
      <c r="H218">
        <v>-214.2</v>
      </c>
    </row>
    <row r="219" spans="1:8" x14ac:dyDescent="0.35">
      <c r="A219">
        <v>-223.5</v>
      </c>
      <c r="C219" s="2">
        <v>-223.5</v>
      </c>
      <c r="H219">
        <v>-212.9</v>
      </c>
    </row>
    <row r="220" spans="1:8" x14ac:dyDescent="0.35">
      <c r="A220">
        <v>-223.3</v>
      </c>
      <c r="C220" s="1">
        <v>-223.3</v>
      </c>
      <c r="H220">
        <v>-212.7</v>
      </c>
    </row>
    <row r="221" spans="1:8" x14ac:dyDescent="0.35">
      <c r="A221">
        <v>-223.2</v>
      </c>
      <c r="C221" s="2">
        <v>-223.2</v>
      </c>
      <c r="H221">
        <v>-211.5</v>
      </c>
    </row>
    <row r="222" spans="1:8" x14ac:dyDescent="0.35">
      <c r="A222">
        <v>-222.8</v>
      </c>
      <c r="C222" s="1">
        <v>-222.8</v>
      </c>
      <c r="H222">
        <v>-211.2</v>
      </c>
    </row>
    <row r="223" spans="1:8" x14ac:dyDescent="0.35">
      <c r="A223">
        <v>-221.3</v>
      </c>
      <c r="C223" s="2">
        <v>-221.3</v>
      </c>
      <c r="H223">
        <v>-210.8</v>
      </c>
    </row>
    <row r="224" spans="1:8" x14ac:dyDescent="0.35">
      <c r="A224">
        <v>-221.1</v>
      </c>
      <c r="C224" s="1">
        <v>-221.1</v>
      </c>
      <c r="H224">
        <v>-208.3</v>
      </c>
    </row>
    <row r="225" spans="1:8" x14ac:dyDescent="0.35">
      <c r="A225">
        <v>-219.6</v>
      </c>
      <c r="C225" s="2">
        <v>-219.6</v>
      </c>
      <c r="H225">
        <v>-207.2</v>
      </c>
    </row>
    <row r="226" spans="1:8" x14ac:dyDescent="0.35">
      <c r="A226">
        <v>-219.1</v>
      </c>
      <c r="C226" s="1">
        <v>-219.1</v>
      </c>
      <c r="H226">
        <v>-206.7</v>
      </c>
    </row>
    <row r="227" spans="1:8" x14ac:dyDescent="0.35">
      <c r="A227">
        <v>-218.7</v>
      </c>
      <c r="C227" s="2">
        <v>-218.7</v>
      </c>
      <c r="H227">
        <v>-205.1</v>
      </c>
    </row>
    <row r="228" spans="1:8" x14ac:dyDescent="0.35">
      <c r="A228">
        <v>-217.9</v>
      </c>
      <c r="C228" s="1">
        <v>-217.9</v>
      </c>
      <c r="H228">
        <v>-205</v>
      </c>
    </row>
    <row r="229" spans="1:8" x14ac:dyDescent="0.35">
      <c r="A229">
        <v>-217.3</v>
      </c>
      <c r="C229" s="2">
        <v>-217.3</v>
      </c>
      <c r="H229">
        <v>-204.3</v>
      </c>
    </row>
    <row r="230" spans="1:8" x14ac:dyDescent="0.35">
      <c r="A230">
        <v>-216.9</v>
      </c>
      <c r="C230" s="1">
        <v>-216.9</v>
      </c>
      <c r="H230">
        <v>-203.9</v>
      </c>
    </row>
    <row r="231" spans="1:8" x14ac:dyDescent="0.35">
      <c r="A231">
        <v>-216.8</v>
      </c>
      <c r="C231" s="2">
        <v>-216.8</v>
      </c>
      <c r="H231">
        <v>-201.8</v>
      </c>
    </row>
    <row r="232" spans="1:8" x14ac:dyDescent="0.35">
      <c r="A232">
        <v>-216.5</v>
      </c>
      <c r="C232" s="1">
        <v>-216.5</v>
      </c>
      <c r="H232">
        <v>-201.6</v>
      </c>
    </row>
    <row r="233" spans="1:8" x14ac:dyDescent="0.35">
      <c r="A233">
        <v>-216</v>
      </c>
      <c r="C233" s="2">
        <v>-216</v>
      </c>
      <c r="H233">
        <v>-201.3</v>
      </c>
    </row>
    <row r="234" spans="1:8" x14ac:dyDescent="0.35">
      <c r="A234">
        <v>-215.5</v>
      </c>
      <c r="C234" s="1">
        <v>-215.5</v>
      </c>
      <c r="H234">
        <v>-199.2</v>
      </c>
    </row>
    <row r="235" spans="1:8" x14ac:dyDescent="0.35">
      <c r="A235">
        <v>-215.4</v>
      </c>
      <c r="C235" s="2">
        <v>-215.4</v>
      </c>
    </row>
    <row r="236" spans="1:8" x14ac:dyDescent="0.35">
      <c r="A236">
        <v>-214.9</v>
      </c>
      <c r="C236" s="1">
        <v>-214.9</v>
      </c>
    </row>
    <row r="237" spans="1:8" x14ac:dyDescent="0.35">
      <c r="A237">
        <v>-214.8</v>
      </c>
      <c r="C237" s="2">
        <v>-214.8</v>
      </c>
    </row>
    <row r="238" spans="1:8" x14ac:dyDescent="0.35">
      <c r="A238">
        <v>-214.4</v>
      </c>
      <c r="C238" s="1">
        <v>-214.4</v>
      </c>
    </row>
    <row r="239" spans="1:8" x14ac:dyDescent="0.35">
      <c r="A239">
        <v>-214.2</v>
      </c>
      <c r="C239" s="2">
        <v>-214.2</v>
      </c>
    </row>
    <row r="240" spans="1:8" x14ac:dyDescent="0.35">
      <c r="A240">
        <v>-212.9</v>
      </c>
      <c r="C240" s="1">
        <v>-212.9</v>
      </c>
    </row>
    <row r="241" spans="1:3" x14ac:dyDescent="0.35">
      <c r="A241">
        <v>-212.7</v>
      </c>
      <c r="C241" s="2">
        <v>-212.7</v>
      </c>
    </row>
    <row r="242" spans="1:3" x14ac:dyDescent="0.35">
      <c r="A242">
        <v>-211.5</v>
      </c>
      <c r="C242" s="1">
        <v>-211.5</v>
      </c>
    </row>
    <row r="243" spans="1:3" x14ac:dyDescent="0.35">
      <c r="A243">
        <v>-211.5</v>
      </c>
      <c r="C243" s="2">
        <v>-211.5</v>
      </c>
    </row>
    <row r="244" spans="1:3" x14ac:dyDescent="0.35">
      <c r="A244">
        <v>-211.2</v>
      </c>
      <c r="C244" s="1">
        <v>-211.2</v>
      </c>
    </row>
    <row r="245" spans="1:3" x14ac:dyDescent="0.35">
      <c r="A245">
        <v>-210.8</v>
      </c>
      <c r="C245" s="2">
        <v>-210.8</v>
      </c>
    </row>
    <row r="246" spans="1:3" x14ac:dyDescent="0.35">
      <c r="A246">
        <v>-208.3</v>
      </c>
      <c r="C246" s="1">
        <v>-208.3</v>
      </c>
    </row>
    <row r="247" spans="1:3" x14ac:dyDescent="0.35">
      <c r="A247">
        <v>-207.2</v>
      </c>
      <c r="C247" s="2">
        <v>-207.2</v>
      </c>
    </row>
    <row r="248" spans="1:3" x14ac:dyDescent="0.35">
      <c r="A248">
        <v>-206.7</v>
      </c>
      <c r="C248" s="1">
        <v>-206.7</v>
      </c>
    </row>
    <row r="249" spans="1:3" x14ac:dyDescent="0.35">
      <c r="A249">
        <v>-205.1</v>
      </c>
      <c r="C249" s="2">
        <v>-205.1</v>
      </c>
    </row>
    <row r="250" spans="1:3" x14ac:dyDescent="0.35">
      <c r="A250">
        <v>-205</v>
      </c>
      <c r="C250" s="1">
        <v>-205</v>
      </c>
    </row>
    <row r="251" spans="1:3" x14ac:dyDescent="0.35">
      <c r="A251">
        <v>-204.3</v>
      </c>
      <c r="C251" s="2">
        <v>-204.3</v>
      </c>
    </row>
    <row r="252" spans="1:3" x14ac:dyDescent="0.35">
      <c r="A252">
        <v>-203.9</v>
      </c>
      <c r="C252" s="1">
        <v>-203.9</v>
      </c>
    </row>
    <row r="253" spans="1:3" x14ac:dyDescent="0.35">
      <c r="A253">
        <v>-201.8</v>
      </c>
      <c r="C253" s="2">
        <v>-201.8</v>
      </c>
    </row>
    <row r="254" spans="1:3" x14ac:dyDescent="0.35">
      <c r="A254">
        <v>-201.6</v>
      </c>
      <c r="C254" s="1">
        <v>-201.6</v>
      </c>
    </row>
    <row r="255" spans="1:3" x14ac:dyDescent="0.35">
      <c r="A255">
        <v>-201.3</v>
      </c>
      <c r="C255" s="2">
        <v>-201.3</v>
      </c>
    </row>
    <row r="256" spans="1:3" x14ac:dyDescent="0.35">
      <c r="A256">
        <v>-199.2</v>
      </c>
      <c r="C256" s="1">
        <v>-199.2</v>
      </c>
    </row>
    <row r="257" spans="1:3" x14ac:dyDescent="0.35">
      <c r="A257">
        <v>-198.7</v>
      </c>
      <c r="C257" s="2">
        <v>-198.7</v>
      </c>
    </row>
    <row r="258" spans="1:3" x14ac:dyDescent="0.35">
      <c r="A258">
        <v>-198.2</v>
      </c>
      <c r="C258" s="1">
        <v>-198.2</v>
      </c>
    </row>
    <row r="259" spans="1:3" x14ac:dyDescent="0.35">
      <c r="A259">
        <v>-197.7</v>
      </c>
      <c r="C259" s="2">
        <v>-197.7</v>
      </c>
    </row>
    <row r="260" spans="1:3" x14ac:dyDescent="0.35">
      <c r="A260">
        <v>-197.5</v>
      </c>
      <c r="C260" s="1">
        <v>-197.5</v>
      </c>
    </row>
    <row r="261" spans="1:3" x14ac:dyDescent="0.35">
      <c r="A261">
        <v>-196.8</v>
      </c>
      <c r="C261" s="2">
        <v>-196.8</v>
      </c>
    </row>
    <row r="262" spans="1:3" x14ac:dyDescent="0.35">
      <c r="A262">
        <v>-195.4</v>
      </c>
      <c r="C262" s="1">
        <v>-195.4</v>
      </c>
    </row>
    <row r="263" spans="1:3" x14ac:dyDescent="0.35">
      <c r="A263">
        <v>-195.1</v>
      </c>
      <c r="C263" s="2">
        <v>-195.1</v>
      </c>
    </row>
    <row r="264" spans="1:3" x14ac:dyDescent="0.35">
      <c r="A264">
        <v>-187</v>
      </c>
      <c r="C264" s="1">
        <v>-187</v>
      </c>
    </row>
    <row r="265" spans="1:3" x14ac:dyDescent="0.35">
      <c r="A265">
        <v>-156</v>
      </c>
      <c r="C265" s="2">
        <v>-156</v>
      </c>
    </row>
    <row r="266" spans="1:3" x14ac:dyDescent="0.35">
      <c r="A266">
        <v>-155.80000000000001</v>
      </c>
      <c r="C266" s="1">
        <v>-155.80000000000001</v>
      </c>
    </row>
    <row r="267" spans="1:3" x14ac:dyDescent="0.35">
      <c r="A267">
        <v>-141.1</v>
      </c>
      <c r="C267" s="2">
        <v>-141.1</v>
      </c>
    </row>
    <row r="268" spans="1:3" x14ac:dyDescent="0.35">
      <c r="A268">
        <v>-130.1</v>
      </c>
      <c r="C268" s="1">
        <v>-130.1</v>
      </c>
    </row>
    <row r="269" spans="1:3" x14ac:dyDescent="0.35">
      <c r="A269">
        <v>-101.6</v>
      </c>
      <c r="C269" s="2">
        <v>-101.6</v>
      </c>
    </row>
    <row r="270" spans="1:3" x14ac:dyDescent="0.35">
      <c r="A270" t="s">
        <v>1</v>
      </c>
    </row>
    <row r="271" spans="1:3" x14ac:dyDescent="0.35">
      <c r="A271" t="s">
        <v>1</v>
      </c>
    </row>
    <row r="272" spans="1:3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</sheetData>
  <mergeCells count="1">
    <mergeCell ref="H11:L1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87D4-519C-4201-90AF-7818BDAA5DF5}">
  <dimension ref="A1:L301"/>
  <sheetViews>
    <sheetView topLeftCell="C1" zoomScale="70" zoomScaleNormal="70" workbookViewId="0">
      <selection activeCell="E1" sqref="E1:G1"/>
    </sheetView>
  </sheetViews>
  <sheetFormatPr defaultRowHeight="14.5" x14ac:dyDescent="0.35"/>
  <cols>
    <col min="1" max="1" width="22.54296875" bestFit="1" customWidth="1"/>
    <col min="3" max="3" width="18.90625" bestFit="1" customWidth="1"/>
    <col min="5" max="5" width="70" customWidth="1"/>
    <col min="6" max="6" width="46.1796875" customWidth="1"/>
    <col min="8" max="8" width="12.36328125" bestFit="1" customWidth="1"/>
  </cols>
  <sheetData>
    <row r="1" spans="1:12" x14ac:dyDescent="0.35">
      <c r="A1" t="s">
        <v>30</v>
      </c>
      <c r="C1" s="3" t="s">
        <v>6</v>
      </c>
      <c r="E1" t="s">
        <v>4</v>
      </c>
      <c r="F1" t="s">
        <v>2</v>
      </c>
      <c r="G1" t="s">
        <v>3</v>
      </c>
    </row>
    <row r="2" spans="1:12" x14ac:dyDescent="0.35">
      <c r="A2" t="s">
        <v>35</v>
      </c>
      <c r="C2" s="1" t="s">
        <v>35</v>
      </c>
      <c r="E2" t="s">
        <v>7</v>
      </c>
      <c r="F2" t="str">
        <f ca="1">_xlfn.FORMULATEXT(G2)</f>
        <v>=COUNTA(C2:C256)</v>
      </c>
      <c r="G2">
        <f>COUNTA(C2:C256)</f>
        <v>255</v>
      </c>
    </row>
    <row r="3" spans="1:12" x14ac:dyDescent="0.35">
      <c r="A3" t="s">
        <v>35</v>
      </c>
      <c r="C3" s="2" t="s">
        <v>35</v>
      </c>
      <c r="E3" t="s">
        <v>36</v>
      </c>
      <c r="F3" t="str">
        <f t="shared" ref="F3:F7" ca="1" si="0">_xlfn.FORMULATEXT(G3)</f>
        <v>=COUNTA(UNIQUE(C2:C256))</v>
      </c>
      <c r="G3">
        <f>COUNTA(_xlfn.UNIQUE(C2:C256))</f>
        <v>4</v>
      </c>
    </row>
    <row r="4" spans="1:12" x14ac:dyDescent="0.35">
      <c r="A4" t="s">
        <v>35</v>
      </c>
      <c r="C4" s="1" t="s">
        <v>35</v>
      </c>
      <c r="E4" t="s">
        <v>37</v>
      </c>
      <c r="F4" t="str">
        <f t="shared" ca="1" si="0"/>
        <v>=COUNTIF(C:C,"A")</v>
      </c>
      <c r="G4">
        <f>COUNTIF(C:C,"A")</f>
        <v>56</v>
      </c>
    </row>
    <row r="5" spans="1:12" x14ac:dyDescent="0.35">
      <c r="A5" t="s">
        <v>35</v>
      </c>
      <c r="C5" s="2" t="s">
        <v>35</v>
      </c>
      <c r="E5" t="s">
        <v>38</v>
      </c>
      <c r="F5" t="str">
        <f t="shared" ca="1" si="0"/>
        <v>=COUNTIF(C:C,"B")/G2</v>
      </c>
      <c r="G5">
        <f>COUNTIF(C:C,"B")/G2</f>
        <v>0.2196078431372549</v>
      </c>
    </row>
    <row r="6" spans="1:12" x14ac:dyDescent="0.35">
      <c r="A6" t="s">
        <v>35</v>
      </c>
      <c r="C6" s="1" t="s">
        <v>35</v>
      </c>
      <c r="E6" t="s">
        <v>39</v>
      </c>
      <c r="F6" t="str">
        <f t="shared" ca="1" si="0"/>
        <v>=G5+NORM.S.INV((1+0.99)/2)*SQRT((G5*(1-G5))/G2)</v>
      </c>
      <c r="G6">
        <f>G5+_xlfn.NORM.S.INV((1+0.99)/2)*SQRT((G5*(1-G5))/G2)</f>
        <v>0.28638491331951849</v>
      </c>
    </row>
    <row r="7" spans="1:12" x14ac:dyDescent="0.35">
      <c r="A7" t="s">
        <v>35</v>
      </c>
      <c r="C7" s="2" t="s">
        <v>35</v>
      </c>
      <c r="E7" t="s">
        <v>40</v>
      </c>
      <c r="F7" t="str">
        <f t="shared" ca="1" si="0"/>
        <v>=G5-NORM.S.INV((1+0.99)/2)*SQRT((G5*(1-G5))/G2)</v>
      </c>
      <c r="G7">
        <f>G5-_xlfn.NORM.S.INV((1+0.99)/2)*SQRT((G5*(1-G5))/G2)</f>
        <v>0.15283077295499131</v>
      </c>
    </row>
    <row r="8" spans="1:12" x14ac:dyDescent="0.35">
      <c r="A8" t="s">
        <v>35</v>
      </c>
      <c r="C8" s="1" t="s">
        <v>35</v>
      </c>
    </row>
    <row r="9" spans="1:12" x14ac:dyDescent="0.35">
      <c r="A9" t="s">
        <v>35</v>
      </c>
      <c r="C9" s="2" t="s">
        <v>35</v>
      </c>
      <c r="E9" t="s">
        <v>41</v>
      </c>
    </row>
    <row r="10" spans="1:12" x14ac:dyDescent="0.35">
      <c r="A10" t="s">
        <v>35</v>
      </c>
      <c r="C10" s="1" t="s">
        <v>35</v>
      </c>
      <c r="E10" t="s">
        <v>42</v>
      </c>
      <c r="G10">
        <v>3</v>
      </c>
    </row>
    <row r="11" spans="1:12" x14ac:dyDescent="0.35">
      <c r="A11" t="s">
        <v>35</v>
      </c>
      <c r="C11" s="2" t="s">
        <v>35</v>
      </c>
      <c r="E11" t="s">
        <v>43</v>
      </c>
      <c r="F11" t="str">
        <f ca="1">_xlfn.FORMULATEXT(G11)</f>
        <v>=CHISQ.INV(1-0.1, G10)</v>
      </c>
      <c r="G11">
        <f>_xlfn.CHISQ.INV(1-0.1, G10)</f>
        <v>6.2513886311703235</v>
      </c>
      <c r="H11" s="4" t="s">
        <v>46</v>
      </c>
      <c r="I11" s="5"/>
      <c r="J11" s="5"/>
      <c r="K11" s="5"/>
      <c r="L11" s="6"/>
    </row>
    <row r="12" spans="1:12" x14ac:dyDescent="0.35">
      <c r="A12" t="s">
        <v>35</v>
      </c>
      <c r="C12" s="1" t="s">
        <v>35</v>
      </c>
      <c r="E12" t="s">
        <v>44</v>
      </c>
      <c r="F12" t="str">
        <f t="shared" ref="F12:F13" ca="1" si="1">_xlfn.FORMULATEXT(G12)</f>
        <v>=I19</v>
      </c>
      <c r="G12">
        <f>I19</f>
        <v>65.89411764705882</v>
      </c>
      <c r="H12" s="7"/>
      <c r="I12" s="8" t="s">
        <v>35</v>
      </c>
      <c r="J12" s="8" t="s">
        <v>31</v>
      </c>
      <c r="K12" s="8" t="s">
        <v>33</v>
      </c>
      <c r="L12" s="9" t="s">
        <v>32</v>
      </c>
    </row>
    <row r="13" spans="1:12" x14ac:dyDescent="0.35">
      <c r="A13" t="s">
        <v>35</v>
      </c>
      <c r="C13" s="2" t="s">
        <v>35</v>
      </c>
      <c r="E13" t="s">
        <v>45</v>
      </c>
      <c r="F13" t="str">
        <f t="shared" ca="1" si="1"/>
        <v>=IF('Ответы респондентов'!G12&gt;'Ответы респондентов'!G11, "Есть", "Отсутствуют")</v>
      </c>
      <c r="G13" t="str">
        <f>IF('Ответы респондентов'!G12&gt;'Ответы респондентов'!G11, "Есть", "Отсутствуют")</f>
        <v>Есть</v>
      </c>
      <c r="H13" s="7" t="s">
        <v>47</v>
      </c>
      <c r="I13" s="8">
        <f>COUNTIF(C:C,"A")</f>
        <v>56</v>
      </c>
      <c r="J13" s="8">
        <f>COUNTIF(C:C,"B")</f>
        <v>56</v>
      </c>
      <c r="K13" s="8">
        <f>COUNTIF(C:C,"C")</f>
        <v>27</v>
      </c>
      <c r="L13" s="9">
        <f>COUNTIF(C:C,"D")</f>
        <v>116</v>
      </c>
    </row>
    <row r="14" spans="1:12" x14ac:dyDescent="0.35">
      <c r="A14" t="s">
        <v>35</v>
      </c>
      <c r="C14" s="1" t="s">
        <v>35</v>
      </c>
      <c r="H14" s="7" t="s">
        <v>48</v>
      </c>
      <c r="I14" s="8">
        <f>1/4</f>
        <v>0.25</v>
      </c>
      <c r="J14" s="8">
        <f t="shared" ref="J14:L14" si="2">1/4</f>
        <v>0.25</v>
      </c>
      <c r="K14" s="8">
        <f t="shared" si="2"/>
        <v>0.25</v>
      </c>
      <c r="L14" s="9">
        <f t="shared" si="2"/>
        <v>0.25</v>
      </c>
    </row>
    <row r="15" spans="1:12" x14ac:dyDescent="0.35">
      <c r="A15" t="s">
        <v>35</v>
      </c>
      <c r="C15" s="2" t="s">
        <v>35</v>
      </c>
      <c r="H15" s="7" t="s">
        <v>49</v>
      </c>
      <c r="I15" s="8">
        <f>G2*I14</f>
        <v>63.75</v>
      </c>
      <c r="J15" s="8">
        <f>G2*J14</f>
        <v>63.75</v>
      </c>
      <c r="K15" s="8">
        <f>G2*K14</f>
        <v>63.75</v>
      </c>
      <c r="L15" s="8">
        <f>G2*L14</f>
        <v>63.75</v>
      </c>
    </row>
    <row r="16" spans="1:12" x14ac:dyDescent="0.35">
      <c r="A16" t="s">
        <v>35</v>
      </c>
      <c r="C16" s="1" t="s">
        <v>35</v>
      </c>
      <c r="H16" s="7" t="s">
        <v>50</v>
      </c>
      <c r="I16" s="8">
        <f>I13-I15</f>
        <v>-7.75</v>
      </c>
      <c r="J16" s="8">
        <f t="shared" ref="J16:L16" si="3">J13-J15</f>
        <v>-7.75</v>
      </c>
      <c r="K16" s="8">
        <f t="shared" si="3"/>
        <v>-36.75</v>
      </c>
      <c r="L16" s="9">
        <f t="shared" si="3"/>
        <v>52.25</v>
      </c>
    </row>
    <row r="17" spans="1:12" x14ac:dyDescent="0.35">
      <c r="A17" t="s">
        <v>35</v>
      </c>
      <c r="C17" s="2" t="s">
        <v>35</v>
      </c>
      <c r="H17" s="7" t="s">
        <v>51</v>
      </c>
      <c r="I17" s="8">
        <f>POWER(I16,2)</f>
        <v>60.0625</v>
      </c>
      <c r="J17" s="8">
        <f t="shared" ref="J17:L17" si="4">POWER(J16,2)</f>
        <v>60.0625</v>
      </c>
      <c r="K17" s="8">
        <f t="shared" si="4"/>
        <v>1350.5625</v>
      </c>
      <c r="L17" s="9">
        <f t="shared" si="4"/>
        <v>2730.0625</v>
      </c>
    </row>
    <row r="18" spans="1:12" x14ac:dyDescent="0.35">
      <c r="A18" t="s">
        <v>35</v>
      </c>
      <c r="C18" s="1" t="s">
        <v>35</v>
      </c>
      <c r="H18" s="7" t="s">
        <v>52</v>
      </c>
      <c r="I18" s="8">
        <f>I17/I15</f>
        <v>0.94215686274509802</v>
      </c>
      <c r="J18" s="8">
        <f t="shared" ref="J18:L18" si="5">J17/J15</f>
        <v>0.94215686274509802</v>
      </c>
      <c r="K18" s="8">
        <f t="shared" si="5"/>
        <v>21.185294117647057</v>
      </c>
      <c r="L18" s="9">
        <f t="shared" si="5"/>
        <v>42.824509803921572</v>
      </c>
    </row>
    <row r="19" spans="1:12" x14ac:dyDescent="0.35">
      <c r="A19" t="s">
        <v>35</v>
      </c>
      <c r="C19" s="2" t="s">
        <v>35</v>
      </c>
      <c r="H19" s="10" t="s">
        <v>53</v>
      </c>
      <c r="I19" s="11">
        <f>SUM(I18:L18)</f>
        <v>65.89411764705882</v>
      </c>
      <c r="J19" s="11"/>
      <c r="K19" s="11"/>
      <c r="L19" s="12"/>
    </row>
    <row r="20" spans="1:12" x14ac:dyDescent="0.35">
      <c r="A20" t="s">
        <v>35</v>
      </c>
      <c r="C20" s="1" t="s">
        <v>35</v>
      </c>
      <c r="E20" t="s">
        <v>28</v>
      </c>
    </row>
    <row r="21" spans="1:12" x14ac:dyDescent="0.35">
      <c r="A21" t="s">
        <v>35</v>
      </c>
      <c r="C21" s="2" t="s">
        <v>35</v>
      </c>
      <c r="H21" s="8"/>
      <c r="I21" s="8"/>
    </row>
    <row r="22" spans="1:12" x14ac:dyDescent="0.35">
      <c r="A22" t="s">
        <v>35</v>
      </c>
      <c r="C22" s="1" t="s">
        <v>35</v>
      </c>
      <c r="H22" s="13" t="s">
        <v>54</v>
      </c>
      <c r="I22" s="14"/>
    </row>
    <row r="23" spans="1:12" x14ac:dyDescent="0.35">
      <c r="A23" t="s">
        <v>35</v>
      </c>
      <c r="C23" s="2" t="s">
        <v>35</v>
      </c>
      <c r="H23" s="7" t="str" cm="1">
        <f t="array" ref="H23:H26">_xlfn.UNIQUE(C2:C256)</f>
        <v>A</v>
      </c>
      <c r="I23" s="9">
        <f>COUNTIF(C:C,"A")</f>
        <v>56</v>
      </c>
    </row>
    <row r="24" spans="1:12" x14ac:dyDescent="0.35">
      <c r="A24" t="s">
        <v>35</v>
      </c>
      <c r="C24" s="1" t="s">
        <v>35</v>
      </c>
      <c r="H24" s="7" t="str">
        <v>B</v>
      </c>
      <c r="I24" s="9">
        <f>COUNTIF(C:C,"B")</f>
        <v>56</v>
      </c>
    </row>
    <row r="25" spans="1:12" x14ac:dyDescent="0.35">
      <c r="A25" t="s">
        <v>35</v>
      </c>
      <c r="C25" s="2" t="s">
        <v>35</v>
      </c>
      <c r="H25" s="7" t="str">
        <v>C</v>
      </c>
      <c r="I25" s="9">
        <f>COUNTIF(C:C,"C")</f>
        <v>27</v>
      </c>
    </row>
    <row r="26" spans="1:12" x14ac:dyDescent="0.35">
      <c r="A26" t="s">
        <v>35</v>
      </c>
      <c r="C26" s="1" t="s">
        <v>35</v>
      </c>
      <c r="H26" s="10" t="str">
        <v>D</v>
      </c>
      <c r="I26" s="12">
        <f>COUNTIF(C:C,"D")</f>
        <v>116</v>
      </c>
    </row>
    <row r="27" spans="1:12" x14ac:dyDescent="0.35">
      <c r="A27" t="s">
        <v>35</v>
      </c>
      <c r="C27" s="2" t="s">
        <v>35</v>
      </c>
    </row>
    <row r="28" spans="1:12" x14ac:dyDescent="0.35">
      <c r="A28" t="s">
        <v>35</v>
      </c>
      <c r="C28" s="1" t="s">
        <v>35</v>
      </c>
    </row>
    <row r="29" spans="1:12" x14ac:dyDescent="0.35">
      <c r="A29" t="s">
        <v>35</v>
      </c>
      <c r="C29" s="2" t="s">
        <v>35</v>
      </c>
    </row>
    <row r="30" spans="1:12" x14ac:dyDescent="0.35">
      <c r="A30" t="s">
        <v>35</v>
      </c>
      <c r="C30" s="1" t="s">
        <v>35</v>
      </c>
    </row>
    <row r="31" spans="1:12" x14ac:dyDescent="0.35">
      <c r="A31" t="s">
        <v>35</v>
      </c>
      <c r="C31" s="2" t="s">
        <v>35</v>
      </c>
    </row>
    <row r="32" spans="1:12" x14ac:dyDescent="0.35">
      <c r="A32" t="s">
        <v>35</v>
      </c>
      <c r="C32" s="1" t="s">
        <v>35</v>
      </c>
    </row>
    <row r="33" spans="1:3" x14ac:dyDescent="0.35">
      <c r="A33" t="s">
        <v>35</v>
      </c>
      <c r="C33" s="2" t="s">
        <v>35</v>
      </c>
    </row>
    <row r="34" spans="1:3" x14ac:dyDescent="0.35">
      <c r="A34" t="s">
        <v>35</v>
      </c>
      <c r="C34" s="1" t="s">
        <v>35</v>
      </c>
    </row>
    <row r="35" spans="1:3" x14ac:dyDescent="0.35">
      <c r="A35" t="s">
        <v>35</v>
      </c>
      <c r="C35" s="2" t="s">
        <v>35</v>
      </c>
    </row>
    <row r="36" spans="1:3" x14ac:dyDescent="0.35">
      <c r="A36" t="s">
        <v>35</v>
      </c>
      <c r="C36" s="1" t="s">
        <v>35</v>
      </c>
    </row>
    <row r="37" spans="1:3" x14ac:dyDescent="0.35">
      <c r="A37" t="s">
        <v>35</v>
      </c>
      <c r="C37" s="2" t="s">
        <v>35</v>
      </c>
    </row>
    <row r="38" spans="1:3" x14ac:dyDescent="0.35">
      <c r="A38" t="s">
        <v>35</v>
      </c>
      <c r="C38" s="1" t="s">
        <v>35</v>
      </c>
    </row>
    <row r="39" spans="1:3" x14ac:dyDescent="0.35">
      <c r="A39" t="s">
        <v>35</v>
      </c>
      <c r="C39" s="2" t="s">
        <v>35</v>
      </c>
    </row>
    <row r="40" spans="1:3" x14ac:dyDescent="0.35">
      <c r="A40" t="s">
        <v>35</v>
      </c>
      <c r="C40" s="1" t="s">
        <v>35</v>
      </c>
    </row>
    <row r="41" spans="1:3" x14ac:dyDescent="0.35">
      <c r="A41" t="s">
        <v>35</v>
      </c>
      <c r="C41" s="2" t="s">
        <v>35</v>
      </c>
    </row>
    <row r="42" spans="1:3" x14ac:dyDescent="0.35">
      <c r="A42" t="s">
        <v>35</v>
      </c>
      <c r="C42" s="1" t="s">
        <v>35</v>
      </c>
    </row>
    <row r="43" spans="1:3" x14ac:dyDescent="0.35">
      <c r="A43" t="s">
        <v>35</v>
      </c>
      <c r="C43" s="2" t="s">
        <v>35</v>
      </c>
    </row>
    <row r="44" spans="1:3" x14ac:dyDescent="0.35">
      <c r="A44" t="s">
        <v>35</v>
      </c>
      <c r="C44" s="1" t="s">
        <v>35</v>
      </c>
    </row>
    <row r="45" spans="1:3" x14ac:dyDescent="0.35">
      <c r="A45" t="s">
        <v>35</v>
      </c>
      <c r="C45" s="2" t="s">
        <v>35</v>
      </c>
    </row>
    <row r="46" spans="1:3" x14ac:dyDescent="0.35">
      <c r="A46" t="s">
        <v>35</v>
      </c>
      <c r="C46" s="1" t="s">
        <v>35</v>
      </c>
    </row>
    <row r="47" spans="1:3" x14ac:dyDescent="0.35">
      <c r="A47" t="s">
        <v>35</v>
      </c>
      <c r="C47" s="2" t="s">
        <v>35</v>
      </c>
    </row>
    <row r="48" spans="1:3" x14ac:dyDescent="0.35">
      <c r="A48" t="s">
        <v>35</v>
      </c>
      <c r="C48" s="1" t="s">
        <v>35</v>
      </c>
    </row>
    <row r="49" spans="1:3" x14ac:dyDescent="0.35">
      <c r="A49" t="s">
        <v>35</v>
      </c>
      <c r="C49" s="2" t="s">
        <v>35</v>
      </c>
    </row>
    <row r="50" spans="1:3" x14ac:dyDescent="0.35">
      <c r="A50" t="s">
        <v>35</v>
      </c>
      <c r="C50" s="1" t="s">
        <v>35</v>
      </c>
    </row>
    <row r="51" spans="1:3" x14ac:dyDescent="0.35">
      <c r="A51" t="s">
        <v>35</v>
      </c>
      <c r="C51" s="2" t="s">
        <v>35</v>
      </c>
    </row>
    <row r="52" spans="1:3" x14ac:dyDescent="0.35">
      <c r="A52" t="s">
        <v>35</v>
      </c>
      <c r="C52" s="1" t="s">
        <v>35</v>
      </c>
    </row>
    <row r="53" spans="1:3" x14ac:dyDescent="0.35">
      <c r="A53" t="s">
        <v>35</v>
      </c>
      <c r="C53" s="2" t="s">
        <v>35</v>
      </c>
    </row>
    <row r="54" spans="1:3" x14ac:dyDescent="0.35">
      <c r="A54" t="s">
        <v>35</v>
      </c>
      <c r="C54" s="1" t="s">
        <v>35</v>
      </c>
    </row>
    <row r="55" spans="1:3" x14ac:dyDescent="0.35">
      <c r="A55" t="s">
        <v>35</v>
      </c>
      <c r="C55" s="2" t="s">
        <v>35</v>
      </c>
    </row>
    <row r="56" spans="1:3" x14ac:dyDescent="0.35">
      <c r="A56" t="s">
        <v>35</v>
      </c>
      <c r="C56" s="1" t="s">
        <v>35</v>
      </c>
    </row>
    <row r="57" spans="1:3" x14ac:dyDescent="0.35">
      <c r="A57" t="s">
        <v>35</v>
      </c>
      <c r="C57" s="2" t="s">
        <v>35</v>
      </c>
    </row>
    <row r="58" spans="1:3" x14ac:dyDescent="0.35">
      <c r="A58" t="s">
        <v>31</v>
      </c>
      <c r="C58" s="1" t="s">
        <v>31</v>
      </c>
    </row>
    <row r="59" spans="1:3" x14ac:dyDescent="0.35">
      <c r="A59" t="s">
        <v>31</v>
      </c>
      <c r="C59" s="2" t="s">
        <v>31</v>
      </c>
    </row>
    <row r="60" spans="1:3" x14ac:dyDescent="0.35">
      <c r="A60" t="s">
        <v>31</v>
      </c>
      <c r="C60" s="1" t="s">
        <v>31</v>
      </c>
    </row>
    <row r="61" spans="1:3" x14ac:dyDescent="0.35">
      <c r="A61" t="s">
        <v>31</v>
      </c>
      <c r="C61" s="2" t="s">
        <v>31</v>
      </c>
    </row>
    <row r="62" spans="1:3" x14ac:dyDescent="0.35">
      <c r="A62" t="s">
        <v>31</v>
      </c>
      <c r="C62" s="1" t="s">
        <v>31</v>
      </c>
    </row>
    <row r="63" spans="1:3" x14ac:dyDescent="0.35">
      <c r="A63" t="s">
        <v>31</v>
      </c>
      <c r="C63" s="2" t="s">
        <v>31</v>
      </c>
    </row>
    <row r="64" spans="1:3" x14ac:dyDescent="0.35">
      <c r="A64" t="s">
        <v>31</v>
      </c>
      <c r="C64" s="1" t="s">
        <v>31</v>
      </c>
    </row>
    <row r="65" spans="1:3" x14ac:dyDescent="0.35">
      <c r="A65" t="s">
        <v>31</v>
      </c>
      <c r="C65" s="2" t="s">
        <v>31</v>
      </c>
    </row>
    <row r="66" spans="1:3" x14ac:dyDescent="0.35">
      <c r="A66" t="s">
        <v>31</v>
      </c>
      <c r="C66" s="1" t="s">
        <v>31</v>
      </c>
    </row>
    <row r="67" spans="1:3" x14ac:dyDescent="0.35">
      <c r="A67" t="s">
        <v>31</v>
      </c>
      <c r="C67" s="2" t="s">
        <v>31</v>
      </c>
    </row>
    <row r="68" spans="1:3" x14ac:dyDescent="0.35">
      <c r="A68" t="s">
        <v>31</v>
      </c>
      <c r="C68" s="1" t="s">
        <v>31</v>
      </c>
    </row>
    <row r="69" spans="1:3" x14ac:dyDescent="0.35">
      <c r="A69" t="s">
        <v>31</v>
      </c>
      <c r="C69" s="2" t="s">
        <v>31</v>
      </c>
    </row>
    <row r="70" spans="1:3" x14ac:dyDescent="0.35">
      <c r="A70" t="s">
        <v>31</v>
      </c>
      <c r="C70" s="1" t="s">
        <v>31</v>
      </c>
    </row>
    <row r="71" spans="1:3" x14ac:dyDescent="0.35">
      <c r="A71" t="s">
        <v>31</v>
      </c>
      <c r="C71" s="2" t="s">
        <v>31</v>
      </c>
    </row>
    <row r="72" spans="1:3" x14ac:dyDescent="0.35">
      <c r="A72" t="s">
        <v>31</v>
      </c>
      <c r="C72" s="1" t="s">
        <v>31</v>
      </c>
    </row>
    <row r="73" spans="1:3" x14ac:dyDescent="0.35">
      <c r="A73" t="s">
        <v>31</v>
      </c>
      <c r="C73" s="2" t="s">
        <v>31</v>
      </c>
    </row>
    <row r="74" spans="1:3" x14ac:dyDescent="0.35">
      <c r="A74" t="s">
        <v>31</v>
      </c>
      <c r="C74" s="1" t="s">
        <v>31</v>
      </c>
    </row>
    <row r="75" spans="1:3" x14ac:dyDescent="0.35">
      <c r="A75" t="s">
        <v>31</v>
      </c>
      <c r="C75" s="2" t="s">
        <v>31</v>
      </c>
    </row>
    <row r="76" spans="1:3" x14ac:dyDescent="0.35">
      <c r="A76" t="s">
        <v>31</v>
      </c>
      <c r="C76" s="1" t="s">
        <v>31</v>
      </c>
    </row>
    <row r="77" spans="1:3" x14ac:dyDescent="0.35">
      <c r="A77" t="s">
        <v>31</v>
      </c>
      <c r="C77" s="2" t="s">
        <v>31</v>
      </c>
    </row>
    <row r="78" spans="1:3" x14ac:dyDescent="0.35">
      <c r="A78" t="s">
        <v>31</v>
      </c>
      <c r="C78" s="1" t="s">
        <v>31</v>
      </c>
    </row>
    <row r="79" spans="1:3" x14ac:dyDescent="0.35">
      <c r="A79" t="s">
        <v>31</v>
      </c>
      <c r="C79" s="2" t="s">
        <v>31</v>
      </c>
    </row>
    <row r="80" spans="1:3" x14ac:dyDescent="0.35">
      <c r="A80" t="s">
        <v>31</v>
      </c>
      <c r="C80" s="1" t="s">
        <v>31</v>
      </c>
    </row>
    <row r="81" spans="1:3" x14ac:dyDescent="0.35">
      <c r="A81" t="s">
        <v>31</v>
      </c>
      <c r="C81" s="2" t="s">
        <v>31</v>
      </c>
    </row>
    <row r="82" spans="1:3" x14ac:dyDescent="0.35">
      <c r="A82" t="s">
        <v>31</v>
      </c>
      <c r="C82" s="1" t="s">
        <v>31</v>
      </c>
    </row>
    <row r="83" spans="1:3" x14ac:dyDescent="0.35">
      <c r="A83" t="s">
        <v>31</v>
      </c>
      <c r="C83" s="2" t="s">
        <v>31</v>
      </c>
    </row>
    <row r="84" spans="1:3" x14ac:dyDescent="0.35">
      <c r="A84" t="s">
        <v>31</v>
      </c>
      <c r="C84" s="1" t="s">
        <v>31</v>
      </c>
    </row>
    <row r="85" spans="1:3" x14ac:dyDescent="0.35">
      <c r="A85" t="s">
        <v>31</v>
      </c>
      <c r="C85" s="2" t="s">
        <v>31</v>
      </c>
    </row>
    <row r="86" spans="1:3" x14ac:dyDescent="0.35">
      <c r="A86" t="s">
        <v>31</v>
      </c>
      <c r="C86" s="1" t="s">
        <v>31</v>
      </c>
    </row>
    <row r="87" spans="1:3" x14ac:dyDescent="0.35">
      <c r="A87" t="s">
        <v>31</v>
      </c>
      <c r="C87" s="2" t="s">
        <v>31</v>
      </c>
    </row>
    <row r="88" spans="1:3" x14ac:dyDescent="0.35">
      <c r="A88" t="s">
        <v>31</v>
      </c>
      <c r="C88" s="1" t="s">
        <v>31</v>
      </c>
    </row>
    <row r="89" spans="1:3" x14ac:dyDescent="0.35">
      <c r="A89" t="s">
        <v>31</v>
      </c>
      <c r="C89" s="2" t="s">
        <v>31</v>
      </c>
    </row>
    <row r="90" spans="1:3" x14ac:dyDescent="0.35">
      <c r="A90" t="s">
        <v>31</v>
      </c>
      <c r="C90" s="1" t="s">
        <v>31</v>
      </c>
    </row>
    <row r="91" spans="1:3" x14ac:dyDescent="0.35">
      <c r="A91" t="s">
        <v>31</v>
      </c>
      <c r="C91" s="2" t="s">
        <v>31</v>
      </c>
    </row>
    <row r="92" spans="1:3" x14ac:dyDescent="0.35">
      <c r="A92" t="s">
        <v>31</v>
      </c>
      <c r="C92" s="1" t="s">
        <v>31</v>
      </c>
    </row>
    <row r="93" spans="1:3" x14ac:dyDescent="0.35">
      <c r="A93" t="s">
        <v>31</v>
      </c>
      <c r="C93" s="2" t="s">
        <v>31</v>
      </c>
    </row>
    <row r="94" spans="1:3" x14ac:dyDescent="0.35">
      <c r="A94" t="s">
        <v>31</v>
      </c>
      <c r="C94" s="1" t="s">
        <v>31</v>
      </c>
    </row>
    <row r="95" spans="1:3" x14ac:dyDescent="0.35">
      <c r="A95" t="s">
        <v>31</v>
      </c>
      <c r="C95" s="2" t="s">
        <v>31</v>
      </c>
    </row>
    <row r="96" spans="1:3" x14ac:dyDescent="0.35">
      <c r="A96" t="s">
        <v>31</v>
      </c>
      <c r="C96" s="1" t="s">
        <v>31</v>
      </c>
    </row>
    <row r="97" spans="1:3" x14ac:dyDescent="0.35">
      <c r="A97" t="s">
        <v>31</v>
      </c>
      <c r="C97" s="2" t="s">
        <v>31</v>
      </c>
    </row>
    <row r="98" spans="1:3" x14ac:dyDescent="0.35">
      <c r="A98" t="s">
        <v>31</v>
      </c>
      <c r="C98" s="1" t="s">
        <v>31</v>
      </c>
    </row>
    <row r="99" spans="1:3" x14ac:dyDescent="0.35">
      <c r="A99" t="s">
        <v>31</v>
      </c>
      <c r="C99" s="2" t="s">
        <v>31</v>
      </c>
    </row>
    <row r="100" spans="1:3" x14ac:dyDescent="0.35">
      <c r="A100" t="s">
        <v>31</v>
      </c>
      <c r="C100" s="1" t="s">
        <v>31</v>
      </c>
    </row>
    <row r="101" spans="1:3" x14ac:dyDescent="0.35">
      <c r="A101" t="s">
        <v>31</v>
      </c>
      <c r="C101" s="2" t="s">
        <v>31</v>
      </c>
    </row>
    <row r="102" spans="1:3" x14ac:dyDescent="0.35">
      <c r="A102" t="s">
        <v>31</v>
      </c>
      <c r="C102" s="1" t="s">
        <v>31</v>
      </c>
    </row>
    <row r="103" spans="1:3" x14ac:dyDescent="0.35">
      <c r="A103" t="s">
        <v>31</v>
      </c>
      <c r="C103" s="2" t="s">
        <v>31</v>
      </c>
    </row>
    <row r="104" spans="1:3" x14ac:dyDescent="0.35">
      <c r="A104" t="s">
        <v>31</v>
      </c>
      <c r="C104" s="1" t="s">
        <v>31</v>
      </c>
    </row>
    <row r="105" spans="1:3" x14ac:dyDescent="0.35">
      <c r="A105" t="s">
        <v>31</v>
      </c>
      <c r="C105" s="2" t="s">
        <v>31</v>
      </c>
    </row>
    <row r="106" spans="1:3" x14ac:dyDescent="0.35">
      <c r="A106" t="s">
        <v>31</v>
      </c>
      <c r="C106" s="1" t="s">
        <v>31</v>
      </c>
    </row>
    <row r="107" spans="1:3" x14ac:dyDescent="0.35">
      <c r="A107" t="s">
        <v>31</v>
      </c>
      <c r="C107" s="2" t="s">
        <v>31</v>
      </c>
    </row>
    <row r="108" spans="1:3" x14ac:dyDescent="0.35">
      <c r="A108" t="s">
        <v>31</v>
      </c>
      <c r="C108" s="1" t="s">
        <v>31</v>
      </c>
    </row>
    <row r="109" spans="1:3" x14ac:dyDescent="0.35">
      <c r="A109" t="s">
        <v>31</v>
      </c>
      <c r="C109" s="2" t="s">
        <v>31</v>
      </c>
    </row>
    <row r="110" spans="1:3" x14ac:dyDescent="0.35">
      <c r="A110" t="s">
        <v>31</v>
      </c>
      <c r="C110" s="1" t="s">
        <v>31</v>
      </c>
    </row>
    <row r="111" spans="1:3" x14ac:dyDescent="0.35">
      <c r="A111" t="s">
        <v>31</v>
      </c>
      <c r="C111" s="2" t="s">
        <v>31</v>
      </c>
    </row>
    <row r="112" spans="1:3" x14ac:dyDescent="0.35">
      <c r="A112" t="s">
        <v>31</v>
      </c>
      <c r="C112" s="1" t="s">
        <v>31</v>
      </c>
    </row>
    <row r="113" spans="1:3" x14ac:dyDescent="0.35">
      <c r="A113" t="s">
        <v>31</v>
      </c>
      <c r="C113" s="2" t="s">
        <v>31</v>
      </c>
    </row>
    <row r="114" spans="1:3" x14ac:dyDescent="0.35">
      <c r="A114" t="s">
        <v>33</v>
      </c>
      <c r="C114" s="1" t="s">
        <v>33</v>
      </c>
    </row>
    <row r="115" spans="1:3" x14ac:dyDescent="0.35">
      <c r="A115" t="s">
        <v>33</v>
      </c>
      <c r="C115" s="2" t="s">
        <v>33</v>
      </c>
    </row>
    <row r="116" spans="1:3" x14ac:dyDescent="0.35">
      <c r="A116" t="s">
        <v>33</v>
      </c>
      <c r="C116" s="1" t="s">
        <v>33</v>
      </c>
    </row>
    <row r="117" spans="1:3" x14ac:dyDescent="0.35">
      <c r="A117" t="s">
        <v>33</v>
      </c>
      <c r="C117" s="2" t="s">
        <v>33</v>
      </c>
    </row>
    <row r="118" spans="1:3" x14ac:dyDescent="0.35">
      <c r="A118" t="s">
        <v>33</v>
      </c>
      <c r="C118" s="1" t="s">
        <v>33</v>
      </c>
    </row>
    <row r="119" spans="1:3" x14ac:dyDescent="0.35">
      <c r="A119" t="s">
        <v>33</v>
      </c>
      <c r="C119" s="2" t="s">
        <v>33</v>
      </c>
    </row>
    <row r="120" spans="1:3" x14ac:dyDescent="0.35">
      <c r="A120" t="s">
        <v>33</v>
      </c>
      <c r="C120" s="1" t="s">
        <v>33</v>
      </c>
    </row>
    <row r="121" spans="1:3" x14ac:dyDescent="0.35">
      <c r="A121" t="s">
        <v>33</v>
      </c>
      <c r="C121" s="2" t="s">
        <v>33</v>
      </c>
    </row>
    <row r="122" spans="1:3" x14ac:dyDescent="0.35">
      <c r="A122" t="s">
        <v>33</v>
      </c>
      <c r="C122" s="1" t="s">
        <v>33</v>
      </c>
    </row>
    <row r="123" spans="1:3" x14ac:dyDescent="0.35">
      <c r="A123" t="s">
        <v>33</v>
      </c>
      <c r="C123" s="2" t="s">
        <v>33</v>
      </c>
    </row>
    <row r="124" spans="1:3" x14ac:dyDescent="0.35">
      <c r="A124" t="s">
        <v>33</v>
      </c>
      <c r="C124" s="1" t="s">
        <v>33</v>
      </c>
    </row>
    <row r="125" spans="1:3" x14ac:dyDescent="0.35">
      <c r="A125" t="s">
        <v>33</v>
      </c>
      <c r="C125" s="2" t="s">
        <v>33</v>
      </c>
    </row>
    <row r="126" spans="1:3" x14ac:dyDescent="0.35">
      <c r="A126" t="s">
        <v>33</v>
      </c>
      <c r="C126" s="1" t="s">
        <v>33</v>
      </c>
    </row>
    <row r="127" spans="1:3" x14ac:dyDescent="0.35">
      <c r="A127" t="s">
        <v>33</v>
      </c>
      <c r="C127" s="2" t="s">
        <v>33</v>
      </c>
    </row>
    <row r="128" spans="1:3" x14ac:dyDescent="0.35">
      <c r="A128" t="s">
        <v>33</v>
      </c>
      <c r="C128" s="1" t="s">
        <v>33</v>
      </c>
    </row>
    <row r="129" spans="1:3" x14ac:dyDescent="0.35">
      <c r="A129" t="s">
        <v>33</v>
      </c>
      <c r="C129" s="2" t="s">
        <v>33</v>
      </c>
    </row>
    <row r="130" spans="1:3" x14ac:dyDescent="0.35">
      <c r="A130" t="s">
        <v>33</v>
      </c>
      <c r="C130" s="1" t="s">
        <v>33</v>
      </c>
    </row>
    <row r="131" spans="1:3" x14ac:dyDescent="0.35">
      <c r="A131" t="s">
        <v>33</v>
      </c>
      <c r="C131" s="2" t="s">
        <v>33</v>
      </c>
    </row>
    <row r="132" spans="1:3" x14ac:dyDescent="0.35">
      <c r="A132" t="s">
        <v>33</v>
      </c>
      <c r="C132" s="1" t="s">
        <v>33</v>
      </c>
    </row>
    <row r="133" spans="1:3" x14ac:dyDescent="0.35">
      <c r="A133" t="s">
        <v>33</v>
      </c>
      <c r="C133" s="2" t="s">
        <v>33</v>
      </c>
    </row>
    <row r="134" spans="1:3" x14ac:dyDescent="0.35">
      <c r="A134" t="s">
        <v>33</v>
      </c>
      <c r="C134" s="1" t="s">
        <v>33</v>
      </c>
    </row>
    <row r="135" spans="1:3" x14ac:dyDescent="0.35">
      <c r="A135" t="s">
        <v>33</v>
      </c>
      <c r="C135" s="2" t="s">
        <v>33</v>
      </c>
    </row>
    <row r="136" spans="1:3" x14ac:dyDescent="0.35">
      <c r="A136" t="s">
        <v>33</v>
      </c>
      <c r="C136" s="1" t="s">
        <v>33</v>
      </c>
    </row>
    <row r="137" spans="1:3" x14ac:dyDescent="0.35">
      <c r="A137" t="s">
        <v>33</v>
      </c>
      <c r="C137" s="2" t="s">
        <v>33</v>
      </c>
    </row>
    <row r="138" spans="1:3" x14ac:dyDescent="0.35">
      <c r="A138" t="s">
        <v>33</v>
      </c>
      <c r="C138" s="1" t="s">
        <v>33</v>
      </c>
    </row>
    <row r="139" spans="1:3" x14ac:dyDescent="0.35">
      <c r="A139" t="s">
        <v>33</v>
      </c>
      <c r="C139" s="2" t="s">
        <v>33</v>
      </c>
    </row>
    <row r="140" spans="1:3" x14ac:dyDescent="0.35">
      <c r="A140" t="s">
        <v>33</v>
      </c>
      <c r="C140" s="1" t="s">
        <v>33</v>
      </c>
    </row>
    <row r="141" spans="1:3" x14ac:dyDescent="0.35">
      <c r="A141" t="s">
        <v>32</v>
      </c>
      <c r="C141" s="2" t="s">
        <v>32</v>
      </c>
    </row>
    <row r="142" spans="1:3" x14ac:dyDescent="0.35">
      <c r="A142" t="s">
        <v>32</v>
      </c>
      <c r="C142" s="1" t="s">
        <v>32</v>
      </c>
    </row>
    <row r="143" spans="1:3" x14ac:dyDescent="0.35">
      <c r="A143" t="s">
        <v>32</v>
      </c>
      <c r="C143" s="2" t="s">
        <v>32</v>
      </c>
    </row>
    <row r="144" spans="1:3" x14ac:dyDescent="0.35">
      <c r="A144" t="s">
        <v>32</v>
      </c>
      <c r="C144" s="1" t="s">
        <v>32</v>
      </c>
    </row>
    <row r="145" spans="1:3" x14ac:dyDescent="0.35">
      <c r="A145" t="s">
        <v>32</v>
      </c>
      <c r="C145" s="2" t="s">
        <v>32</v>
      </c>
    </row>
    <row r="146" spans="1:3" x14ac:dyDescent="0.35">
      <c r="A146" t="s">
        <v>32</v>
      </c>
      <c r="C146" s="1" t="s">
        <v>32</v>
      </c>
    </row>
    <row r="147" spans="1:3" x14ac:dyDescent="0.35">
      <c r="A147" t="s">
        <v>32</v>
      </c>
      <c r="C147" s="2" t="s">
        <v>32</v>
      </c>
    </row>
    <row r="148" spans="1:3" x14ac:dyDescent="0.35">
      <c r="A148" t="s">
        <v>32</v>
      </c>
      <c r="C148" s="1" t="s">
        <v>32</v>
      </c>
    </row>
    <row r="149" spans="1:3" x14ac:dyDescent="0.35">
      <c r="A149" t="s">
        <v>32</v>
      </c>
      <c r="C149" s="2" t="s">
        <v>32</v>
      </c>
    </row>
    <row r="150" spans="1:3" x14ac:dyDescent="0.35">
      <c r="A150" t="s">
        <v>32</v>
      </c>
      <c r="C150" s="1" t="s">
        <v>32</v>
      </c>
    </row>
    <row r="151" spans="1:3" x14ac:dyDescent="0.35">
      <c r="A151" t="s">
        <v>32</v>
      </c>
      <c r="C151" s="2" t="s">
        <v>32</v>
      </c>
    </row>
    <row r="152" spans="1:3" x14ac:dyDescent="0.35">
      <c r="A152" t="s">
        <v>32</v>
      </c>
      <c r="C152" s="1" t="s">
        <v>32</v>
      </c>
    </row>
    <row r="153" spans="1:3" x14ac:dyDescent="0.35">
      <c r="A153" t="s">
        <v>32</v>
      </c>
      <c r="C153" s="2" t="s">
        <v>32</v>
      </c>
    </row>
    <row r="154" spans="1:3" x14ac:dyDescent="0.35">
      <c r="A154" t="s">
        <v>32</v>
      </c>
      <c r="C154" s="1" t="s">
        <v>32</v>
      </c>
    </row>
    <row r="155" spans="1:3" x14ac:dyDescent="0.35">
      <c r="A155" t="s">
        <v>32</v>
      </c>
      <c r="C155" s="2" t="s">
        <v>32</v>
      </c>
    </row>
    <row r="156" spans="1:3" x14ac:dyDescent="0.35">
      <c r="A156" t="s">
        <v>32</v>
      </c>
      <c r="C156" s="1" t="s">
        <v>32</v>
      </c>
    </row>
    <row r="157" spans="1:3" x14ac:dyDescent="0.35">
      <c r="A157" t="s">
        <v>32</v>
      </c>
      <c r="C157" s="2" t="s">
        <v>32</v>
      </c>
    </row>
    <row r="158" spans="1:3" x14ac:dyDescent="0.35">
      <c r="A158" t="s">
        <v>32</v>
      </c>
      <c r="C158" s="1" t="s">
        <v>32</v>
      </c>
    </row>
    <row r="159" spans="1:3" x14ac:dyDescent="0.35">
      <c r="A159" t="s">
        <v>32</v>
      </c>
      <c r="C159" s="2" t="s">
        <v>32</v>
      </c>
    </row>
    <row r="160" spans="1:3" x14ac:dyDescent="0.35">
      <c r="A160" t="s">
        <v>32</v>
      </c>
      <c r="C160" s="1" t="s">
        <v>32</v>
      </c>
    </row>
    <row r="161" spans="1:3" x14ac:dyDescent="0.35">
      <c r="A161" t="s">
        <v>32</v>
      </c>
      <c r="C161" s="2" t="s">
        <v>32</v>
      </c>
    </row>
    <row r="162" spans="1:3" x14ac:dyDescent="0.35">
      <c r="A162" t="s">
        <v>32</v>
      </c>
      <c r="C162" s="1" t="s">
        <v>32</v>
      </c>
    </row>
    <row r="163" spans="1:3" x14ac:dyDescent="0.35">
      <c r="A163" t="s">
        <v>32</v>
      </c>
      <c r="C163" s="2" t="s">
        <v>32</v>
      </c>
    </row>
    <row r="164" spans="1:3" x14ac:dyDescent="0.35">
      <c r="A164" t="s">
        <v>32</v>
      </c>
      <c r="C164" s="1" t="s">
        <v>32</v>
      </c>
    </row>
    <row r="165" spans="1:3" x14ac:dyDescent="0.35">
      <c r="A165" t="s">
        <v>32</v>
      </c>
      <c r="C165" s="2" t="s">
        <v>32</v>
      </c>
    </row>
    <row r="166" spans="1:3" x14ac:dyDescent="0.35">
      <c r="A166" t="s">
        <v>32</v>
      </c>
      <c r="C166" s="1" t="s">
        <v>32</v>
      </c>
    </row>
    <row r="167" spans="1:3" x14ac:dyDescent="0.35">
      <c r="A167" t="s">
        <v>32</v>
      </c>
      <c r="C167" s="2" t="s">
        <v>32</v>
      </c>
    </row>
    <row r="168" spans="1:3" x14ac:dyDescent="0.35">
      <c r="A168" t="s">
        <v>32</v>
      </c>
      <c r="C168" s="1" t="s">
        <v>32</v>
      </c>
    </row>
    <row r="169" spans="1:3" x14ac:dyDescent="0.35">
      <c r="A169" t="s">
        <v>32</v>
      </c>
      <c r="C169" s="2" t="s">
        <v>32</v>
      </c>
    </row>
    <row r="170" spans="1:3" x14ac:dyDescent="0.35">
      <c r="A170" t="s">
        <v>32</v>
      </c>
      <c r="C170" s="1" t="s">
        <v>32</v>
      </c>
    </row>
    <row r="171" spans="1:3" x14ac:dyDescent="0.35">
      <c r="A171" t="s">
        <v>32</v>
      </c>
      <c r="C171" s="2" t="s">
        <v>32</v>
      </c>
    </row>
    <row r="172" spans="1:3" x14ac:dyDescent="0.35">
      <c r="A172" t="s">
        <v>32</v>
      </c>
      <c r="C172" s="1" t="s">
        <v>32</v>
      </c>
    </row>
    <row r="173" spans="1:3" x14ac:dyDescent="0.35">
      <c r="A173" t="s">
        <v>32</v>
      </c>
      <c r="C173" s="2" t="s">
        <v>32</v>
      </c>
    </row>
    <row r="174" spans="1:3" x14ac:dyDescent="0.35">
      <c r="A174" t="s">
        <v>32</v>
      </c>
      <c r="C174" s="1" t="s">
        <v>32</v>
      </c>
    </row>
    <row r="175" spans="1:3" x14ac:dyDescent="0.35">
      <c r="A175" t="s">
        <v>32</v>
      </c>
      <c r="C175" s="2" t="s">
        <v>32</v>
      </c>
    </row>
    <row r="176" spans="1:3" x14ac:dyDescent="0.35">
      <c r="A176" t="s">
        <v>32</v>
      </c>
      <c r="C176" s="1" t="s">
        <v>32</v>
      </c>
    </row>
    <row r="177" spans="1:3" x14ac:dyDescent="0.35">
      <c r="A177" t="s">
        <v>32</v>
      </c>
      <c r="C177" s="2" t="s">
        <v>32</v>
      </c>
    </row>
    <row r="178" spans="1:3" x14ac:dyDescent="0.35">
      <c r="A178" t="s">
        <v>32</v>
      </c>
      <c r="C178" s="1" t="s">
        <v>32</v>
      </c>
    </row>
    <row r="179" spans="1:3" x14ac:dyDescent="0.35">
      <c r="A179" t="s">
        <v>32</v>
      </c>
      <c r="C179" s="2" t="s">
        <v>32</v>
      </c>
    </row>
    <row r="180" spans="1:3" x14ac:dyDescent="0.35">
      <c r="A180" t="s">
        <v>32</v>
      </c>
      <c r="C180" s="1" t="s">
        <v>32</v>
      </c>
    </row>
    <row r="181" spans="1:3" x14ac:dyDescent="0.35">
      <c r="A181" t="s">
        <v>32</v>
      </c>
      <c r="C181" s="2" t="s">
        <v>32</v>
      </c>
    </row>
    <row r="182" spans="1:3" x14ac:dyDescent="0.35">
      <c r="A182" t="s">
        <v>32</v>
      </c>
      <c r="C182" s="1" t="s">
        <v>32</v>
      </c>
    </row>
    <row r="183" spans="1:3" x14ac:dyDescent="0.35">
      <c r="A183" t="s">
        <v>32</v>
      </c>
      <c r="C183" s="2" t="s">
        <v>32</v>
      </c>
    </row>
    <row r="184" spans="1:3" x14ac:dyDescent="0.35">
      <c r="A184" t="s">
        <v>32</v>
      </c>
      <c r="C184" s="1" t="s">
        <v>32</v>
      </c>
    </row>
    <row r="185" spans="1:3" x14ac:dyDescent="0.35">
      <c r="A185" t="s">
        <v>32</v>
      </c>
      <c r="C185" s="2" t="s">
        <v>32</v>
      </c>
    </row>
    <row r="186" spans="1:3" x14ac:dyDescent="0.35">
      <c r="A186" t="s">
        <v>32</v>
      </c>
      <c r="C186" s="1" t="s">
        <v>32</v>
      </c>
    </row>
    <row r="187" spans="1:3" x14ac:dyDescent="0.35">
      <c r="A187" t="s">
        <v>32</v>
      </c>
      <c r="C187" s="2" t="s">
        <v>32</v>
      </c>
    </row>
    <row r="188" spans="1:3" x14ac:dyDescent="0.35">
      <c r="A188" t="s">
        <v>32</v>
      </c>
      <c r="C188" s="1" t="s">
        <v>32</v>
      </c>
    </row>
    <row r="189" spans="1:3" x14ac:dyDescent="0.35">
      <c r="A189" t="s">
        <v>32</v>
      </c>
      <c r="C189" s="2" t="s">
        <v>32</v>
      </c>
    </row>
    <row r="190" spans="1:3" x14ac:dyDescent="0.35">
      <c r="A190" t="s">
        <v>32</v>
      </c>
      <c r="C190" s="1" t="s">
        <v>32</v>
      </c>
    </row>
    <row r="191" spans="1:3" x14ac:dyDescent="0.35">
      <c r="A191" t="s">
        <v>32</v>
      </c>
      <c r="C191" s="2" t="s">
        <v>32</v>
      </c>
    </row>
    <row r="192" spans="1:3" x14ac:dyDescent="0.35">
      <c r="A192" t="s">
        <v>32</v>
      </c>
      <c r="C192" s="1" t="s">
        <v>32</v>
      </c>
    </row>
    <row r="193" spans="1:3" x14ac:dyDescent="0.35">
      <c r="A193" t="s">
        <v>32</v>
      </c>
      <c r="C193" s="2" t="s">
        <v>32</v>
      </c>
    </row>
    <row r="194" spans="1:3" x14ac:dyDescent="0.35">
      <c r="A194" t="s">
        <v>32</v>
      </c>
      <c r="C194" s="1" t="s">
        <v>32</v>
      </c>
    </row>
    <row r="195" spans="1:3" x14ac:dyDescent="0.35">
      <c r="A195" t="s">
        <v>32</v>
      </c>
      <c r="C195" s="2" t="s">
        <v>32</v>
      </c>
    </row>
    <row r="196" spans="1:3" x14ac:dyDescent="0.35">
      <c r="A196" t="s">
        <v>32</v>
      </c>
      <c r="C196" s="1" t="s">
        <v>32</v>
      </c>
    </row>
    <row r="197" spans="1:3" x14ac:dyDescent="0.35">
      <c r="A197" t="s">
        <v>32</v>
      </c>
      <c r="C197" s="2" t="s">
        <v>32</v>
      </c>
    </row>
    <row r="198" spans="1:3" x14ac:dyDescent="0.35">
      <c r="A198" t="s">
        <v>32</v>
      </c>
      <c r="C198" s="1" t="s">
        <v>32</v>
      </c>
    </row>
    <row r="199" spans="1:3" x14ac:dyDescent="0.35">
      <c r="A199" t="s">
        <v>32</v>
      </c>
      <c r="C199" s="2" t="s">
        <v>32</v>
      </c>
    </row>
    <row r="200" spans="1:3" x14ac:dyDescent="0.35">
      <c r="A200" t="s">
        <v>32</v>
      </c>
      <c r="C200" s="1" t="s">
        <v>32</v>
      </c>
    </row>
    <row r="201" spans="1:3" x14ac:dyDescent="0.35">
      <c r="A201" t="s">
        <v>32</v>
      </c>
      <c r="C201" s="2" t="s">
        <v>32</v>
      </c>
    </row>
    <row r="202" spans="1:3" x14ac:dyDescent="0.35">
      <c r="A202" t="s">
        <v>32</v>
      </c>
      <c r="C202" s="1" t="s">
        <v>32</v>
      </c>
    </row>
    <row r="203" spans="1:3" x14ac:dyDescent="0.35">
      <c r="A203" t="s">
        <v>32</v>
      </c>
      <c r="C203" s="2" t="s">
        <v>32</v>
      </c>
    </row>
    <row r="204" spans="1:3" x14ac:dyDescent="0.35">
      <c r="A204" t="s">
        <v>32</v>
      </c>
      <c r="C204" s="1" t="s">
        <v>32</v>
      </c>
    </row>
    <row r="205" spans="1:3" x14ac:dyDescent="0.35">
      <c r="A205" t="s">
        <v>32</v>
      </c>
      <c r="C205" s="2" t="s">
        <v>32</v>
      </c>
    </row>
    <row r="206" spans="1:3" x14ac:dyDescent="0.35">
      <c r="A206" t="s">
        <v>32</v>
      </c>
      <c r="C206" s="1" t="s">
        <v>32</v>
      </c>
    </row>
    <row r="207" spans="1:3" x14ac:dyDescent="0.35">
      <c r="A207" t="s">
        <v>32</v>
      </c>
      <c r="C207" s="2" t="s">
        <v>32</v>
      </c>
    </row>
    <row r="208" spans="1:3" x14ac:dyDescent="0.35">
      <c r="A208" t="s">
        <v>32</v>
      </c>
      <c r="C208" s="1" t="s">
        <v>32</v>
      </c>
    </row>
    <row r="209" spans="1:3" x14ac:dyDescent="0.35">
      <c r="A209" t="s">
        <v>32</v>
      </c>
      <c r="C209" s="2" t="s">
        <v>32</v>
      </c>
    </row>
    <row r="210" spans="1:3" x14ac:dyDescent="0.35">
      <c r="A210" t="s">
        <v>32</v>
      </c>
      <c r="C210" s="1" t="s">
        <v>32</v>
      </c>
    </row>
    <row r="211" spans="1:3" x14ac:dyDescent="0.35">
      <c r="A211" t="s">
        <v>32</v>
      </c>
      <c r="C211" s="2" t="s">
        <v>32</v>
      </c>
    </row>
    <row r="212" spans="1:3" x14ac:dyDescent="0.35">
      <c r="A212" t="s">
        <v>32</v>
      </c>
      <c r="C212" s="1" t="s">
        <v>32</v>
      </c>
    </row>
    <row r="213" spans="1:3" x14ac:dyDescent="0.35">
      <c r="A213" t="s">
        <v>32</v>
      </c>
      <c r="C213" s="2" t="s">
        <v>32</v>
      </c>
    </row>
    <row r="214" spans="1:3" x14ac:dyDescent="0.35">
      <c r="A214" t="s">
        <v>32</v>
      </c>
      <c r="C214" s="1" t="s">
        <v>32</v>
      </c>
    </row>
    <row r="215" spans="1:3" x14ac:dyDescent="0.35">
      <c r="A215" t="s">
        <v>32</v>
      </c>
      <c r="C215" s="2" t="s">
        <v>32</v>
      </c>
    </row>
    <row r="216" spans="1:3" x14ac:dyDescent="0.35">
      <c r="A216" t="s">
        <v>32</v>
      </c>
      <c r="C216" s="1" t="s">
        <v>32</v>
      </c>
    </row>
    <row r="217" spans="1:3" x14ac:dyDescent="0.35">
      <c r="A217" t="s">
        <v>32</v>
      </c>
      <c r="C217" s="2" t="s">
        <v>32</v>
      </c>
    </row>
    <row r="218" spans="1:3" x14ac:dyDescent="0.35">
      <c r="A218" t="s">
        <v>32</v>
      </c>
      <c r="C218" s="1" t="s">
        <v>32</v>
      </c>
    </row>
    <row r="219" spans="1:3" x14ac:dyDescent="0.35">
      <c r="A219" t="s">
        <v>32</v>
      </c>
      <c r="C219" s="2" t="s">
        <v>32</v>
      </c>
    </row>
    <row r="220" spans="1:3" x14ac:dyDescent="0.35">
      <c r="A220" t="s">
        <v>32</v>
      </c>
      <c r="C220" s="1" t="s">
        <v>32</v>
      </c>
    </row>
    <row r="221" spans="1:3" x14ac:dyDescent="0.35">
      <c r="A221" t="s">
        <v>32</v>
      </c>
      <c r="C221" s="2" t="s">
        <v>32</v>
      </c>
    </row>
    <row r="222" spans="1:3" x14ac:dyDescent="0.35">
      <c r="A222" t="s">
        <v>32</v>
      </c>
      <c r="C222" s="1" t="s">
        <v>32</v>
      </c>
    </row>
    <row r="223" spans="1:3" x14ac:dyDescent="0.35">
      <c r="A223" t="s">
        <v>32</v>
      </c>
      <c r="C223" s="2" t="s">
        <v>32</v>
      </c>
    </row>
    <row r="224" spans="1:3" x14ac:dyDescent="0.35">
      <c r="A224" t="s">
        <v>32</v>
      </c>
      <c r="C224" s="1" t="s">
        <v>32</v>
      </c>
    </row>
    <row r="225" spans="1:3" x14ac:dyDescent="0.35">
      <c r="A225" t="s">
        <v>32</v>
      </c>
      <c r="C225" s="2" t="s">
        <v>32</v>
      </c>
    </row>
    <row r="226" spans="1:3" x14ac:dyDescent="0.35">
      <c r="A226" t="s">
        <v>32</v>
      </c>
      <c r="C226" s="1" t="s">
        <v>32</v>
      </c>
    </row>
    <row r="227" spans="1:3" x14ac:dyDescent="0.35">
      <c r="A227" t="s">
        <v>32</v>
      </c>
      <c r="C227" s="2" t="s">
        <v>32</v>
      </c>
    </row>
    <row r="228" spans="1:3" x14ac:dyDescent="0.35">
      <c r="A228" t="s">
        <v>32</v>
      </c>
      <c r="C228" s="1" t="s">
        <v>32</v>
      </c>
    </row>
    <row r="229" spans="1:3" x14ac:dyDescent="0.35">
      <c r="A229" t="s">
        <v>32</v>
      </c>
      <c r="C229" s="2" t="s">
        <v>32</v>
      </c>
    </row>
    <row r="230" spans="1:3" x14ac:dyDescent="0.35">
      <c r="A230" t="s">
        <v>32</v>
      </c>
      <c r="C230" s="1" t="s">
        <v>32</v>
      </c>
    </row>
    <row r="231" spans="1:3" x14ac:dyDescent="0.35">
      <c r="A231" t="s">
        <v>32</v>
      </c>
      <c r="C231" s="2" t="s">
        <v>32</v>
      </c>
    </row>
    <row r="232" spans="1:3" x14ac:dyDescent="0.35">
      <c r="A232" t="s">
        <v>32</v>
      </c>
      <c r="C232" s="1" t="s">
        <v>32</v>
      </c>
    </row>
    <row r="233" spans="1:3" x14ac:dyDescent="0.35">
      <c r="A233" t="s">
        <v>32</v>
      </c>
      <c r="C233" s="2" t="s">
        <v>32</v>
      </c>
    </row>
    <row r="234" spans="1:3" x14ac:dyDescent="0.35">
      <c r="A234" t="s">
        <v>32</v>
      </c>
      <c r="C234" s="1" t="s">
        <v>32</v>
      </c>
    </row>
    <row r="235" spans="1:3" x14ac:dyDescent="0.35">
      <c r="A235" t="s">
        <v>32</v>
      </c>
      <c r="C235" s="2" t="s">
        <v>32</v>
      </c>
    </row>
    <row r="236" spans="1:3" x14ac:dyDescent="0.35">
      <c r="A236" t="s">
        <v>32</v>
      </c>
      <c r="C236" s="1" t="s">
        <v>32</v>
      </c>
    </row>
    <row r="237" spans="1:3" x14ac:dyDescent="0.35">
      <c r="A237" t="s">
        <v>32</v>
      </c>
      <c r="C237" s="2" t="s">
        <v>32</v>
      </c>
    </row>
    <row r="238" spans="1:3" x14ac:dyDescent="0.35">
      <c r="A238" t="s">
        <v>32</v>
      </c>
      <c r="C238" s="1" t="s">
        <v>32</v>
      </c>
    </row>
    <row r="239" spans="1:3" x14ac:dyDescent="0.35">
      <c r="A239" t="s">
        <v>32</v>
      </c>
      <c r="C239" s="2" t="s">
        <v>32</v>
      </c>
    </row>
    <row r="240" spans="1:3" x14ac:dyDescent="0.35">
      <c r="A240" t="s">
        <v>32</v>
      </c>
      <c r="C240" s="1" t="s">
        <v>32</v>
      </c>
    </row>
    <row r="241" spans="1:3" x14ac:dyDescent="0.35">
      <c r="A241" t="s">
        <v>32</v>
      </c>
      <c r="C241" s="2" t="s">
        <v>32</v>
      </c>
    </row>
    <row r="242" spans="1:3" x14ac:dyDescent="0.35">
      <c r="A242" t="s">
        <v>32</v>
      </c>
      <c r="C242" s="1" t="s">
        <v>32</v>
      </c>
    </row>
    <row r="243" spans="1:3" x14ac:dyDescent="0.35">
      <c r="A243" t="s">
        <v>32</v>
      </c>
      <c r="C243" s="2" t="s">
        <v>32</v>
      </c>
    </row>
    <row r="244" spans="1:3" x14ac:dyDescent="0.35">
      <c r="A244" t="s">
        <v>32</v>
      </c>
      <c r="C244" s="1" t="s">
        <v>32</v>
      </c>
    </row>
    <row r="245" spans="1:3" x14ac:dyDescent="0.35">
      <c r="A245" t="s">
        <v>32</v>
      </c>
      <c r="C245" s="2" t="s">
        <v>32</v>
      </c>
    </row>
    <row r="246" spans="1:3" x14ac:dyDescent="0.35">
      <c r="A246" t="s">
        <v>32</v>
      </c>
      <c r="C246" s="1" t="s">
        <v>32</v>
      </c>
    </row>
    <row r="247" spans="1:3" x14ac:dyDescent="0.35">
      <c r="A247" t="s">
        <v>32</v>
      </c>
      <c r="C247" s="2" t="s">
        <v>32</v>
      </c>
    </row>
    <row r="248" spans="1:3" x14ac:dyDescent="0.35">
      <c r="A248" t="s">
        <v>32</v>
      </c>
      <c r="C248" s="1" t="s">
        <v>32</v>
      </c>
    </row>
    <row r="249" spans="1:3" x14ac:dyDescent="0.35">
      <c r="A249" t="s">
        <v>32</v>
      </c>
      <c r="C249" s="2" t="s">
        <v>32</v>
      </c>
    </row>
    <row r="250" spans="1:3" x14ac:dyDescent="0.35">
      <c r="A250" t="s">
        <v>32</v>
      </c>
      <c r="C250" s="1" t="s">
        <v>32</v>
      </c>
    </row>
    <row r="251" spans="1:3" x14ac:dyDescent="0.35">
      <c r="A251" t="s">
        <v>32</v>
      </c>
      <c r="C251" s="2" t="s">
        <v>32</v>
      </c>
    </row>
    <row r="252" spans="1:3" x14ac:dyDescent="0.35">
      <c r="A252" t="s">
        <v>32</v>
      </c>
      <c r="C252" s="1" t="s">
        <v>32</v>
      </c>
    </row>
    <row r="253" spans="1:3" x14ac:dyDescent="0.35">
      <c r="A253" t="s">
        <v>32</v>
      </c>
      <c r="C253" s="2" t="s">
        <v>32</v>
      </c>
    </row>
    <row r="254" spans="1:3" x14ac:dyDescent="0.35">
      <c r="A254" t="s">
        <v>32</v>
      </c>
      <c r="C254" s="1" t="s">
        <v>32</v>
      </c>
    </row>
    <row r="255" spans="1:3" x14ac:dyDescent="0.35">
      <c r="A255" t="s">
        <v>32</v>
      </c>
      <c r="C255" s="2" t="s">
        <v>32</v>
      </c>
    </row>
    <row r="256" spans="1:3" x14ac:dyDescent="0.35">
      <c r="A256" t="s">
        <v>32</v>
      </c>
      <c r="C256" s="1" t="s">
        <v>32</v>
      </c>
    </row>
    <row r="257" spans="1:1" x14ac:dyDescent="0.35">
      <c r="A257" t="s">
        <v>34</v>
      </c>
    </row>
    <row r="258" spans="1:1" x14ac:dyDescent="0.35">
      <c r="A258" t="s">
        <v>34</v>
      </c>
    </row>
    <row r="259" spans="1:1" x14ac:dyDescent="0.35">
      <c r="A259" t="s">
        <v>34</v>
      </c>
    </row>
    <row r="260" spans="1:1" x14ac:dyDescent="0.35">
      <c r="A260" t="s">
        <v>34</v>
      </c>
    </row>
    <row r="261" spans="1:1" x14ac:dyDescent="0.35">
      <c r="A261" t="s">
        <v>34</v>
      </c>
    </row>
    <row r="262" spans="1:1" x14ac:dyDescent="0.35">
      <c r="A262" t="s">
        <v>34</v>
      </c>
    </row>
    <row r="263" spans="1:1" x14ac:dyDescent="0.35">
      <c r="A263" t="s">
        <v>34</v>
      </c>
    </row>
    <row r="264" spans="1:1" x14ac:dyDescent="0.35">
      <c r="A264" t="s">
        <v>34</v>
      </c>
    </row>
    <row r="265" spans="1:1" x14ac:dyDescent="0.35">
      <c r="A265" t="s">
        <v>34</v>
      </c>
    </row>
    <row r="266" spans="1:1" x14ac:dyDescent="0.35">
      <c r="A266" t="s">
        <v>34</v>
      </c>
    </row>
    <row r="267" spans="1:1" x14ac:dyDescent="0.35">
      <c r="A267" t="s">
        <v>34</v>
      </c>
    </row>
    <row r="268" spans="1:1" x14ac:dyDescent="0.35">
      <c r="A268" t="s">
        <v>34</v>
      </c>
    </row>
    <row r="269" spans="1:1" x14ac:dyDescent="0.35">
      <c r="A269" t="s">
        <v>34</v>
      </c>
    </row>
    <row r="270" spans="1:1" x14ac:dyDescent="0.35">
      <c r="A270" t="s">
        <v>34</v>
      </c>
    </row>
    <row r="271" spans="1:1" x14ac:dyDescent="0.35">
      <c r="A271" t="s">
        <v>34</v>
      </c>
    </row>
    <row r="272" spans="1:1" x14ac:dyDescent="0.35">
      <c r="A272" t="s">
        <v>34</v>
      </c>
    </row>
    <row r="273" spans="1:1" x14ac:dyDescent="0.35">
      <c r="A273" t="s">
        <v>34</v>
      </c>
    </row>
    <row r="274" spans="1:1" x14ac:dyDescent="0.35">
      <c r="A274" t="s">
        <v>34</v>
      </c>
    </row>
    <row r="275" spans="1:1" x14ac:dyDescent="0.35">
      <c r="A275" t="s">
        <v>34</v>
      </c>
    </row>
    <row r="276" spans="1:1" x14ac:dyDescent="0.35">
      <c r="A276" t="s">
        <v>34</v>
      </c>
    </row>
    <row r="277" spans="1:1" x14ac:dyDescent="0.35">
      <c r="A277" t="s">
        <v>34</v>
      </c>
    </row>
    <row r="278" spans="1:1" x14ac:dyDescent="0.35">
      <c r="A278" t="s">
        <v>34</v>
      </c>
    </row>
    <row r="279" spans="1:1" x14ac:dyDescent="0.35">
      <c r="A279" t="s">
        <v>34</v>
      </c>
    </row>
    <row r="280" spans="1:1" x14ac:dyDescent="0.35">
      <c r="A280" t="s">
        <v>34</v>
      </c>
    </row>
    <row r="281" spans="1:1" x14ac:dyDescent="0.35">
      <c r="A281" t="s">
        <v>34</v>
      </c>
    </row>
    <row r="282" spans="1:1" x14ac:dyDescent="0.35">
      <c r="A282" t="s">
        <v>34</v>
      </c>
    </row>
    <row r="283" spans="1:1" x14ac:dyDescent="0.35">
      <c r="A283" t="s">
        <v>34</v>
      </c>
    </row>
    <row r="284" spans="1:1" x14ac:dyDescent="0.35">
      <c r="A284" t="s">
        <v>34</v>
      </c>
    </row>
    <row r="285" spans="1:1" x14ac:dyDescent="0.35">
      <c r="A285" t="s">
        <v>34</v>
      </c>
    </row>
    <row r="286" spans="1:1" x14ac:dyDescent="0.35">
      <c r="A286" t="s">
        <v>34</v>
      </c>
    </row>
    <row r="287" spans="1:1" x14ac:dyDescent="0.35">
      <c r="A287" t="s">
        <v>34</v>
      </c>
    </row>
    <row r="288" spans="1:1" x14ac:dyDescent="0.35">
      <c r="A288" t="s">
        <v>34</v>
      </c>
    </row>
    <row r="289" spans="1:1" x14ac:dyDescent="0.35">
      <c r="A289" t="s">
        <v>34</v>
      </c>
    </row>
    <row r="290" spans="1:1" x14ac:dyDescent="0.35">
      <c r="A290" t="s">
        <v>34</v>
      </c>
    </row>
    <row r="291" spans="1:1" x14ac:dyDescent="0.35">
      <c r="A291" t="s">
        <v>34</v>
      </c>
    </row>
    <row r="292" spans="1:1" x14ac:dyDescent="0.35">
      <c r="A292" t="s">
        <v>34</v>
      </c>
    </row>
    <row r="293" spans="1:1" x14ac:dyDescent="0.35">
      <c r="A293" t="s">
        <v>34</v>
      </c>
    </row>
    <row r="294" spans="1:1" x14ac:dyDescent="0.35">
      <c r="A294" t="s">
        <v>34</v>
      </c>
    </row>
    <row r="295" spans="1:1" x14ac:dyDescent="0.35">
      <c r="A295" t="s">
        <v>34</v>
      </c>
    </row>
    <row r="296" spans="1:1" x14ac:dyDescent="0.35">
      <c r="A296" t="s">
        <v>34</v>
      </c>
    </row>
    <row r="297" spans="1:1" x14ac:dyDescent="0.35">
      <c r="A297" t="s">
        <v>34</v>
      </c>
    </row>
    <row r="298" spans="1:1" x14ac:dyDescent="0.35">
      <c r="A298" t="s">
        <v>34</v>
      </c>
    </row>
    <row r="299" spans="1:1" x14ac:dyDescent="0.35">
      <c r="A299" t="s">
        <v>34</v>
      </c>
    </row>
    <row r="300" spans="1:1" x14ac:dyDescent="0.35">
      <c r="A300" t="s">
        <v>34</v>
      </c>
    </row>
    <row r="301" spans="1:1" x14ac:dyDescent="0.35">
      <c r="A301" t="s">
        <v>34</v>
      </c>
    </row>
  </sheetData>
  <mergeCells count="1">
    <mergeCell ref="H11:L1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1343-725C-49A4-949C-1266F99E3028}">
  <dimension ref="A1:F151"/>
  <sheetViews>
    <sheetView workbookViewId="0">
      <selection activeCell="D27" sqref="D27"/>
    </sheetView>
  </sheetViews>
  <sheetFormatPr defaultRowHeight="14.5" x14ac:dyDescent="0.35"/>
  <cols>
    <col min="1" max="1" width="14.7265625" bestFit="1" customWidth="1"/>
    <col min="2" max="2" width="14.6328125" bestFit="1" customWidth="1"/>
    <col min="4" max="4" width="54.54296875" bestFit="1" customWidth="1"/>
    <col min="5" max="5" width="17.7265625" bestFit="1" customWidth="1"/>
  </cols>
  <sheetData>
    <row r="1" spans="1:6" x14ac:dyDescent="0.35">
      <c r="A1" t="s">
        <v>55</v>
      </c>
      <c r="B1" t="s">
        <v>56</v>
      </c>
      <c r="D1" t="s">
        <v>4</v>
      </c>
      <c r="E1" t="s">
        <v>2</v>
      </c>
      <c r="F1" t="s">
        <v>3</v>
      </c>
    </row>
    <row r="2" spans="1:6" x14ac:dyDescent="0.35">
      <c r="A2" s="15">
        <v>108.7</v>
      </c>
      <c r="B2" s="15">
        <v>147</v>
      </c>
      <c r="D2" t="s">
        <v>57</v>
      </c>
      <c r="E2" t="str">
        <f ca="1">_xlfn.FORMULATEXT(F2)</f>
        <v>=CORREL(A:A,B:B)</v>
      </c>
      <c r="F2">
        <f>CORREL(A:A,B:B)</f>
        <v>-4.8741213096150121E-2</v>
      </c>
    </row>
    <row r="3" spans="1:6" x14ac:dyDescent="0.35">
      <c r="A3" s="15">
        <v>119</v>
      </c>
      <c r="B3" s="15">
        <v>184.6</v>
      </c>
      <c r="D3" t="s">
        <v>58</v>
      </c>
      <c r="E3" t="str">
        <f t="shared" ref="E3:E4" ca="1" si="0">_xlfn.FORMULATEXT(F3)</f>
        <v>=T.TEST(A:A,B:B,2,3)</v>
      </c>
      <c r="F3">
        <f>_xlfn.T.TEST(A:A,B:B,2,3)</f>
        <v>8.8330969029025083E-2</v>
      </c>
    </row>
    <row r="4" spans="1:6" x14ac:dyDescent="0.35">
      <c r="A4" s="15">
        <v>122.8</v>
      </c>
      <c r="B4" s="15">
        <v>164.6</v>
      </c>
      <c r="D4" t="s">
        <v>59</v>
      </c>
      <c r="E4" t="str">
        <f t="shared" ca="1" si="0"/>
        <v>=F.TEST(A:A,B:B)</v>
      </c>
      <c r="F4">
        <f>_xlfn.F.TEST(A:A,B:B)</f>
        <v>1.5623469836743958E-2</v>
      </c>
    </row>
    <row r="5" spans="1:6" x14ac:dyDescent="0.35">
      <c r="A5" s="15">
        <v>126.1</v>
      </c>
      <c r="B5" s="15">
        <v>165.2</v>
      </c>
    </row>
    <row r="6" spans="1:6" x14ac:dyDescent="0.35">
      <c r="A6" s="15">
        <v>131.1</v>
      </c>
      <c r="B6" s="15">
        <v>151.5</v>
      </c>
    </row>
    <row r="7" spans="1:6" x14ac:dyDescent="0.35">
      <c r="A7" s="15">
        <v>133.1</v>
      </c>
      <c r="B7" s="15">
        <v>170.1</v>
      </c>
    </row>
    <row r="8" spans="1:6" x14ac:dyDescent="0.35">
      <c r="A8" s="15">
        <v>133.9</v>
      </c>
      <c r="B8" s="15">
        <v>127.5</v>
      </c>
    </row>
    <row r="9" spans="1:6" x14ac:dyDescent="0.35">
      <c r="A9" s="15">
        <v>134</v>
      </c>
      <c r="B9" s="15">
        <v>159.30000000000001</v>
      </c>
    </row>
    <row r="10" spans="1:6" x14ac:dyDescent="0.35">
      <c r="A10" s="15">
        <v>136.80000000000001</v>
      </c>
      <c r="B10" s="15">
        <v>172.4</v>
      </c>
    </row>
    <row r="11" spans="1:6" x14ac:dyDescent="0.35">
      <c r="A11" s="15">
        <v>137.1</v>
      </c>
      <c r="B11" s="15">
        <v>214.1</v>
      </c>
    </row>
    <row r="12" spans="1:6" x14ac:dyDescent="0.35">
      <c r="A12" s="15">
        <v>138.6</v>
      </c>
      <c r="B12" s="15">
        <v>234</v>
      </c>
    </row>
    <row r="13" spans="1:6" x14ac:dyDescent="0.35">
      <c r="A13" s="15">
        <v>140.9</v>
      </c>
      <c r="B13" s="15">
        <v>186.1</v>
      </c>
    </row>
    <row r="14" spans="1:6" x14ac:dyDescent="0.35">
      <c r="A14" s="15">
        <v>141.4</v>
      </c>
      <c r="B14" s="15">
        <v>197.9</v>
      </c>
    </row>
    <row r="15" spans="1:6" x14ac:dyDescent="0.35">
      <c r="A15" s="15">
        <v>142.5</v>
      </c>
      <c r="B15" s="15">
        <v>206.6</v>
      </c>
    </row>
    <row r="16" spans="1:6" x14ac:dyDescent="0.35">
      <c r="A16" s="15">
        <v>143.5</v>
      </c>
      <c r="B16" s="15">
        <v>193.8</v>
      </c>
    </row>
    <row r="17" spans="1:2" x14ac:dyDescent="0.35">
      <c r="A17" s="15">
        <v>144</v>
      </c>
      <c r="B17" s="15">
        <v>170.5</v>
      </c>
    </row>
    <row r="18" spans="1:2" x14ac:dyDescent="0.35">
      <c r="A18" s="15">
        <v>144.6</v>
      </c>
      <c r="B18" s="15">
        <v>161.30000000000001</v>
      </c>
    </row>
    <row r="19" spans="1:2" x14ac:dyDescent="0.35">
      <c r="A19" s="15">
        <v>145.5</v>
      </c>
      <c r="B19" s="15">
        <v>178.2</v>
      </c>
    </row>
    <row r="20" spans="1:2" hidden="1" x14ac:dyDescent="0.35">
      <c r="A20" s="15">
        <v>145.80000000000001</v>
      </c>
      <c r="B20" s="15"/>
    </row>
    <row r="21" spans="1:2" x14ac:dyDescent="0.35">
      <c r="A21" s="15">
        <v>146.30000000000001</v>
      </c>
      <c r="B21" s="15">
        <v>170.1</v>
      </c>
    </row>
    <row r="22" spans="1:2" x14ac:dyDescent="0.35">
      <c r="A22" s="15">
        <v>146.30000000000001</v>
      </c>
      <c r="B22" s="15">
        <v>199.9</v>
      </c>
    </row>
    <row r="23" spans="1:2" hidden="1" x14ac:dyDescent="0.35">
      <c r="A23" s="15">
        <v>146.9</v>
      </c>
      <c r="B23" s="15"/>
    </row>
    <row r="24" spans="1:2" x14ac:dyDescent="0.35">
      <c r="A24" s="15">
        <v>147.80000000000001</v>
      </c>
      <c r="B24" s="15">
        <v>151</v>
      </c>
    </row>
    <row r="25" spans="1:2" x14ac:dyDescent="0.35">
      <c r="A25" s="15">
        <v>148.1</v>
      </c>
      <c r="B25" s="15">
        <v>199.7</v>
      </c>
    </row>
    <row r="26" spans="1:2" hidden="1" x14ac:dyDescent="0.35">
      <c r="A26" s="15">
        <v>148.1</v>
      </c>
      <c r="B26" s="15"/>
    </row>
    <row r="27" spans="1:2" x14ac:dyDescent="0.35">
      <c r="A27" s="15">
        <v>148.6</v>
      </c>
      <c r="B27" s="15">
        <v>192.4</v>
      </c>
    </row>
    <row r="28" spans="1:2" x14ac:dyDescent="0.35">
      <c r="A28" s="15">
        <v>149.19999999999999</v>
      </c>
      <c r="B28" s="15">
        <v>194.5</v>
      </c>
    </row>
    <row r="29" spans="1:2" x14ac:dyDescent="0.35">
      <c r="A29" s="15">
        <v>151</v>
      </c>
      <c r="B29" s="15">
        <v>205.7</v>
      </c>
    </row>
    <row r="30" spans="1:2" x14ac:dyDescent="0.35">
      <c r="A30" s="15">
        <v>151.30000000000001</v>
      </c>
      <c r="B30" s="15">
        <v>154.69999999999999</v>
      </c>
    </row>
    <row r="31" spans="1:2" hidden="1" x14ac:dyDescent="0.35">
      <c r="A31" s="15">
        <v>151.4</v>
      </c>
      <c r="B31" s="15"/>
    </row>
    <row r="32" spans="1:2" x14ac:dyDescent="0.35">
      <c r="A32" s="15">
        <v>151.9</v>
      </c>
      <c r="B32" s="15">
        <v>171.3</v>
      </c>
    </row>
    <row r="33" spans="1:2" x14ac:dyDescent="0.35">
      <c r="A33" s="15">
        <v>151.9</v>
      </c>
      <c r="B33" s="15">
        <v>193.3</v>
      </c>
    </row>
    <row r="34" spans="1:2" x14ac:dyDescent="0.35">
      <c r="A34" s="15">
        <v>154.19999999999999</v>
      </c>
      <c r="B34" s="15">
        <v>199.1</v>
      </c>
    </row>
    <row r="35" spans="1:2" x14ac:dyDescent="0.35">
      <c r="A35" s="15">
        <v>154.4</v>
      </c>
      <c r="B35" s="15">
        <v>193.3</v>
      </c>
    </row>
    <row r="36" spans="1:2" x14ac:dyDescent="0.35">
      <c r="A36" s="15">
        <v>155.6</v>
      </c>
      <c r="B36" s="15">
        <v>161.30000000000001</v>
      </c>
    </row>
    <row r="37" spans="1:2" x14ac:dyDescent="0.35">
      <c r="A37" s="15">
        <v>155.69999999999999</v>
      </c>
      <c r="B37" s="15">
        <v>190.9</v>
      </c>
    </row>
    <row r="38" spans="1:2" x14ac:dyDescent="0.35">
      <c r="A38" s="15">
        <v>156.19999999999999</v>
      </c>
      <c r="B38" s="15">
        <v>167.6</v>
      </c>
    </row>
    <row r="39" spans="1:2" x14ac:dyDescent="0.35">
      <c r="A39" s="15">
        <v>157.4</v>
      </c>
      <c r="B39" s="15">
        <v>199.6</v>
      </c>
    </row>
    <row r="40" spans="1:2" x14ac:dyDescent="0.35">
      <c r="A40" s="15">
        <v>157.69999999999999</v>
      </c>
      <c r="B40" s="15">
        <v>223.5</v>
      </c>
    </row>
    <row r="41" spans="1:2" hidden="1" x14ac:dyDescent="0.35">
      <c r="A41" s="15">
        <v>158.1</v>
      </c>
      <c r="B41" s="15"/>
    </row>
    <row r="42" spans="1:2" x14ac:dyDescent="0.35">
      <c r="A42" s="15">
        <v>158.80000000000001</v>
      </c>
      <c r="B42" s="15">
        <v>191.6</v>
      </c>
    </row>
    <row r="43" spans="1:2" x14ac:dyDescent="0.35">
      <c r="A43" s="15">
        <v>158.9</v>
      </c>
      <c r="B43" s="15">
        <v>175.7</v>
      </c>
    </row>
    <row r="44" spans="1:2" x14ac:dyDescent="0.35">
      <c r="A44" s="15">
        <v>159.5</v>
      </c>
      <c r="B44" s="15">
        <v>192.6</v>
      </c>
    </row>
    <row r="45" spans="1:2" x14ac:dyDescent="0.35">
      <c r="A45" s="15">
        <v>160.30000000000001</v>
      </c>
      <c r="B45" s="15">
        <v>193.5</v>
      </c>
    </row>
    <row r="46" spans="1:2" x14ac:dyDescent="0.35">
      <c r="A46" s="15">
        <v>160.5</v>
      </c>
      <c r="B46" s="15">
        <v>159.19999999999999</v>
      </c>
    </row>
    <row r="47" spans="1:2" x14ac:dyDescent="0.35">
      <c r="A47" s="15">
        <v>161.1</v>
      </c>
      <c r="B47" s="15">
        <v>179.3</v>
      </c>
    </row>
    <row r="48" spans="1:2" hidden="1" x14ac:dyDescent="0.35">
      <c r="A48" s="15">
        <v>162.19999999999999</v>
      </c>
      <c r="B48" s="15"/>
    </row>
    <row r="49" spans="1:2" hidden="1" x14ac:dyDescent="0.35">
      <c r="A49" s="15">
        <v>162.9</v>
      </c>
      <c r="B49" s="15"/>
    </row>
    <row r="50" spans="1:2" x14ac:dyDescent="0.35">
      <c r="A50" s="15">
        <v>163.69999999999999</v>
      </c>
      <c r="B50" s="15">
        <v>127.1</v>
      </c>
    </row>
    <row r="51" spans="1:2" x14ac:dyDescent="0.35">
      <c r="A51" s="15">
        <v>163.9</v>
      </c>
      <c r="B51" s="15">
        <v>184.2</v>
      </c>
    </row>
    <row r="52" spans="1:2" hidden="1" x14ac:dyDescent="0.35">
      <c r="A52" s="15">
        <v>163.9</v>
      </c>
      <c r="B52" s="15"/>
    </row>
    <row r="53" spans="1:2" x14ac:dyDescent="0.35">
      <c r="A53" s="15">
        <v>164</v>
      </c>
      <c r="B53" s="15">
        <v>219.8</v>
      </c>
    </row>
    <row r="54" spans="1:2" x14ac:dyDescent="0.35">
      <c r="A54" s="15">
        <v>165.1</v>
      </c>
      <c r="B54" s="15">
        <v>187.4</v>
      </c>
    </row>
    <row r="55" spans="1:2" hidden="1" x14ac:dyDescent="0.35">
      <c r="A55" s="15">
        <v>165.8</v>
      </c>
      <c r="B55" s="15"/>
    </row>
    <row r="56" spans="1:2" x14ac:dyDescent="0.35">
      <c r="A56" s="15">
        <v>166</v>
      </c>
      <c r="B56" s="15">
        <v>186.6</v>
      </c>
    </row>
    <row r="57" spans="1:2" x14ac:dyDescent="0.35">
      <c r="A57" s="15">
        <v>166.2</v>
      </c>
      <c r="B57" s="15">
        <v>178.6</v>
      </c>
    </row>
    <row r="58" spans="1:2" x14ac:dyDescent="0.35">
      <c r="A58" s="15">
        <v>166.6</v>
      </c>
      <c r="B58" s="15">
        <v>214.9</v>
      </c>
    </row>
    <row r="59" spans="1:2" hidden="1" x14ac:dyDescent="0.35">
      <c r="A59" s="15">
        <v>167.4</v>
      </c>
      <c r="B59" s="15"/>
    </row>
    <row r="60" spans="1:2" x14ac:dyDescent="0.35">
      <c r="A60" s="15">
        <v>167.9</v>
      </c>
      <c r="B60" s="15">
        <v>162.9</v>
      </c>
    </row>
    <row r="61" spans="1:2" x14ac:dyDescent="0.35">
      <c r="A61" s="15">
        <v>168</v>
      </c>
      <c r="B61" s="15">
        <v>170.8</v>
      </c>
    </row>
    <row r="62" spans="1:2" x14ac:dyDescent="0.35">
      <c r="A62" s="15">
        <v>169.3</v>
      </c>
      <c r="B62" s="15">
        <v>142.19999999999999</v>
      </c>
    </row>
    <row r="63" spans="1:2" hidden="1" x14ac:dyDescent="0.35">
      <c r="A63" s="15">
        <v>169.6</v>
      </c>
      <c r="B63" s="15"/>
    </row>
    <row r="64" spans="1:2" x14ac:dyDescent="0.35">
      <c r="A64" s="15">
        <v>171</v>
      </c>
      <c r="B64" s="15">
        <v>194.5</v>
      </c>
    </row>
    <row r="65" spans="1:2" x14ac:dyDescent="0.35">
      <c r="A65" s="15">
        <v>171.1</v>
      </c>
      <c r="B65" s="15">
        <v>176.6</v>
      </c>
    </row>
    <row r="66" spans="1:2" x14ac:dyDescent="0.35">
      <c r="A66" s="15">
        <v>171.3</v>
      </c>
      <c r="B66" s="15">
        <v>142.4</v>
      </c>
    </row>
    <row r="67" spans="1:2" x14ac:dyDescent="0.35">
      <c r="A67" s="15">
        <v>171.9</v>
      </c>
      <c r="B67" s="15">
        <v>160.1</v>
      </c>
    </row>
    <row r="68" spans="1:2" x14ac:dyDescent="0.35">
      <c r="A68" s="15">
        <v>172.3</v>
      </c>
      <c r="B68" s="15">
        <v>180.9</v>
      </c>
    </row>
    <row r="69" spans="1:2" hidden="1" x14ac:dyDescent="0.35">
      <c r="A69" s="15">
        <v>172.4</v>
      </c>
      <c r="B69" s="15"/>
    </row>
    <row r="70" spans="1:2" x14ac:dyDescent="0.35">
      <c r="A70" s="15">
        <v>172.9</v>
      </c>
      <c r="B70" s="15">
        <v>185.1</v>
      </c>
    </row>
    <row r="71" spans="1:2" x14ac:dyDescent="0.35">
      <c r="A71" s="15">
        <v>172.9</v>
      </c>
      <c r="B71" s="15">
        <v>185.9</v>
      </c>
    </row>
    <row r="72" spans="1:2" x14ac:dyDescent="0.35">
      <c r="A72" s="15">
        <v>173.4</v>
      </c>
      <c r="B72" s="15">
        <v>148.1</v>
      </c>
    </row>
    <row r="73" spans="1:2" x14ac:dyDescent="0.35">
      <c r="A73" s="15">
        <v>173.7</v>
      </c>
      <c r="B73" s="15">
        <v>160.6</v>
      </c>
    </row>
    <row r="74" spans="1:2" x14ac:dyDescent="0.35">
      <c r="A74" s="15">
        <v>174.3</v>
      </c>
      <c r="B74" s="15">
        <v>204.5</v>
      </c>
    </row>
    <row r="75" spans="1:2" hidden="1" x14ac:dyDescent="0.35">
      <c r="A75" s="15">
        <v>174.4</v>
      </c>
      <c r="B75" s="15"/>
    </row>
    <row r="76" spans="1:2" x14ac:dyDescent="0.35">
      <c r="A76" s="15">
        <v>174.7</v>
      </c>
      <c r="B76" s="15">
        <v>177.9</v>
      </c>
    </row>
    <row r="77" spans="1:2" x14ac:dyDescent="0.35">
      <c r="A77" s="15">
        <v>175.2</v>
      </c>
      <c r="B77" s="15">
        <v>171.6</v>
      </c>
    </row>
    <row r="78" spans="1:2" x14ac:dyDescent="0.35">
      <c r="A78" s="15">
        <v>177.4</v>
      </c>
      <c r="B78" s="15">
        <v>188.8</v>
      </c>
    </row>
    <row r="79" spans="1:2" x14ac:dyDescent="0.35">
      <c r="A79" s="15">
        <v>177.7</v>
      </c>
      <c r="B79" s="15">
        <v>204.5</v>
      </c>
    </row>
    <row r="80" spans="1:2" x14ac:dyDescent="0.35">
      <c r="A80" s="15">
        <v>177.8</v>
      </c>
      <c r="B80" s="15">
        <v>170.6</v>
      </c>
    </row>
    <row r="81" spans="1:2" x14ac:dyDescent="0.35">
      <c r="A81" s="15">
        <v>177.8</v>
      </c>
      <c r="B81" s="15">
        <v>198.5</v>
      </c>
    </row>
    <row r="82" spans="1:2" x14ac:dyDescent="0.35">
      <c r="A82" s="15">
        <v>178</v>
      </c>
      <c r="B82" s="15">
        <v>168.9</v>
      </c>
    </row>
    <row r="83" spans="1:2" x14ac:dyDescent="0.35">
      <c r="A83" s="15">
        <v>178.4</v>
      </c>
      <c r="B83" s="15">
        <v>149.1</v>
      </c>
    </row>
    <row r="84" spans="1:2" x14ac:dyDescent="0.35">
      <c r="A84" s="15">
        <v>178.9</v>
      </c>
      <c r="B84" s="15">
        <v>174.4</v>
      </c>
    </row>
    <row r="85" spans="1:2" x14ac:dyDescent="0.35">
      <c r="A85" s="15">
        <v>179</v>
      </c>
      <c r="B85" s="15">
        <v>166.5</v>
      </c>
    </row>
    <row r="86" spans="1:2" x14ac:dyDescent="0.35">
      <c r="A86" s="15">
        <v>179.3</v>
      </c>
      <c r="B86" s="15">
        <v>153.5</v>
      </c>
    </row>
    <row r="87" spans="1:2" x14ac:dyDescent="0.35">
      <c r="A87" s="15">
        <v>179.6</v>
      </c>
      <c r="B87" s="15">
        <v>175.2</v>
      </c>
    </row>
    <row r="88" spans="1:2" x14ac:dyDescent="0.35">
      <c r="A88" s="15">
        <v>180.7</v>
      </c>
      <c r="B88" s="15">
        <v>145.30000000000001</v>
      </c>
    </row>
    <row r="89" spans="1:2" x14ac:dyDescent="0.35">
      <c r="A89" s="15">
        <v>181.4</v>
      </c>
      <c r="B89" s="15">
        <v>182.1</v>
      </c>
    </row>
    <row r="90" spans="1:2" x14ac:dyDescent="0.35">
      <c r="A90" s="15">
        <v>181.6</v>
      </c>
      <c r="B90" s="15">
        <v>198.2</v>
      </c>
    </row>
    <row r="91" spans="1:2" x14ac:dyDescent="0.35">
      <c r="A91" s="15">
        <v>182</v>
      </c>
      <c r="B91" s="15">
        <v>164.2</v>
      </c>
    </row>
    <row r="92" spans="1:2" x14ac:dyDescent="0.35">
      <c r="A92" s="15">
        <v>182</v>
      </c>
      <c r="B92" s="15">
        <v>190.5</v>
      </c>
    </row>
    <row r="93" spans="1:2" x14ac:dyDescent="0.35">
      <c r="A93" s="15">
        <v>182.2</v>
      </c>
      <c r="B93" s="15">
        <v>186.4</v>
      </c>
    </row>
    <row r="94" spans="1:2" x14ac:dyDescent="0.35">
      <c r="A94" s="15">
        <v>182.3</v>
      </c>
      <c r="B94" s="15">
        <v>194.6</v>
      </c>
    </row>
    <row r="95" spans="1:2" x14ac:dyDescent="0.35">
      <c r="A95" s="15">
        <v>182.4</v>
      </c>
      <c r="B95" s="15">
        <v>165.1</v>
      </c>
    </row>
    <row r="96" spans="1:2" hidden="1" x14ac:dyDescent="0.35">
      <c r="A96" s="15">
        <v>183.2</v>
      </c>
      <c r="B96" s="15"/>
    </row>
    <row r="97" spans="1:2" x14ac:dyDescent="0.35">
      <c r="A97" s="15">
        <v>183.5</v>
      </c>
      <c r="B97" s="15">
        <v>178</v>
      </c>
    </row>
    <row r="98" spans="1:2" x14ac:dyDescent="0.35">
      <c r="A98" s="15">
        <v>183.6</v>
      </c>
      <c r="B98" s="15">
        <v>154.1</v>
      </c>
    </row>
    <row r="99" spans="1:2" x14ac:dyDescent="0.35">
      <c r="A99" s="15">
        <v>184.2</v>
      </c>
      <c r="B99" s="15">
        <v>181.1</v>
      </c>
    </row>
    <row r="100" spans="1:2" x14ac:dyDescent="0.35">
      <c r="A100" s="15">
        <v>184.4</v>
      </c>
      <c r="B100" s="15">
        <v>166.5</v>
      </c>
    </row>
    <row r="101" spans="1:2" hidden="1" x14ac:dyDescent="0.35">
      <c r="A101" s="15">
        <v>185.4</v>
      </c>
      <c r="B101" s="15"/>
    </row>
    <row r="102" spans="1:2" x14ac:dyDescent="0.35">
      <c r="A102" s="15">
        <v>187.6</v>
      </c>
      <c r="B102" s="15">
        <v>199</v>
      </c>
    </row>
    <row r="103" spans="1:2" hidden="1" x14ac:dyDescent="0.35">
      <c r="A103" s="15">
        <v>187.7</v>
      </c>
      <c r="B103" s="15"/>
    </row>
    <row r="104" spans="1:2" x14ac:dyDescent="0.35">
      <c r="A104" s="15">
        <v>188.7</v>
      </c>
      <c r="B104" s="15">
        <v>179.9</v>
      </c>
    </row>
    <row r="105" spans="1:2" hidden="1" x14ac:dyDescent="0.35">
      <c r="A105" s="15">
        <v>189.5</v>
      </c>
      <c r="B105" s="15"/>
    </row>
    <row r="106" spans="1:2" x14ac:dyDescent="0.35">
      <c r="A106" s="15">
        <v>190.5</v>
      </c>
      <c r="B106" s="15">
        <v>196.4</v>
      </c>
    </row>
    <row r="107" spans="1:2" x14ac:dyDescent="0.35">
      <c r="A107" s="15">
        <v>190.9</v>
      </c>
      <c r="B107" s="15">
        <v>187.5</v>
      </c>
    </row>
    <row r="108" spans="1:2" x14ac:dyDescent="0.35">
      <c r="A108" s="15">
        <v>193.1</v>
      </c>
      <c r="B108" s="15">
        <v>164.2</v>
      </c>
    </row>
    <row r="109" spans="1:2" x14ac:dyDescent="0.35">
      <c r="A109" s="15">
        <v>193.6</v>
      </c>
      <c r="B109" s="15">
        <v>157</v>
      </c>
    </row>
    <row r="110" spans="1:2" x14ac:dyDescent="0.35">
      <c r="A110" s="15">
        <v>193.6</v>
      </c>
      <c r="B110" s="15">
        <v>165.8</v>
      </c>
    </row>
    <row r="111" spans="1:2" x14ac:dyDescent="0.35">
      <c r="A111" s="15">
        <v>194</v>
      </c>
      <c r="B111" s="15">
        <v>165.8</v>
      </c>
    </row>
    <row r="112" spans="1:2" x14ac:dyDescent="0.35">
      <c r="A112" s="15">
        <v>196.4</v>
      </c>
      <c r="B112" s="15">
        <v>151.4</v>
      </c>
    </row>
    <row r="113" spans="1:2" x14ac:dyDescent="0.35">
      <c r="A113" s="15">
        <v>199.6</v>
      </c>
      <c r="B113" s="15">
        <v>144.30000000000001</v>
      </c>
    </row>
    <row r="114" spans="1:2" x14ac:dyDescent="0.35">
      <c r="A114" s="15">
        <v>200.5</v>
      </c>
      <c r="B114" s="15">
        <v>198.8</v>
      </c>
    </row>
    <row r="115" spans="1:2" x14ac:dyDescent="0.35">
      <c r="A115" s="15">
        <v>200.6</v>
      </c>
      <c r="B115" s="15">
        <v>171.4</v>
      </c>
    </row>
    <row r="116" spans="1:2" x14ac:dyDescent="0.35">
      <c r="A116" s="15">
        <v>204</v>
      </c>
      <c r="B116" s="15">
        <v>152.69999999999999</v>
      </c>
    </row>
    <row r="117" spans="1:2" x14ac:dyDescent="0.35">
      <c r="A117" s="15">
        <v>204.8</v>
      </c>
      <c r="B117" s="15">
        <v>191</v>
      </c>
    </row>
    <row r="118" spans="1:2" x14ac:dyDescent="0.35">
      <c r="A118" s="15">
        <v>204.8</v>
      </c>
      <c r="B118" s="15">
        <v>194.5</v>
      </c>
    </row>
    <row r="119" spans="1:2" x14ac:dyDescent="0.35">
      <c r="A119" s="15">
        <v>205.4</v>
      </c>
      <c r="B119" s="15">
        <v>167</v>
      </c>
    </row>
    <row r="120" spans="1:2" hidden="1" x14ac:dyDescent="0.35">
      <c r="A120" s="15">
        <v>206.1</v>
      </c>
      <c r="B120" s="15"/>
    </row>
    <row r="121" spans="1:2" x14ac:dyDescent="0.35">
      <c r="A121" s="15">
        <v>206.7</v>
      </c>
      <c r="B121" s="15">
        <v>192</v>
      </c>
    </row>
    <row r="122" spans="1:2" x14ac:dyDescent="0.35">
      <c r="A122" s="15">
        <v>208</v>
      </c>
      <c r="B122" s="15">
        <v>181.6</v>
      </c>
    </row>
    <row r="123" spans="1:2" x14ac:dyDescent="0.35">
      <c r="A123" s="15">
        <v>208</v>
      </c>
      <c r="B123" s="15">
        <v>201.9</v>
      </c>
    </row>
    <row r="124" spans="1:2" x14ac:dyDescent="0.35">
      <c r="A124" s="15">
        <v>208.6</v>
      </c>
      <c r="B124" s="15">
        <v>193</v>
      </c>
    </row>
    <row r="125" spans="1:2" x14ac:dyDescent="0.35">
      <c r="A125" s="15">
        <v>208.9</v>
      </c>
      <c r="B125" s="15">
        <v>185</v>
      </c>
    </row>
    <row r="126" spans="1:2" x14ac:dyDescent="0.35">
      <c r="A126" s="15">
        <v>209.1</v>
      </c>
      <c r="B126" s="15">
        <v>170.4</v>
      </c>
    </row>
    <row r="127" spans="1:2" x14ac:dyDescent="0.35">
      <c r="A127" s="15">
        <v>209.1</v>
      </c>
      <c r="B127" s="15">
        <v>204.8</v>
      </c>
    </row>
    <row r="128" spans="1:2" x14ac:dyDescent="0.35">
      <c r="A128" s="15">
        <v>211</v>
      </c>
      <c r="B128" s="15">
        <v>182.5</v>
      </c>
    </row>
    <row r="129" spans="1:2" x14ac:dyDescent="0.35">
      <c r="A129" s="15">
        <v>211.2</v>
      </c>
      <c r="B129" s="15">
        <v>175.6</v>
      </c>
    </row>
    <row r="130" spans="1:2" x14ac:dyDescent="0.35">
      <c r="A130" s="15">
        <v>211.5</v>
      </c>
      <c r="B130" s="15">
        <v>194.8</v>
      </c>
    </row>
    <row r="131" spans="1:2" x14ac:dyDescent="0.35">
      <c r="A131" s="15">
        <v>211.8</v>
      </c>
      <c r="B131" s="15">
        <v>192</v>
      </c>
    </row>
    <row r="132" spans="1:2" x14ac:dyDescent="0.35">
      <c r="A132" s="15">
        <v>212.6</v>
      </c>
      <c r="B132" s="15">
        <v>169.2</v>
      </c>
    </row>
    <row r="133" spans="1:2" x14ac:dyDescent="0.35">
      <c r="A133" s="15">
        <v>212.9</v>
      </c>
      <c r="B133" s="15">
        <v>186.8</v>
      </c>
    </row>
    <row r="134" spans="1:2" x14ac:dyDescent="0.35">
      <c r="A134" s="15">
        <v>214.6</v>
      </c>
      <c r="B134" s="15">
        <v>203.2</v>
      </c>
    </row>
    <row r="135" spans="1:2" x14ac:dyDescent="0.35">
      <c r="A135" s="15">
        <v>215</v>
      </c>
      <c r="B135" s="15">
        <v>165.5</v>
      </c>
    </row>
    <row r="136" spans="1:2" x14ac:dyDescent="0.35">
      <c r="A136" s="15">
        <v>216.9</v>
      </c>
      <c r="B136" s="15">
        <v>162.19999999999999</v>
      </c>
    </row>
    <row r="137" spans="1:2" x14ac:dyDescent="0.35">
      <c r="A137" s="15">
        <v>218.4</v>
      </c>
      <c r="B137" s="15">
        <v>145.80000000000001</v>
      </c>
    </row>
    <row r="138" spans="1:2" x14ac:dyDescent="0.35">
      <c r="A138" s="15">
        <v>218.8</v>
      </c>
      <c r="B138" s="15">
        <v>184.7</v>
      </c>
    </row>
    <row r="139" spans="1:2" x14ac:dyDescent="0.35">
      <c r="A139" s="15">
        <v>222.3</v>
      </c>
      <c r="B139" s="15">
        <v>171.5</v>
      </c>
    </row>
    <row r="140" spans="1:2" x14ac:dyDescent="0.35">
      <c r="A140" s="15">
        <v>223.4</v>
      </c>
      <c r="B140" s="15">
        <v>178.9</v>
      </c>
    </row>
    <row r="141" spans="1:2" x14ac:dyDescent="0.35">
      <c r="A141" s="15">
        <v>228.2</v>
      </c>
      <c r="B141" s="15">
        <v>126.4</v>
      </c>
    </row>
    <row r="142" spans="1:2" hidden="1" x14ac:dyDescent="0.35">
      <c r="A142" s="15"/>
      <c r="B142" s="15">
        <v>157.19999999999999</v>
      </c>
    </row>
    <row r="143" spans="1:2" hidden="1" x14ac:dyDescent="0.35">
      <c r="A143" s="15"/>
      <c r="B143" s="15">
        <v>158.9</v>
      </c>
    </row>
    <row r="144" spans="1:2" hidden="1" x14ac:dyDescent="0.35">
      <c r="A144" s="15"/>
      <c r="B144" s="15">
        <v>175.9</v>
      </c>
    </row>
    <row r="145" spans="1:2" hidden="1" x14ac:dyDescent="0.35">
      <c r="A145" s="15"/>
      <c r="B145" s="15">
        <v>176</v>
      </c>
    </row>
    <row r="146" spans="1:2" hidden="1" x14ac:dyDescent="0.35">
      <c r="A146" s="15"/>
      <c r="B146" s="15">
        <v>181.9</v>
      </c>
    </row>
    <row r="147" spans="1:2" hidden="1" x14ac:dyDescent="0.35">
      <c r="A147" s="15"/>
      <c r="B147" s="15">
        <v>184.9</v>
      </c>
    </row>
    <row r="148" spans="1:2" hidden="1" x14ac:dyDescent="0.35">
      <c r="A148" s="15"/>
      <c r="B148" s="15">
        <v>201.6</v>
      </c>
    </row>
    <row r="149" spans="1:2" hidden="1" x14ac:dyDescent="0.35">
      <c r="A149" s="15"/>
      <c r="B149" s="15">
        <v>204.7</v>
      </c>
    </row>
    <row r="150" spans="1:2" hidden="1" x14ac:dyDescent="0.35">
      <c r="A150" s="15"/>
      <c r="B150" s="15">
        <v>204.7</v>
      </c>
    </row>
    <row r="151" spans="1:2" hidden="1" x14ac:dyDescent="0.35">
      <c r="A151" s="15"/>
      <c r="B151" s="15">
        <v>224.8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AD88-1DF4-4AD2-A9C7-627AFF331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Доходность</vt:lpstr>
      <vt:lpstr>Ответы респондентов</vt:lpstr>
      <vt:lpstr>Финансовые показатели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2021-06-15T16:02:41Z</dcterms:created>
  <dcterms:modified xsi:type="dcterms:W3CDTF">2021-06-15T17:26:14Z</dcterms:modified>
</cp:coreProperties>
</file>