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alkhaldi\Desktop\UG\"/>
    </mc:Choice>
  </mc:AlternateContent>
  <bookViews>
    <workbookView xWindow="0" yWindow="0" windowWidth="19200" windowHeight="7010" firstSheet="2" activeTab="4"/>
  </bookViews>
  <sheets>
    <sheet name="Answer Report 1" sheetId="3" r:id="rId1"/>
    <sheet name="Answer Report 2" sheetId="4" r:id="rId2"/>
    <sheet name="Answer Report 3" sheetId="5" r:id="rId3"/>
    <sheet name="Answer Report 4" sheetId="6" r:id="rId4"/>
    <sheet name="AV. Calc" sheetId="1" r:id="rId5"/>
  </sheets>
  <definedNames>
    <definedName name="solver_adj" localSheetId="4" hidden="1">'AV. Calc'!$E$13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'AV. Calc'!$K$11</definedName>
    <definedName name="solver_pre" localSheetId="4" hidden="1">0.000001</definedName>
    <definedName name="solver_rbv" localSheetId="4" hidden="1">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19825</definedName>
    <definedName name="solver_ver" localSheetId="4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U5" i="1" l="1"/>
  <c r="U4" i="1"/>
  <c r="U3" i="1"/>
  <c r="I14" i="1" l="1"/>
  <c r="E6" i="1"/>
  <c r="E9" i="1"/>
  <c r="G9" i="1"/>
  <c r="K20" i="1"/>
  <c r="G6" i="1" l="1"/>
  <c r="K17" i="1" s="1"/>
  <c r="M17" i="1" s="1"/>
  <c r="I8" i="1" l="1"/>
  <c r="K11" i="1" s="1"/>
  <c r="T2" i="1" s="1"/>
  <c r="U2" i="1" s="1"/>
  <c r="K14" i="1"/>
  <c r="M14" i="1" l="1"/>
  <c r="O15" i="1" s="1"/>
</calcChain>
</file>

<file path=xl/sharedStrings.xml><?xml version="1.0" encoding="utf-8"?>
<sst xmlns="http://schemas.openxmlformats.org/spreadsheetml/2006/main" count="191" uniqueCount="65">
  <si>
    <t>Capital Employed</t>
  </si>
  <si>
    <t>NOWC</t>
  </si>
  <si>
    <t>Capital turn over rate</t>
  </si>
  <si>
    <t>Revenue</t>
  </si>
  <si>
    <t>Fixed Assets</t>
  </si>
  <si>
    <t>Depreciation</t>
  </si>
  <si>
    <t>ROCE</t>
  </si>
  <si>
    <t>VAR/unit</t>
  </si>
  <si>
    <t>Quality Yield</t>
  </si>
  <si>
    <t>Profitability</t>
  </si>
  <si>
    <t>Fixed costs/year</t>
  </si>
  <si>
    <t>Direct Maintenance Cost</t>
  </si>
  <si>
    <t>Price/Unit</t>
  </si>
  <si>
    <t>Performance</t>
  </si>
  <si>
    <t>Availability</t>
  </si>
  <si>
    <t>Contibution Margin/Unit</t>
  </si>
  <si>
    <t>OEE</t>
  </si>
  <si>
    <t>Contibution Margin/Year</t>
  </si>
  <si>
    <t>Max production/ Hours</t>
  </si>
  <si>
    <t>Actual Prod/Year</t>
  </si>
  <si>
    <t>Opt. Prod/Year</t>
  </si>
  <si>
    <t>Planned Hours</t>
  </si>
  <si>
    <t>Wages</t>
  </si>
  <si>
    <t>Others</t>
  </si>
  <si>
    <t>Operating Income</t>
  </si>
  <si>
    <t>Name</t>
  </si>
  <si>
    <t>Original Value</t>
  </si>
  <si>
    <t>Final Value</t>
  </si>
  <si>
    <t>VAR/unit Direct Maintenance Cost</t>
  </si>
  <si>
    <t>Microsoft Excel 16.0 Answer Report</t>
  </si>
  <si>
    <t>Worksheet: [OEE calc.xlsx]AV. Calc</t>
  </si>
  <si>
    <t>Result: Solver found a solution.  All Constraints and optimality conditions are satisfied.</t>
  </si>
  <si>
    <t>Solver Engine</t>
  </si>
  <si>
    <t>Engine: GRG Nonlinear</t>
  </si>
  <si>
    <t>Solution Time: 0.016 Seconds.</t>
  </si>
  <si>
    <t>Iterations: 1 Subproblems: 0</t>
  </si>
  <si>
    <t>Solver Options</t>
  </si>
  <si>
    <t>Max Time Unlimited,  Iterations Unlimited, Precision 0.000001</t>
  </si>
  <si>
    <t xml:space="preserve"> Convergence 0.0001, Population Size 0, Random Seed 0, Derivatives Forward</t>
  </si>
  <si>
    <t>Max Subproblems Unlimited, Max Integer Sols Unlimited, Integer Tolerance 1%</t>
  </si>
  <si>
    <t>Objective Cell (Value Of)</t>
  </si>
  <si>
    <t>Cell</t>
  </si>
  <si>
    <t>Variable Cells</t>
  </si>
  <si>
    <t>Integer</t>
  </si>
  <si>
    <t>Constraints</t>
  </si>
  <si>
    <t>Cell Value</t>
  </si>
  <si>
    <t>Formula</t>
  </si>
  <si>
    <t>Status</t>
  </si>
  <si>
    <t>Slack</t>
  </si>
  <si>
    <t>$K$11</t>
  </si>
  <si>
    <t>$G$14</t>
  </si>
  <si>
    <t>Contin</t>
  </si>
  <si>
    <t>$K$11=12140</t>
  </si>
  <si>
    <t>Binding</t>
  </si>
  <si>
    <t>Report Created: 5/17/2017 2:27:04 PM</t>
  </si>
  <si>
    <t>Change</t>
  </si>
  <si>
    <t>Report Created: 5/17/2017 2:44:53 PM</t>
  </si>
  <si>
    <t>Solution Time: 0.015 Seconds.</t>
  </si>
  <si>
    <t>$K$11=19825</t>
  </si>
  <si>
    <t>Report Created: 5/17/2017 2:45:46 PM</t>
  </si>
  <si>
    <t>$G$20</t>
  </si>
  <si>
    <t>Report Created: 5/17/2017 2:46:30 PM</t>
  </si>
  <si>
    <t>Solution Time: 0 Seconds.</t>
  </si>
  <si>
    <t>$E$13</t>
  </si>
  <si>
    <t>Down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</si>
</sst>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"/>
    <numFmt numFmtId="167" formatCode="_(* #,##0_);_(* \(#,##0\);_(* &quot;-&quot;???_);_(@_)"/>
    <numFmt numFmtId="168" formatCode="_(* #,##0.0_);_(* \(#,##0.0\);_(* &quot;-&quot;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rgb="FF00B05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rgb="FF00B05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thin">
        <color theme="0"/>
      </top>
      <bottom style="medium">
        <color rgb="FF00B050"/>
      </bottom>
      <diagonal/>
    </border>
    <border>
      <left/>
      <right style="thin">
        <color theme="0"/>
      </right>
      <top style="thin">
        <color theme="0"/>
      </top>
      <bottom style="medium">
        <color rgb="FF00B050"/>
      </bottom>
      <diagonal/>
    </border>
    <border>
      <left style="thin">
        <color theme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rgb="FF00B05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rgb="FF00B050"/>
      </right>
      <top style="medium">
        <color rgb="FF00B05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rgb="FF00B050"/>
      </bottom>
      <diagonal/>
    </border>
    <border>
      <left style="thin">
        <color theme="0"/>
      </left>
      <right style="medium">
        <color rgb="FF00B050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8" xfId="1" applyNumberFormat="1" applyFont="1" applyBorder="1" applyAlignment="1">
      <alignment wrapText="1"/>
    </xf>
    <xf numFmtId="0" fontId="0" fillId="0" borderId="3" xfId="0" applyBorder="1"/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164" fontId="0" fillId="0" borderId="15" xfId="1" applyNumberFormat="1" applyFont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165" fontId="0" fillId="2" borderId="27" xfId="2" applyNumberFormat="1" applyFont="1" applyFill="1" applyBorder="1" applyAlignment="1">
      <alignment wrapText="1"/>
    </xf>
    <xf numFmtId="166" fontId="0" fillId="2" borderId="27" xfId="0" applyNumberFormat="1" applyFill="1" applyBorder="1" applyAlignment="1">
      <alignment wrapText="1"/>
    </xf>
    <xf numFmtId="165" fontId="0" fillId="0" borderId="27" xfId="2" applyNumberFormat="1" applyFont="1" applyBorder="1" applyAlignment="1">
      <alignment wrapText="1"/>
    </xf>
    <xf numFmtId="166" fontId="0" fillId="0" borderId="27" xfId="0" applyNumberFormat="1" applyBorder="1" applyAlignment="1">
      <alignment wrapText="1"/>
    </xf>
    <xf numFmtId="164" fontId="0" fillId="2" borderId="27" xfId="1" applyNumberFormat="1" applyFont="1" applyFill="1" applyBorder="1" applyAlignment="1">
      <alignment wrapText="1"/>
    </xf>
    <xf numFmtId="164" fontId="0" fillId="0" borderId="27" xfId="0" applyNumberFormat="1" applyBorder="1" applyAlignment="1">
      <alignment wrapText="1"/>
    </xf>
    <xf numFmtId="10" fontId="0" fillId="0" borderId="27" xfId="2" applyNumberFormat="1" applyFont="1" applyBorder="1" applyAlignment="1">
      <alignment wrapText="1"/>
    </xf>
    <xf numFmtId="164" fontId="0" fillId="0" borderId="31" xfId="0" applyNumberForma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164" fontId="0" fillId="0" borderId="36" xfId="1" applyNumberFormat="1" applyFont="1" applyBorder="1" applyAlignment="1">
      <alignment wrapText="1"/>
    </xf>
    <xf numFmtId="0" fontId="2" fillId="4" borderId="28" xfId="0" applyFont="1" applyFill="1" applyBorder="1" applyAlignment="1">
      <alignment wrapText="1"/>
    </xf>
    <xf numFmtId="165" fontId="2" fillId="4" borderId="27" xfId="2" applyNumberFormat="1" applyFont="1" applyFill="1" applyBorder="1" applyAlignment="1">
      <alignment wrapText="1"/>
    </xf>
    <xf numFmtId="167" fontId="2" fillId="4" borderId="27" xfId="0" applyNumberFormat="1" applyFont="1" applyFill="1" applyBorder="1" applyAlignment="1">
      <alignment wrapText="1"/>
    </xf>
    <xf numFmtId="0" fontId="2" fillId="3" borderId="28" xfId="0" applyFont="1" applyFill="1" applyBorder="1" applyAlignment="1">
      <alignment wrapText="1"/>
    </xf>
    <xf numFmtId="164" fontId="2" fillId="3" borderId="27" xfId="1" applyNumberFormat="1" applyFont="1" applyFill="1" applyBorder="1" applyAlignment="1">
      <alignment wrapText="1"/>
    </xf>
    <xf numFmtId="0" fontId="3" fillId="5" borderId="37" xfId="0" applyFont="1" applyFill="1" applyBorder="1" applyAlignment="1">
      <alignment horizontal="center"/>
    </xf>
    <xf numFmtId="0" fontId="0" fillId="5" borderId="38" xfId="0" applyFill="1" applyBorder="1" applyAlignment="1"/>
    <xf numFmtId="167" fontId="0" fillId="5" borderId="38" xfId="0" applyNumberFormat="1" applyFill="1" applyBorder="1" applyAlignment="1"/>
    <xf numFmtId="0" fontId="2" fillId="3" borderId="38" xfId="0" applyFont="1" applyFill="1" applyBorder="1" applyAlignment="1"/>
    <xf numFmtId="166" fontId="2" fillId="3" borderId="38" xfId="0" applyNumberFormat="1" applyFont="1" applyFill="1" applyBorder="1" applyAlignment="1"/>
    <xf numFmtId="164" fontId="2" fillId="3" borderId="38" xfId="0" applyNumberFormat="1" applyFont="1" applyFill="1" applyBorder="1" applyAlignment="1"/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167" fontId="0" fillId="0" borderId="44" xfId="0" applyNumberFormat="1" applyBorder="1" applyAlignment="1">
      <alignment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2" fillId="4" borderId="7" xfId="0" applyFont="1" applyFill="1" applyBorder="1" applyAlignment="1">
      <alignment wrapText="1"/>
    </xf>
    <xf numFmtId="168" fontId="2" fillId="4" borderId="6" xfId="0" applyNumberFormat="1" applyFont="1" applyFill="1" applyBorder="1" applyAlignment="1">
      <alignment wrapText="1"/>
    </xf>
    <xf numFmtId="167" fontId="2" fillId="4" borderId="6" xfId="0" applyNumberFormat="1" applyFont="1" applyFill="1" applyBorder="1" applyAlignment="1">
      <alignment wrapText="1"/>
    </xf>
    <xf numFmtId="0" fontId="0" fillId="6" borderId="28" xfId="0" applyFill="1" applyBorder="1" applyAlignment="1">
      <alignment wrapText="1"/>
    </xf>
    <xf numFmtId="10" fontId="0" fillId="6" borderId="27" xfId="0" applyNumberFormat="1" applyFill="1" applyBorder="1" applyAlignment="1">
      <alignment wrapText="1"/>
    </xf>
    <xf numFmtId="0" fontId="4" fillId="0" borderId="0" xfId="0" applyFont="1"/>
    <xf numFmtId="0" fontId="0" fillId="0" borderId="38" xfId="0" applyFill="1" applyBorder="1" applyAlignment="1"/>
    <xf numFmtId="0" fontId="5" fillId="0" borderId="37" xfId="0" applyFont="1" applyFill="1" applyBorder="1" applyAlignment="1">
      <alignment horizontal="center"/>
    </xf>
    <xf numFmtId="167" fontId="0" fillId="0" borderId="38" xfId="0" applyNumberFormat="1" applyFill="1" applyBorder="1" applyAlignment="1"/>
    <xf numFmtId="164" fontId="0" fillId="0" borderId="38" xfId="0" applyNumberFormat="1" applyFill="1" applyBorder="1" applyAlignment="1"/>
    <xf numFmtId="0" fontId="3" fillId="2" borderId="6" xfId="0" applyFont="1" applyFill="1" applyBorder="1" applyAlignment="1">
      <alignment horizontal="center"/>
    </xf>
    <xf numFmtId="9" fontId="3" fillId="2" borderId="6" xfId="2" applyFont="1" applyFill="1" applyBorder="1" applyAlignment="1">
      <alignment horizontal="center"/>
    </xf>
    <xf numFmtId="166" fontId="0" fillId="0" borderId="38" xfId="0" applyNumberForma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selection activeCell="E21" sqref="E21"/>
    </sheetView>
  </sheetViews>
  <sheetFormatPr defaultRowHeight="14.5" x14ac:dyDescent="0.35"/>
  <cols>
    <col min="1" max="1" width="2.26953125" customWidth="1"/>
    <col min="2" max="2" width="6.1796875" customWidth="1"/>
    <col min="3" max="3" width="31.81640625" bestFit="1" customWidth="1"/>
    <col min="4" max="4" width="13.7265625" bestFit="1" customWidth="1"/>
    <col min="5" max="5" width="12.1796875" bestFit="1" customWidth="1"/>
    <col min="6" max="6" width="7.7265625" customWidth="1"/>
    <col min="7" max="7" width="5.453125" customWidth="1"/>
  </cols>
  <sheetData>
    <row r="1" spans="1:5" x14ac:dyDescent="0.35">
      <c r="A1" s="73" t="s">
        <v>29</v>
      </c>
    </row>
    <row r="2" spans="1:5" x14ac:dyDescent="0.35">
      <c r="A2" s="73" t="s">
        <v>30</v>
      </c>
    </row>
    <row r="3" spans="1:5" x14ac:dyDescent="0.35">
      <c r="A3" s="73" t="s">
        <v>54</v>
      </c>
    </row>
    <row r="4" spans="1:5" x14ac:dyDescent="0.35">
      <c r="A4" s="73" t="s">
        <v>31</v>
      </c>
    </row>
    <row r="5" spans="1:5" x14ac:dyDescent="0.35">
      <c r="A5" s="73" t="s">
        <v>32</v>
      </c>
    </row>
    <row r="6" spans="1:5" x14ac:dyDescent="0.35">
      <c r="A6" s="73"/>
      <c r="B6" t="s">
        <v>33</v>
      </c>
    </row>
    <row r="7" spans="1:5" x14ac:dyDescent="0.35">
      <c r="A7" s="73"/>
      <c r="B7" t="s">
        <v>34</v>
      </c>
    </row>
    <row r="8" spans="1:5" x14ac:dyDescent="0.35">
      <c r="A8" s="73"/>
      <c r="B8" t="s">
        <v>35</v>
      </c>
    </row>
    <row r="9" spans="1:5" x14ac:dyDescent="0.35">
      <c r="A9" s="73" t="s">
        <v>36</v>
      </c>
    </row>
    <row r="10" spans="1:5" x14ac:dyDescent="0.35">
      <c r="B10" t="s">
        <v>37</v>
      </c>
    </row>
    <row r="11" spans="1:5" x14ac:dyDescent="0.35">
      <c r="B11" t="s">
        <v>38</v>
      </c>
    </row>
    <row r="12" spans="1:5" x14ac:dyDescent="0.35">
      <c r="B12" t="s">
        <v>39</v>
      </c>
    </row>
    <row r="14" spans="1:5" ht="15" thickBot="1" x14ac:dyDescent="0.4">
      <c r="A14" t="s">
        <v>40</v>
      </c>
    </row>
    <row r="15" spans="1:5" ht="15" thickBot="1" x14ac:dyDescent="0.4">
      <c r="B15" s="75" t="s">
        <v>41</v>
      </c>
      <c r="C15" s="75" t="s">
        <v>25</v>
      </c>
      <c r="D15" s="75" t="s">
        <v>26</v>
      </c>
      <c r="E15" s="75" t="s">
        <v>27</v>
      </c>
    </row>
    <row r="16" spans="1:5" ht="15" thickBot="1" x14ac:dyDescent="0.4">
      <c r="B16" s="74" t="s">
        <v>49</v>
      </c>
      <c r="C16" s="74" t="s">
        <v>24</v>
      </c>
      <c r="D16" s="76">
        <v>11285.739050000004</v>
      </c>
      <c r="E16" s="76">
        <v>12140</v>
      </c>
    </row>
    <row r="19" spans="1:7" ht="15" thickBot="1" x14ac:dyDescent="0.4">
      <c r="A19" t="s">
        <v>42</v>
      </c>
    </row>
    <row r="20" spans="1:7" ht="15" thickBot="1" x14ac:dyDescent="0.4">
      <c r="B20" s="75" t="s">
        <v>41</v>
      </c>
      <c r="C20" s="75" t="s">
        <v>25</v>
      </c>
      <c r="D20" s="75" t="s">
        <v>26</v>
      </c>
      <c r="E20" s="75" t="s">
        <v>27</v>
      </c>
      <c r="F20" s="75" t="s">
        <v>43</v>
      </c>
    </row>
    <row r="21" spans="1:7" ht="15" thickBot="1" x14ac:dyDescent="0.4">
      <c r="B21" s="74" t="s">
        <v>50</v>
      </c>
      <c r="C21" s="74" t="s">
        <v>28</v>
      </c>
      <c r="D21" s="77">
        <v>9469</v>
      </c>
      <c r="E21" s="77">
        <v>8614.7390500000038</v>
      </c>
      <c r="F21" s="74" t="s">
        <v>51</v>
      </c>
    </row>
    <row r="24" spans="1:7" ht="15" thickBot="1" x14ac:dyDescent="0.4">
      <c r="A24" t="s">
        <v>44</v>
      </c>
    </row>
    <row r="25" spans="1:7" ht="15" thickBot="1" x14ac:dyDescent="0.4">
      <c r="B25" s="75" t="s">
        <v>41</v>
      </c>
      <c r="C25" s="75" t="s">
        <v>25</v>
      </c>
      <c r="D25" s="75" t="s">
        <v>45</v>
      </c>
      <c r="E25" s="75" t="s">
        <v>46</v>
      </c>
      <c r="F25" s="75" t="s">
        <v>47</v>
      </c>
      <c r="G25" s="75" t="s">
        <v>48</v>
      </c>
    </row>
    <row r="26" spans="1:7" ht="15" thickBot="1" x14ac:dyDescent="0.4">
      <c r="B26" s="74" t="s">
        <v>49</v>
      </c>
      <c r="C26" s="74" t="s">
        <v>24</v>
      </c>
      <c r="D26" s="76">
        <v>12140</v>
      </c>
      <c r="E26" s="74" t="s">
        <v>52</v>
      </c>
      <c r="F26" s="74" t="s">
        <v>53</v>
      </c>
      <c r="G26" s="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selection activeCell="E21" sqref="E21"/>
    </sheetView>
  </sheetViews>
  <sheetFormatPr defaultRowHeight="14.5" x14ac:dyDescent="0.35"/>
  <cols>
    <col min="1" max="1" width="2.26953125" customWidth="1"/>
    <col min="2" max="2" width="6.1796875" customWidth="1"/>
    <col min="3" max="3" width="31.81640625" bestFit="1" customWidth="1"/>
    <col min="4" max="4" width="13.7265625" bestFit="1" customWidth="1"/>
    <col min="5" max="5" width="12.1796875" bestFit="1" customWidth="1"/>
    <col min="6" max="6" width="7.7265625" customWidth="1"/>
    <col min="7" max="7" width="5.453125" customWidth="1"/>
  </cols>
  <sheetData>
    <row r="1" spans="1:5" x14ac:dyDescent="0.35">
      <c r="A1" s="73" t="s">
        <v>29</v>
      </c>
    </row>
    <row r="2" spans="1:5" x14ac:dyDescent="0.35">
      <c r="A2" s="73" t="s">
        <v>30</v>
      </c>
    </row>
    <row r="3" spans="1:5" x14ac:dyDescent="0.35">
      <c r="A3" s="73" t="s">
        <v>56</v>
      </c>
    </row>
    <row r="4" spans="1:5" x14ac:dyDescent="0.35">
      <c r="A4" s="73" t="s">
        <v>31</v>
      </c>
    </row>
    <row r="5" spans="1:5" x14ac:dyDescent="0.35">
      <c r="A5" s="73" t="s">
        <v>32</v>
      </c>
    </row>
    <row r="6" spans="1:5" x14ac:dyDescent="0.35">
      <c r="A6" s="73"/>
      <c r="B6" t="s">
        <v>33</v>
      </c>
    </row>
    <row r="7" spans="1:5" x14ac:dyDescent="0.35">
      <c r="A7" s="73"/>
      <c r="B7" t="s">
        <v>57</v>
      </c>
    </row>
    <row r="8" spans="1:5" x14ac:dyDescent="0.35">
      <c r="A8" s="73"/>
      <c r="B8" t="s">
        <v>35</v>
      </c>
    </row>
    <row r="9" spans="1:5" x14ac:dyDescent="0.35">
      <c r="A9" s="73" t="s">
        <v>36</v>
      </c>
    </row>
    <row r="10" spans="1:5" x14ac:dyDescent="0.35">
      <c r="B10" t="s">
        <v>37</v>
      </c>
    </row>
    <row r="11" spans="1:5" x14ac:dyDescent="0.35">
      <c r="B11" t="s">
        <v>38</v>
      </c>
    </row>
    <row r="12" spans="1:5" x14ac:dyDescent="0.35">
      <c r="B12" t="s">
        <v>39</v>
      </c>
    </row>
    <row r="14" spans="1:5" ht="15" thickBot="1" x14ac:dyDescent="0.4">
      <c r="A14" t="s">
        <v>40</v>
      </c>
    </row>
    <row r="15" spans="1:5" ht="15" thickBot="1" x14ac:dyDescent="0.4">
      <c r="B15" s="75" t="s">
        <v>41</v>
      </c>
      <c r="C15" s="75" t="s">
        <v>25</v>
      </c>
      <c r="D15" s="75" t="s">
        <v>26</v>
      </c>
      <c r="E15" s="75" t="s">
        <v>27</v>
      </c>
    </row>
    <row r="16" spans="1:5" ht="15" thickBot="1" x14ac:dyDescent="0.4">
      <c r="B16" s="74" t="s">
        <v>49</v>
      </c>
      <c r="C16" s="74" t="s">
        <v>24</v>
      </c>
      <c r="D16" s="76">
        <v>11515.919000000009</v>
      </c>
      <c r="E16" s="76">
        <v>19825</v>
      </c>
    </row>
    <row r="19" spans="1:7" ht="15" thickBot="1" x14ac:dyDescent="0.4">
      <c r="A19" t="s">
        <v>42</v>
      </c>
    </row>
    <row r="20" spans="1:7" ht="15" thickBot="1" x14ac:dyDescent="0.4">
      <c r="B20" s="75" t="s">
        <v>41</v>
      </c>
      <c r="C20" s="75" t="s">
        <v>25</v>
      </c>
      <c r="D20" s="75" t="s">
        <v>26</v>
      </c>
      <c r="E20" s="75" t="s">
        <v>27</v>
      </c>
      <c r="F20" s="75" t="s">
        <v>43</v>
      </c>
    </row>
    <row r="21" spans="1:7" ht="15" thickBot="1" x14ac:dyDescent="0.4">
      <c r="B21" s="74" t="s">
        <v>50</v>
      </c>
      <c r="C21" s="74" t="s">
        <v>28</v>
      </c>
      <c r="D21" s="77">
        <v>9469</v>
      </c>
      <c r="E21" s="77">
        <v>1159.9190000000126</v>
      </c>
      <c r="F21" s="74" t="s">
        <v>51</v>
      </c>
    </row>
    <row r="24" spans="1:7" ht="15" thickBot="1" x14ac:dyDescent="0.4">
      <c r="A24" t="s">
        <v>44</v>
      </c>
    </row>
    <row r="25" spans="1:7" ht="15" thickBot="1" x14ac:dyDescent="0.4">
      <c r="B25" s="75" t="s">
        <v>41</v>
      </c>
      <c r="C25" s="75" t="s">
        <v>25</v>
      </c>
      <c r="D25" s="75" t="s">
        <v>45</v>
      </c>
      <c r="E25" s="75" t="s">
        <v>46</v>
      </c>
      <c r="F25" s="75" t="s">
        <v>47</v>
      </c>
      <c r="G25" s="75" t="s">
        <v>48</v>
      </c>
    </row>
    <row r="26" spans="1:7" ht="15" thickBot="1" x14ac:dyDescent="0.4">
      <c r="B26" s="74" t="s">
        <v>49</v>
      </c>
      <c r="C26" s="74" t="s">
        <v>24</v>
      </c>
      <c r="D26" s="76">
        <v>19825</v>
      </c>
      <c r="E26" s="74" t="s">
        <v>58</v>
      </c>
      <c r="F26" s="74" t="s">
        <v>53</v>
      </c>
      <c r="G26" s="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selection activeCell="E21" sqref="E21"/>
    </sheetView>
  </sheetViews>
  <sheetFormatPr defaultRowHeight="14.5" x14ac:dyDescent="0.35"/>
  <cols>
    <col min="1" max="1" width="2.26953125" customWidth="1"/>
    <col min="2" max="2" width="6.1796875" customWidth="1"/>
    <col min="3" max="3" width="17" customWidth="1"/>
    <col min="4" max="4" width="13.7265625" bestFit="1" customWidth="1"/>
    <col min="5" max="5" width="12.1796875" bestFit="1" customWidth="1"/>
    <col min="6" max="6" width="7.7265625" customWidth="1"/>
    <col min="7" max="7" width="5.453125" customWidth="1"/>
  </cols>
  <sheetData>
    <row r="1" spans="1:5" x14ac:dyDescent="0.35">
      <c r="A1" s="73" t="s">
        <v>29</v>
      </c>
    </row>
    <row r="2" spans="1:5" x14ac:dyDescent="0.35">
      <c r="A2" s="73" t="s">
        <v>30</v>
      </c>
    </row>
    <row r="3" spans="1:5" x14ac:dyDescent="0.35">
      <c r="A3" s="73" t="s">
        <v>59</v>
      </c>
    </row>
    <row r="4" spans="1:5" x14ac:dyDescent="0.35">
      <c r="A4" s="73" t="s">
        <v>31</v>
      </c>
    </row>
    <row r="5" spans="1:5" x14ac:dyDescent="0.35">
      <c r="A5" s="73" t="s">
        <v>32</v>
      </c>
    </row>
    <row r="6" spans="1:5" x14ac:dyDescent="0.35">
      <c r="A6" s="73"/>
      <c r="B6" t="s">
        <v>33</v>
      </c>
    </row>
    <row r="7" spans="1:5" x14ac:dyDescent="0.35">
      <c r="A7" s="73"/>
      <c r="B7" t="s">
        <v>57</v>
      </c>
    </row>
    <row r="8" spans="1:5" x14ac:dyDescent="0.35">
      <c r="A8" s="73"/>
      <c r="B8" t="s">
        <v>35</v>
      </c>
    </row>
    <row r="9" spans="1:5" x14ac:dyDescent="0.35">
      <c r="A9" s="73" t="s">
        <v>36</v>
      </c>
    </row>
    <row r="10" spans="1:5" x14ac:dyDescent="0.35">
      <c r="B10" t="s">
        <v>37</v>
      </c>
    </row>
    <row r="11" spans="1:5" x14ac:dyDescent="0.35">
      <c r="B11" t="s">
        <v>38</v>
      </c>
    </row>
    <row r="12" spans="1:5" x14ac:dyDescent="0.35">
      <c r="B12" t="s">
        <v>39</v>
      </c>
    </row>
    <row r="14" spans="1:5" ht="15" thickBot="1" x14ac:dyDescent="0.4">
      <c r="A14" t="s">
        <v>40</v>
      </c>
    </row>
    <row r="15" spans="1:5" ht="15" thickBot="1" x14ac:dyDescent="0.4">
      <c r="B15" s="75" t="s">
        <v>41</v>
      </c>
      <c r="C15" s="75" t="s">
        <v>25</v>
      </c>
      <c r="D15" s="75" t="s">
        <v>26</v>
      </c>
      <c r="E15" s="75" t="s">
        <v>27</v>
      </c>
    </row>
    <row r="16" spans="1:5" ht="15" thickBot="1" x14ac:dyDescent="0.4">
      <c r="B16" s="74" t="s">
        <v>49</v>
      </c>
      <c r="C16" s="74" t="s">
        <v>24</v>
      </c>
      <c r="D16" s="76">
        <v>11515.919000000009</v>
      </c>
      <c r="E16" s="76">
        <v>19825</v>
      </c>
    </row>
    <row r="19" spans="1:7" ht="15" thickBot="1" x14ac:dyDescent="0.4">
      <c r="A19" t="s">
        <v>42</v>
      </c>
    </row>
    <row r="20" spans="1:7" ht="15" thickBot="1" x14ac:dyDescent="0.4">
      <c r="B20" s="75" t="s">
        <v>41</v>
      </c>
      <c r="C20" s="75" t="s">
        <v>25</v>
      </c>
      <c r="D20" s="75" t="s">
        <v>26</v>
      </c>
      <c r="E20" s="75" t="s">
        <v>27</v>
      </c>
      <c r="F20" s="75" t="s">
        <v>43</v>
      </c>
    </row>
    <row r="21" spans="1:7" ht="15" thickBot="1" x14ac:dyDescent="0.4">
      <c r="B21" s="74" t="s">
        <v>60</v>
      </c>
      <c r="C21" s="74" t="s">
        <v>22</v>
      </c>
      <c r="D21" s="77">
        <v>15000</v>
      </c>
      <c r="E21" s="77">
        <v>6690.919000000009</v>
      </c>
      <c r="F21" s="74" t="s">
        <v>51</v>
      </c>
    </row>
    <row r="24" spans="1:7" ht="15" thickBot="1" x14ac:dyDescent="0.4">
      <c r="A24" t="s">
        <v>44</v>
      </c>
    </row>
    <row r="25" spans="1:7" ht="15" thickBot="1" x14ac:dyDescent="0.4">
      <c r="B25" s="75" t="s">
        <v>41</v>
      </c>
      <c r="C25" s="75" t="s">
        <v>25</v>
      </c>
      <c r="D25" s="75" t="s">
        <v>45</v>
      </c>
      <c r="E25" s="75" t="s">
        <v>46</v>
      </c>
      <c r="F25" s="75" t="s">
        <v>47</v>
      </c>
      <c r="G25" s="75" t="s">
        <v>48</v>
      </c>
    </row>
    <row r="26" spans="1:7" ht="15" thickBot="1" x14ac:dyDescent="0.4">
      <c r="B26" s="74" t="s">
        <v>49</v>
      </c>
      <c r="C26" s="74" t="s">
        <v>24</v>
      </c>
      <c r="D26" s="76">
        <v>19825</v>
      </c>
      <c r="E26" s="74" t="s">
        <v>58</v>
      </c>
      <c r="F26" s="74" t="s">
        <v>53</v>
      </c>
      <c r="G26" s="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/>
  </sheetViews>
  <sheetFormatPr defaultRowHeight="14.5" x14ac:dyDescent="0.35"/>
  <cols>
    <col min="1" max="1" width="2.26953125" customWidth="1"/>
    <col min="2" max="2" width="6.1796875" customWidth="1"/>
    <col min="3" max="3" width="17" customWidth="1"/>
    <col min="4" max="4" width="13.7265625" bestFit="1" customWidth="1"/>
    <col min="5" max="5" width="12.1796875" bestFit="1" customWidth="1"/>
    <col min="6" max="6" width="7.7265625" customWidth="1"/>
    <col min="7" max="7" width="5.453125" customWidth="1"/>
  </cols>
  <sheetData>
    <row r="1" spans="1:5" x14ac:dyDescent="0.35">
      <c r="A1" s="73" t="s">
        <v>29</v>
      </c>
    </row>
    <row r="2" spans="1:5" x14ac:dyDescent="0.35">
      <c r="A2" s="73" t="s">
        <v>30</v>
      </c>
    </row>
    <row r="3" spans="1:5" x14ac:dyDescent="0.35">
      <c r="A3" s="73" t="s">
        <v>61</v>
      </c>
    </row>
    <row r="4" spans="1:5" x14ac:dyDescent="0.35">
      <c r="A4" s="73" t="s">
        <v>31</v>
      </c>
    </row>
    <row r="5" spans="1:5" x14ac:dyDescent="0.35">
      <c r="A5" s="73" t="s">
        <v>32</v>
      </c>
    </row>
    <row r="6" spans="1:5" x14ac:dyDescent="0.35">
      <c r="A6" s="73"/>
      <c r="B6" t="s">
        <v>33</v>
      </c>
    </row>
    <row r="7" spans="1:5" x14ac:dyDescent="0.35">
      <c r="A7" s="73"/>
      <c r="B7" t="s">
        <v>62</v>
      </c>
    </row>
    <row r="8" spans="1:5" x14ac:dyDescent="0.35">
      <c r="A8" s="73"/>
      <c r="B8" t="s">
        <v>35</v>
      </c>
    </row>
    <row r="9" spans="1:5" x14ac:dyDescent="0.35">
      <c r="A9" s="73" t="s">
        <v>36</v>
      </c>
    </row>
    <row r="10" spans="1:5" x14ac:dyDescent="0.35">
      <c r="B10" t="s">
        <v>37</v>
      </c>
    </row>
    <row r="11" spans="1:5" x14ac:dyDescent="0.35">
      <c r="B11" t="s">
        <v>38</v>
      </c>
    </row>
    <row r="12" spans="1:5" x14ac:dyDescent="0.35">
      <c r="B12" t="s">
        <v>39</v>
      </c>
    </row>
    <row r="14" spans="1:5" ht="15" thickBot="1" x14ac:dyDescent="0.4">
      <c r="A14" t="s">
        <v>40</v>
      </c>
    </row>
    <row r="15" spans="1:5" ht="15" thickBot="1" x14ac:dyDescent="0.4">
      <c r="B15" s="75" t="s">
        <v>41</v>
      </c>
      <c r="C15" s="75" t="s">
        <v>25</v>
      </c>
      <c r="D15" s="75" t="s">
        <v>26</v>
      </c>
      <c r="E15" s="75" t="s">
        <v>27</v>
      </c>
    </row>
    <row r="16" spans="1:5" ht="15" thickBot="1" x14ac:dyDescent="0.4">
      <c r="B16" s="74" t="s">
        <v>49</v>
      </c>
      <c r="C16" s="74" t="s">
        <v>24</v>
      </c>
      <c r="D16" s="76">
        <v>11515.919000000009</v>
      </c>
      <c r="E16" s="76">
        <v>19825.000000999979</v>
      </c>
    </row>
    <row r="19" spans="1:7" ht="15" thickBot="1" x14ac:dyDescent="0.4">
      <c r="A19" t="s">
        <v>42</v>
      </c>
    </row>
    <row r="20" spans="1:7" ht="15" thickBot="1" x14ac:dyDescent="0.4">
      <c r="B20" s="75" t="s">
        <v>41</v>
      </c>
      <c r="C20" s="75" t="s">
        <v>25</v>
      </c>
      <c r="D20" s="75" t="s">
        <v>26</v>
      </c>
      <c r="E20" s="75" t="s">
        <v>27</v>
      </c>
      <c r="F20" s="75" t="s">
        <v>43</v>
      </c>
    </row>
    <row r="21" spans="1:7" ht="15" thickBot="1" x14ac:dyDescent="0.4">
      <c r="B21" s="74" t="s">
        <v>63</v>
      </c>
      <c r="C21" s="74" t="s">
        <v>12</v>
      </c>
      <c r="D21" s="80">
        <v>0.6</v>
      </c>
      <c r="E21" s="80">
        <v>0.63148098507554418</v>
      </c>
      <c r="F21" s="74" t="s">
        <v>51</v>
      </c>
    </row>
    <row r="24" spans="1:7" ht="15" thickBot="1" x14ac:dyDescent="0.4">
      <c r="A24" t="s">
        <v>44</v>
      </c>
    </row>
    <row r="25" spans="1:7" ht="15" thickBot="1" x14ac:dyDescent="0.4">
      <c r="B25" s="75" t="s">
        <v>41</v>
      </c>
      <c r="C25" s="75" t="s">
        <v>25</v>
      </c>
      <c r="D25" s="75" t="s">
        <v>45</v>
      </c>
      <c r="E25" s="75" t="s">
        <v>46</v>
      </c>
      <c r="F25" s="75" t="s">
        <v>47</v>
      </c>
      <c r="G25" s="75" t="s">
        <v>48</v>
      </c>
    </row>
    <row r="26" spans="1:7" ht="15" thickBot="1" x14ac:dyDescent="0.4">
      <c r="B26" s="74" t="s">
        <v>49</v>
      </c>
      <c r="C26" s="74" t="s">
        <v>24</v>
      </c>
      <c r="D26" s="76">
        <v>19825.000000999979</v>
      </c>
      <c r="E26" s="74" t="s">
        <v>58</v>
      </c>
      <c r="F26" s="74" t="s">
        <v>53</v>
      </c>
      <c r="G26" s="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90" zoomScaleNormal="90" workbookViewId="0">
      <selection activeCell="B10" sqref="B10"/>
    </sheetView>
  </sheetViews>
  <sheetFormatPr defaultRowHeight="14.5" x14ac:dyDescent="0.35"/>
  <cols>
    <col min="3" max="3" width="22.81640625" customWidth="1"/>
    <col min="5" max="5" width="13.26953125" bestFit="1" customWidth="1"/>
    <col min="7" max="7" width="12.54296875" bestFit="1" customWidth="1"/>
    <col min="9" max="9" width="13.7265625" bestFit="1" customWidth="1"/>
    <col min="10" max="10" width="11.1796875" customWidth="1"/>
    <col min="11" max="11" width="11.7265625" customWidth="1"/>
    <col min="13" max="13" width="11.453125" customWidth="1"/>
    <col min="15" max="15" width="7.453125" bestFit="1" customWidth="1"/>
    <col min="18" max="18" width="34.54296875" customWidth="1"/>
    <col min="19" max="19" width="18.1796875" bestFit="1" customWidth="1"/>
    <col min="20" max="20" width="13.7265625" customWidth="1"/>
    <col min="21" max="21" width="10.81640625" bestFit="1" customWidth="1"/>
  </cols>
  <sheetData>
    <row r="1" spans="1:21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4" t="s">
        <v>25</v>
      </c>
      <c r="S1" s="54" t="s">
        <v>26</v>
      </c>
      <c r="T1" s="54" t="s">
        <v>27</v>
      </c>
      <c r="U1" s="78" t="s">
        <v>55</v>
      </c>
    </row>
    <row r="2" spans="1:21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5" t="s">
        <v>24</v>
      </c>
      <c r="S2" s="56">
        <v>11515.919000000009</v>
      </c>
      <c r="T2" s="56">
        <f>K11</f>
        <v>285962</v>
      </c>
      <c r="U2" s="79">
        <f t="shared" ref="U2" si="0">(T2-S2)/(S2)</f>
        <v>23.831887059990592</v>
      </c>
    </row>
    <row r="3" spans="1:21" ht="15" thickBot="1" x14ac:dyDescent="0.4">
      <c r="A3" s="1"/>
      <c r="B3" s="1"/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57" t="s">
        <v>12</v>
      </c>
      <c r="S3" s="58">
        <v>0.6</v>
      </c>
      <c r="T3" s="58">
        <v>0.63100000000000001</v>
      </c>
      <c r="U3" s="79">
        <f>(T3-S3)/(S3)</f>
        <v>5.1666666666666715E-2</v>
      </c>
    </row>
    <row r="4" spans="1:21" ht="15" thickBot="1" x14ac:dyDescent="0.4">
      <c r="A4" s="1"/>
      <c r="B4" s="3"/>
      <c r="C4" s="6" t="s">
        <v>21</v>
      </c>
      <c r="D4" s="14"/>
      <c r="E4" s="13"/>
      <c r="F4" s="2"/>
      <c r="G4" s="5"/>
      <c r="H4" s="2"/>
      <c r="I4" s="2"/>
      <c r="J4" s="2"/>
      <c r="K4" s="2"/>
      <c r="L4" s="2"/>
      <c r="M4" s="2"/>
      <c r="N4" s="2"/>
      <c r="O4" s="2"/>
      <c r="P4" s="1"/>
      <c r="Q4" s="1"/>
      <c r="R4" s="57" t="s">
        <v>28</v>
      </c>
      <c r="S4" s="59">
        <v>9469</v>
      </c>
      <c r="T4" s="59">
        <v>1159.9190000000126</v>
      </c>
      <c r="U4" s="79">
        <f>(T4-S4)/(S4)</f>
        <v>-0.87750353786038515</v>
      </c>
    </row>
    <row r="5" spans="1:21" ht="29.5" thickBot="1" x14ac:dyDescent="0.4">
      <c r="A5" s="1"/>
      <c r="C5" s="32">
        <v>8760</v>
      </c>
      <c r="D5" s="8"/>
      <c r="E5" s="31" t="s">
        <v>20</v>
      </c>
      <c r="F5" s="60"/>
      <c r="G5" s="49" t="s">
        <v>19</v>
      </c>
      <c r="H5" s="4"/>
      <c r="I5" s="2"/>
      <c r="J5" s="2"/>
      <c r="K5" s="2"/>
      <c r="L5" s="2"/>
      <c r="M5" s="2"/>
      <c r="N5" s="2"/>
      <c r="O5" s="2"/>
      <c r="P5" s="1"/>
      <c r="Q5" s="1"/>
      <c r="R5" s="57" t="s">
        <v>22</v>
      </c>
      <c r="S5" s="59">
        <v>15000</v>
      </c>
      <c r="T5" s="59">
        <v>6690.919000000009</v>
      </c>
      <c r="U5" s="79">
        <f>(T5-S5)/(S5)</f>
        <v>-0.55393873333333277</v>
      </c>
    </row>
    <row r="6" spans="1:21" ht="15" thickBot="1" x14ac:dyDescent="0.4">
      <c r="A6" s="1"/>
      <c r="B6" s="3"/>
      <c r="C6" s="33" t="s">
        <v>18</v>
      </c>
      <c r="D6" s="16"/>
      <c r="E6" s="48">
        <f>C5*C7</f>
        <v>876000</v>
      </c>
      <c r="F6" s="18"/>
      <c r="G6" s="69">
        <f>E6*E9</f>
        <v>680862</v>
      </c>
      <c r="H6" s="61"/>
      <c r="I6" s="5"/>
      <c r="J6" s="2"/>
      <c r="K6" s="2"/>
      <c r="L6" s="2"/>
      <c r="M6" s="2"/>
      <c r="N6" s="2"/>
      <c r="O6" s="2"/>
      <c r="P6" s="1"/>
      <c r="Q6" s="1"/>
    </row>
    <row r="7" spans="1:21" ht="29.5" thickBot="1" x14ac:dyDescent="0.4">
      <c r="A7" s="1"/>
      <c r="B7" s="3"/>
      <c r="C7" s="34">
        <v>100</v>
      </c>
      <c r="D7" s="15"/>
      <c r="E7" s="67"/>
      <c r="F7" s="4"/>
      <c r="G7" s="62"/>
      <c r="H7" s="63"/>
      <c r="I7" s="49" t="s">
        <v>17</v>
      </c>
      <c r="J7" s="61"/>
      <c r="K7" s="2"/>
      <c r="L7" s="2"/>
      <c r="M7" s="2"/>
      <c r="N7" s="2"/>
      <c r="O7" s="2"/>
      <c r="P7" s="1"/>
      <c r="Q7" s="1"/>
    </row>
    <row r="8" spans="1:21" ht="29.5" thickBot="1" x14ac:dyDescent="0.4">
      <c r="A8" s="1"/>
      <c r="B8" s="1"/>
      <c r="C8" s="7"/>
      <c r="D8" s="9"/>
      <c r="E8" s="68" t="s">
        <v>16</v>
      </c>
      <c r="F8" s="8"/>
      <c r="G8" s="31" t="s">
        <v>15</v>
      </c>
      <c r="H8" s="64"/>
      <c r="I8" s="70">
        <f>G6*G9</f>
        <v>340431</v>
      </c>
      <c r="J8" s="65"/>
      <c r="K8" s="4"/>
      <c r="L8" s="2"/>
      <c r="M8" s="2"/>
      <c r="N8" s="2"/>
      <c r="O8" s="2"/>
      <c r="P8" s="1"/>
      <c r="Q8" s="1"/>
    </row>
    <row r="9" spans="1:21" ht="15" thickBot="1" x14ac:dyDescent="0.4">
      <c r="A9" s="1"/>
      <c r="B9" s="1"/>
      <c r="C9" s="5"/>
      <c r="D9" s="66"/>
      <c r="E9" s="50">
        <f>C11*C13*C15</f>
        <v>0.77723972602739733</v>
      </c>
      <c r="F9" s="8"/>
      <c r="G9" s="39">
        <f>E13-E15</f>
        <v>0.5</v>
      </c>
      <c r="H9" s="4"/>
      <c r="I9" s="7"/>
      <c r="J9" s="47"/>
      <c r="K9" s="44"/>
      <c r="L9" s="2"/>
      <c r="M9" s="2"/>
      <c r="N9" s="2"/>
      <c r="O9" s="2"/>
      <c r="P9" s="1"/>
      <c r="Q9" s="1"/>
    </row>
    <row r="10" spans="1:21" ht="29.5" thickBot="1" x14ac:dyDescent="0.4">
      <c r="A10" s="49" t="s">
        <v>64</v>
      </c>
      <c r="B10" s="3"/>
      <c r="C10" s="49" t="s">
        <v>14</v>
      </c>
      <c r="D10" s="15"/>
      <c r="E10" s="7"/>
      <c r="F10" s="30"/>
      <c r="G10" s="15"/>
      <c r="H10" s="2"/>
      <c r="I10" s="2"/>
      <c r="J10" s="9"/>
      <c r="K10" s="49" t="s">
        <v>24</v>
      </c>
      <c r="L10" s="13"/>
      <c r="M10" s="2"/>
      <c r="N10" s="2"/>
      <c r="O10" s="2"/>
      <c r="P10" s="1"/>
      <c r="Q10" s="1"/>
    </row>
    <row r="11" spans="1:21" ht="15" thickBot="1" x14ac:dyDescent="0.4">
      <c r="A11" s="49">
        <v>60</v>
      </c>
      <c r="B11" s="3"/>
      <c r="C11" s="50">
        <f>(C5-A11)/C5</f>
        <v>0.99315068493150682</v>
      </c>
      <c r="D11" s="4"/>
      <c r="E11" s="28"/>
      <c r="F11" s="29"/>
      <c r="G11" s="2"/>
      <c r="H11" s="2"/>
      <c r="I11" s="2"/>
      <c r="J11" s="17"/>
      <c r="K11" s="51">
        <f>I8-I14</f>
        <v>285962</v>
      </c>
      <c r="L11" s="14"/>
      <c r="M11" s="4"/>
      <c r="N11" s="2"/>
      <c r="O11" s="2"/>
      <c r="P11" s="1"/>
      <c r="Q11" s="1"/>
    </row>
    <row r="12" spans="1:21" ht="15" thickBot="1" x14ac:dyDescent="0.4">
      <c r="A12" s="1"/>
      <c r="B12" s="3"/>
      <c r="C12" s="35" t="s">
        <v>13</v>
      </c>
      <c r="D12" s="8"/>
      <c r="E12" s="35" t="s">
        <v>12</v>
      </c>
      <c r="F12" s="4"/>
      <c r="G12" s="5"/>
      <c r="H12" s="2"/>
      <c r="I12" s="20"/>
      <c r="J12" s="15"/>
      <c r="K12" s="10"/>
      <c r="L12" s="9"/>
      <c r="M12" s="19"/>
      <c r="N12" s="2"/>
      <c r="O12" s="2"/>
      <c r="P12" s="1"/>
      <c r="Q12" s="1"/>
    </row>
    <row r="13" spans="1:21" ht="44" thickBot="1" x14ac:dyDescent="0.4">
      <c r="A13" s="1"/>
      <c r="B13" s="3"/>
      <c r="C13" s="36">
        <v>0.86</v>
      </c>
      <c r="D13" s="8"/>
      <c r="E13" s="37">
        <v>0.85</v>
      </c>
      <c r="F13" s="8"/>
      <c r="G13" s="52" t="s">
        <v>11</v>
      </c>
      <c r="H13" s="16"/>
      <c r="I13" s="52" t="s">
        <v>10</v>
      </c>
      <c r="J13" s="8"/>
      <c r="K13" s="31" t="s">
        <v>3</v>
      </c>
      <c r="L13" s="16"/>
      <c r="M13" s="31" t="s">
        <v>9</v>
      </c>
      <c r="N13" s="4"/>
      <c r="O13" s="5"/>
      <c r="P13" s="1"/>
      <c r="Q13" s="1"/>
    </row>
    <row r="14" spans="1:21" ht="15" thickBot="1" x14ac:dyDescent="0.4">
      <c r="A14" s="1"/>
      <c r="B14" s="3"/>
      <c r="C14" s="35" t="s">
        <v>8</v>
      </c>
      <c r="D14" s="8"/>
      <c r="E14" s="35" t="s">
        <v>7</v>
      </c>
      <c r="F14" s="8"/>
      <c r="G14" s="53">
        <v>9469</v>
      </c>
      <c r="H14" s="18"/>
      <c r="I14" s="53">
        <f>G14+G17+G20+G23</f>
        <v>54469</v>
      </c>
      <c r="J14" s="11"/>
      <c r="K14" s="41">
        <f>E13*G6</f>
        <v>578732.69999999995</v>
      </c>
      <c r="L14" s="18"/>
      <c r="M14" s="42">
        <f>K11/K14</f>
        <v>0.49411757794228667</v>
      </c>
      <c r="N14" s="16"/>
      <c r="O14" s="71" t="s">
        <v>6</v>
      </c>
      <c r="P14" s="12"/>
      <c r="Q14" s="1"/>
    </row>
    <row r="15" spans="1:21" ht="15" thickBot="1" x14ac:dyDescent="0.4">
      <c r="A15" s="1"/>
      <c r="B15" s="3"/>
      <c r="C15" s="36">
        <v>0.91</v>
      </c>
      <c r="D15" s="8"/>
      <c r="E15" s="37">
        <v>0.35</v>
      </c>
      <c r="F15" s="4"/>
      <c r="G15" s="25"/>
      <c r="H15" s="21"/>
      <c r="I15" s="10"/>
      <c r="J15" s="2"/>
      <c r="K15" s="10"/>
      <c r="L15" s="2"/>
      <c r="M15" s="25"/>
      <c r="N15" s="26"/>
      <c r="O15" s="72">
        <f>M14*M17</f>
        <v>1.7249383222444068</v>
      </c>
      <c r="P15" s="12"/>
      <c r="Q15" s="1"/>
    </row>
    <row r="16" spans="1:21" ht="29" x14ac:dyDescent="0.35">
      <c r="A16" s="1"/>
      <c r="B16" s="1"/>
      <c r="C16" s="7"/>
      <c r="D16" s="2"/>
      <c r="E16" s="7"/>
      <c r="F16" s="9"/>
      <c r="G16" s="52" t="s">
        <v>5</v>
      </c>
      <c r="H16" s="8"/>
      <c r="I16" s="35" t="s">
        <v>4</v>
      </c>
      <c r="J16" s="8"/>
      <c r="K16" s="31" t="s">
        <v>3</v>
      </c>
      <c r="L16" s="45"/>
      <c r="M16" s="31" t="s">
        <v>2</v>
      </c>
      <c r="N16" s="4"/>
      <c r="O16" s="7"/>
      <c r="P16" s="1"/>
      <c r="Q16" s="1"/>
    </row>
    <row r="17" spans="1:17" ht="15" thickBot="1" x14ac:dyDescent="0.4">
      <c r="A17" s="1"/>
      <c r="B17" s="1"/>
      <c r="C17" s="2"/>
      <c r="D17" s="2"/>
      <c r="E17" s="2"/>
      <c r="F17" s="9"/>
      <c r="G17" s="53">
        <v>15000</v>
      </c>
      <c r="H17" s="8"/>
      <c r="I17" s="40">
        <v>150000</v>
      </c>
      <c r="J17" s="11"/>
      <c r="K17" s="41">
        <f>E13*G6</f>
        <v>578732.69999999995</v>
      </c>
      <c r="L17" s="18"/>
      <c r="M17" s="38">
        <f>K17/K20</f>
        <v>3.4909470928514121</v>
      </c>
      <c r="N17" s="4"/>
      <c r="O17" s="2"/>
      <c r="P17" s="1"/>
      <c r="Q17" s="1"/>
    </row>
    <row r="18" spans="1:17" ht="15" thickBot="1" x14ac:dyDescent="0.4">
      <c r="A18" s="1"/>
      <c r="B18" s="1"/>
      <c r="C18" s="2"/>
      <c r="D18" s="2"/>
      <c r="E18" s="2"/>
      <c r="F18" s="2"/>
      <c r="G18" s="25"/>
      <c r="H18" s="21"/>
      <c r="I18" s="25"/>
      <c r="J18" s="21"/>
      <c r="K18" s="46"/>
      <c r="L18" s="43"/>
      <c r="M18" s="15"/>
      <c r="N18" s="2"/>
      <c r="O18" s="2"/>
      <c r="P18" s="1"/>
      <c r="Q18" s="1"/>
    </row>
    <row r="19" spans="1:17" ht="29" x14ac:dyDescent="0.35">
      <c r="A19" s="1"/>
      <c r="B19" s="1"/>
      <c r="C19" s="2"/>
      <c r="D19" s="2"/>
      <c r="E19" s="2"/>
      <c r="F19" s="9"/>
      <c r="G19" s="52" t="s">
        <v>22</v>
      </c>
      <c r="H19" s="8"/>
      <c r="I19" s="35" t="s">
        <v>1</v>
      </c>
      <c r="J19" s="16"/>
      <c r="K19" s="31" t="s">
        <v>0</v>
      </c>
      <c r="L19" s="22"/>
      <c r="M19" s="4"/>
      <c r="N19" s="2"/>
      <c r="O19" s="2"/>
      <c r="P19" s="1"/>
      <c r="Q19" s="1"/>
    </row>
    <row r="20" spans="1:17" ht="15" thickBot="1" x14ac:dyDescent="0.4">
      <c r="A20" s="1"/>
      <c r="B20" s="1"/>
      <c r="C20" s="2"/>
      <c r="D20" s="2"/>
      <c r="E20" s="2"/>
      <c r="F20" s="9"/>
      <c r="G20" s="53">
        <v>15000</v>
      </c>
      <c r="H20" s="8"/>
      <c r="I20" s="40">
        <v>15781</v>
      </c>
      <c r="J20" s="24"/>
      <c r="K20" s="41">
        <f>I17+I20</f>
        <v>165781</v>
      </c>
      <c r="L20" s="23"/>
      <c r="M20" s="4"/>
      <c r="N20" s="2"/>
      <c r="O20" s="2"/>
      <c r="P20" s="1"/>
      <c r="Q20" s="1"/>
    </row>
    <row r="21" spans="1:17" ht="15" thickBot="1" x14ac:dyDescent="0.4">
      <c r="A21" s="1"/>
      <c r="B21" s="1"/>
      <c r="C21" s="2"/>
      <c r="D21" s="2"/>
      <c r="E21" s="2"/>
      <c r="F21" s="2"/>
      <c r="G21" s="27"/>
      <c r="H21" s="4"/>
      <c r="I21" s="7"/>
      <c r="J21" s="2"/>
      <c r="K21" s="7"/>
      <c r="L21" s="7"/>
      <c r="M21" s="2"/>
      <c r="N21" s="2"/>
      <c r="O21" s="2"/>
      <c r="P21" s="1"/>
      <c r="Q21" s="1"/>
    </row>
    <row r="22" spans="1:17" x14ac:dyDescent="0.35">
      <c r="A22" s="1"/>
      <c r="B22" s="1"/>
      <c r="C22" s="2"/>
      <c r="D22" s="2"/>
      <c r="E22" s="2"/>
      <c r="F22" s="2"/>
      <c r="G22" s="52" t="s">
        <v>23</v>
      </c>
      <c r="H22" s="2"/>
      <c r="I22" s="2"/>
      <c r="J22" s="2"/>
      <c r="K22" s="2"/>
      <c r="L22" s="2"/>
      <c r="M22" s="2"/>
      <c r="N22" s="2"/>
      <c r="O22" s="2"/>
      <c r="P22" s="1"/>
      <c r="Q22" s="1"/>
    </row>
    <row r="23" spans="1:17" ht="15" thickBot="1" x14ac:dyDescent="0.4">
      <c r="A23" s="1"/>
      <c r="B23" s="1"/>
      <c r="C23" s="2"/>
      <c r="D23" s="2"/>
      <c r="E23" s="2"/>
      <c r="F23" s="2"/>
      <c r="G23" s="53">
        <v>15000</v>
      </c>
      <c r="H23" s="2"/>
      <c r="I23" s="2"/>
      <c r="J23" s="2"/>
      <c r="K23" s="2"/>
      <c r="L23" s="2"/>
      <c r="M23" s="2"/>
      <c r="N23" s="2"/>
      <c r="O23" s="2"/>
      <c r="P23" s="1"/>
      <c r="Q23" s="1"/>
    </row>
    <row r="24" spans="1:1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scenarios current="2">
    <scenario name="Cut Maintenance" count="1" user="Khaldi-Al, Ammar A" comment="Created by Khaldi-Al, Ammar A on 5/17/2017">
      <inputCells r="G14" val="6898.15900000001" numFmtId="164"/>
    </scenario>
    <scenario name="Cut Wages" count="1" user="Khaldi-Al, Ammar A" comment="Created by Khaldi-Al, Ammar A on 5/17/2017">
      <inputCells r="G20" val="12429.159" numFmtId="164"/>
    </scenario>
    <scenario name="Raise Prive" count="1" user="Khaldi-Al, Ammar A" comment="Created by Khaldi-Al, Ammar A on 5/17/2017">
      <inputCells r="E13" val="0.60974025974026" numFmtId="16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Answer Report 2</vt:lpstr>
      <vt:lpstr>Answer Report 3</vt:lpstr>
      <vt:lpstr>Answer Report 4</vt:lpstr>
      <vt:lpstr>AV. Calc</vt:lpstr>
    </vt:vector>
  </TitlesOfParts>
  <Company>SABIC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Khaldi-Al, Ammar A</dc:creator>
  <cp:lastModifiedBy>Ammar Alkhaldi</cp:lastModifiedBy>
  <dcterms:created xsi:type="dcterms:W3CDTF">2017-05-17T06:12:53Z</dcterms:created>
  <dcterms:modified xsi:type="dcterms:W3CDTF">2019-08-28T05:14:06Z</dcterms:modified>
</cp:coreProperties>
</file>