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Users\ammar.aamir\Downloads\"/>
    </mc:Choice>
  </mc:AlternateContent>
  <bookViews>
    <workbookView xWindow="0" yWindow="0" windowWidth="23040" windowHeight="9060" tabRatio="896" activeTab="18"/>
  </bookViews>
  <sheets>
    <sheet name="PTV HOME" sheetId="24" r:id="rId1"/>
    <sheet name="GEO ENTERTAINMENT" sheetId="4" r:id="rId2"/>
    <sheet name="HUM TV" sheetId="5" r:id="rId3"/>
    <sheet name="ARY DIGITAL" sheetId="13" r:id="rId4"/>
    <sheet name="TV ONE" sheetId="6" r:id="rId5"/>
    <sheet name="URDU 1" sheetId="35" r:id="rId6"/>
    <sheet name="A PLUS" sheetId="15" r:id="rId7"/>
    <sheet name="JALWA" sheetId="26" r:id="rId8"/>
    <sheet name="EIGHTXM" sheetId="27" r:id="rId9"/>
    <sheet name="KIDS ZONE" sheetId="38" r:id="rId10"/>
    <sheet name="GEO NEWS" sheetId="42" r:id="rId11"/>
    <sheet name="NEWS ONE" sheetId="43" r:id="rId12"/>
    <sheet name="ARY NEWS" sheetId="44" r:id="rId13"/>
    <sheet name="DAWN NEWS" sheetId="45" r:id="rId14"/>
    <sheet name="ABB TAKK" sheetId="46" r:id="rId15"/>
    <sheet name="HUM NEWS" sheetId="47" r:id="rId16"/>
    <sheet name="PUBLIC NEWS" sheetId="48" r:id="rId17"/>
    <sheet name="PTV NEWS" sheetId="49" r:id="rId18"/>
    <sheet name="FILMAX" sheetId="50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34" i="38" l="1"/>
  <c r="BM25" i="35" l="1"/>
  <c r="BL25" i="35"/>
  <c r="BK25" i="35"/>
  <c r="BJ25" i="35"/>
  <c r="BI25" i="35"/>
  <c r="BH25" i="35"/>
  <c r="BM24" i="35"/>
  <c r="BL24" i="35"/>
  <c r="BK24" i="35"/>
  <c r="BJ24" i="35"/>
  <c r="BI24" i="35"/>
  <c r="BH24" i="35"/>
  <c r="BG24" i="35"/>
  <c r="BM23" i="35"/>
  <c r="BL23" i="35"/>
  <c r="BK23" i="35"/>
  <c r="BJ23" i="35"/>
  <c r="BI23" i="35"/>
  <c r="BH23" i="35"/>
  <c r="BG23" i="35"/>
  <c r="BM22" i="35"/>
  <c r="BL22" i="35"/>
  <c r="BK22" i="35"/>
  <c r="BJ22" i="35"/>
  <c r="BI22" i="35"/>
  <c r="BH22" i="35"/>
  <c r="BG22" i="35"/>
  <c r="BM21" i="35"/>
  <c r="BL21" i="35"/>
  <c r="BK21" i="35"/>
  <c r="BJ21" i="35"/>
  <c r="BI21" i="35"/>
  <c r="BH21" i="35"/>
  <c r="BG21" i="35"/>
  <c r="BM20" i="35"/>
  <c r="BL20" i="35"/>
  <c r="BK20" i="35"/>
  <c r="BJ20" i="35"/>
  <c r="BI20" i="35"/>
  <c r="BH20" i="35"/>
  <c r="BG20" i="35"/>
  <c r="BM19" i="35"/>
  <c r="BL19" i="35"/>
  <c r="BK19" i="35"/>
  <c r="BJ19" i="35"/>
  <c r="BI19" i="35"/>
  <c r="BH19" i="35"/>
  <c r="BG19" i="35"/>
  <c r="BM18" i="35"/>
  <c r="BL18" i="35"/>
  <c r="BK18" i="35"/>
  <c r="BJ18" i="35"/>
  <c r="BI18" i="35"/>
  <c r="BH18" i="35"/>
  <c r="BG18" i="35"/>
  <c r="BM17" i="35"/>
  <c r="BL17" i="35"/>
  <c r="BK17" i="35"/>
  <c r="BJ17" i="35"/>
  <c r="BI17" i="35"/>
  <c r="BH17" i="35"/>
  <c r="BG17" i="35"/>
  <c r="BM16" i="35"/>
  <c r="BL16" i="35"/>
  <c r="BK16" i="35"/>
  <c r="BJ16" i="35"/>
  <c r="BI16" i="35"/>
  <c r="BH16" i="35"/>
  <c r="BG16" i="35"/>
  <c r="BM15" i="35"/>
  <c r="BL15" i="35"/>
  <c r="BK15" i="35"/>
  <c r="BJ15" i="35"/>
  <c r="BI15" i="35"/>
  <c r="BH15" i="35"/>
  <c r="BG15" i="35"/>
  <c r="BM14" i="35"/>
  <c r="BL14" i="35"/>
  <c r="BK14" i="35"/>
  <c r="BJ14" i="35"/>
  <c r="BI14" i="35"/>
  <c r="BH14" i="35"/>
  <c r="BG14" i="35"/>
  <c r="BM13" i="35"/>
  <c r="BL13" i="35"/>
  <c r="BK13" i="35"/>
  <c r="BJ13" i="35"/>
  <c r="BI13" i="35"/>
  <c r="BH13" i="35"/>
  <c r="BG13" i="35"/>
  <c r="BM28" i="35"/>
  <c r="BL28" i="35"/>
  <c r="BK28" i="35"/>
  <c r="BJ28" i="35"/>
  <c r="BI28" i="35"/>
  <c r="BH28" i="35"/>
  <c r="BG28" i="35"/>
  <c r="BM27" i="35"/>
  <c r="BL27" i="35"/>
  <c r="BK27" i="35"/>
  <c r="BJ27" i="35"/>
  <c r="BI27" i="35"/>
  <c r="BH27" i="35"/>
  <c r="BG27" i="35"/>
  <c r="BM26" i="35"/>
  <c r="BL26" i="35"/>
  <c r="BK26" i="35"/>
  <c r="BJ26" i="35"/>
  <c r="BI26" i="35"/>
  <c r="BH26" i="35"/>
  <c r="BC34" i="42"/>
  <c r="BC34" i="4"/>
  <c r="BC36" i="13"/>
  <c r="BC34" i="5"/>
  <c r="BM28" i="4" l="1"/>
  <c r="BL28" i="4"/>
  <c r="BK28" i="4"/>
  <c r="BJ28" i="4"/>
  <c r="BI28" i="4"/>
  <c r="BH28" i="4"/>
  <c r="BG28" i="4"/>
  <c r="BM27" i="4"/>
  <c r="BL27" i="4"/>
  <c r="BK27" i="4"/>
  <c r="BJ27" i="4"/>
  <c r="BI27" i="4"/>
  <c r="BH27" i="4"/>
  <c r="BG27" i="4"/>
  <c r="BM26" i="4"/>
  <c r="BL26" i="4"/>
  <c r="BK26" i="4"/>
  <c r="BJ26" i="4"/>
  <c r="BI26" i="4"/>
  <c r="BH26" i="4"/>
  <c r="BO5" i="50"/>
  <c r="BO6" i="50" s="1"/>
  <c r="BO7" i="50" s="1"/>
  <c r="BO8" i="50" s="1"/>
  <c r="BO9" i="50" s="1"/>
  <c r="BO10" i="50" s="1"/>
  <c r="BO4" i="50"/>
  <c r="BF29" i="50"/>
  <c r="BE29" i="50"/>
  <c r="BD29" i="50"/>
  <c r="BC29" i="50"/>
  <c r="BB29" i="50"/>
  <c r="BA29" i="50"/>
  <c r="AZ29" i="50"/>
  <c r="BF28" i="50"/>
  <c r="BE28" i="50"/>
  <c r="BD28" i="50"/>
  <c r="BC28" i="50"/>
  <c r="BB28" i="50"/>
  <c r="BA28" i="50"/>
  <c r="AZ28" i="50"/>
  <c r="BF27" i="50"/>
  <c r="BE27" i="50"/>
  <c r="BD27" i="50"/>
  <c r="BC27" i="50"/>
  <c r="BB27" i="50"/>
  <c r="BA27" i="50"/>
  <c r="AZ27" i="50"/>
  <c r="BF26" i="50"/>
  <c r="BE26" i="50"/>
  <c r="BD26" i="50"/>
  <c r="BC26" i="50"/>
  <c r="BB26" i="50"/>
  <c r="BA26" i="50"/>
  <c r="AZ26" i="50"/>
  <c r="BF25" i="50"/>
  <c r="BE25" i="50"/>
  <c r="BD25" i="50"/>
  <c r="BC25" i="50"/>
  <c r="BB25" i="50"/>
  <c r="BA25" i="50"/>
  <c r="AZ25" i="50"/>
  <c r="BF24" i="50"/>
  <c r="BE24" i="50"/>
  <c r="BD24" i="50"/>
  <c r="BC24" i="50"/>
  <c r="BB24" i="50"/>
  <c r="BA24" i="50"/>
  <c r="AZ24" i="50"/>
  <c r="BF23" i="50"/>
  <c r="BE23" i="50"/>
  <c r="BD23" i="50"/>
  <c r="BC23" i="50"/>
  <c r="BB23" i="50"/>
  <c r="BA23" i="50"/>
  <c r="AZ23" i="50"/>
  <c r="BF22" i="50"/>
  <c r="BE22" i="50"/>
  <c r="BD22" i="50"/>
  <c r="BC22" i="50"/>
  <c r="BB22" i="50"/>
  <c r="BA22" i="50"/>
  <c r="AZ22" i="50"/>
  <c r="BF21" i="50"/>
  <c r="BE21" i="50"/>
  <c r="BD21" i="50"/>
  <c r="BC21" i="50"/>
  <c r="BB21" i="50"/>
  <c r="BA21" i="50"/>
  <c r="AZ21" i="50"/>
  <c r="BF20" i="50"/>
  <c r="BE20" i="50"/>
  <c r="BD20" i="50"/>
  <c r="BC20" i="50"/>
  <c r="BB20" i="50"/>
  <c r="BA20" i="50"/>
  <c r="AZ20" i="50"/>
  <c r="BF19" i="50"/>
  <c r="BE19" i="50"/>
  <c r="BD19" i="50"/>
  <c r="BC19" i="50"/>
  <c r="BB19" i="50"/>
  <c r="BA19" i="50"/>
  <c r="AZ19" i="50"/>
  <c r="BF18" i="50"/>
  <c r="BE18" i="50"/>
  <c r="BD18" i="50"/>
  <c r="BC18" i="50"/>
  <c r="BB18" i="50"/>
  <c r="BA18" i="50"/>
  <c r="AZ18" i="50"/>
  <c r="BF17" i="50"/>
  <c r="BE17" i="50"/>
  <c r="BD17" i="50"/>
  <c r="BC17" i="50"/>
  <c r="BB17" i="50"/>
  <c r="BA17" i="50"/>
  <c r="AZ17" i="50"/>
  <c r="BF16" i="50"/>
  <c r="BE16" i="50"/>
  <c r="BD16" i="50"/>
  <c r="BC16" i="50"/>
  <c r="BB16" i="50"/>
  <c r="BA16" i="50"/>
  <c r="AZ16" i="50"/>
  <c r="BF15" i="50"/>
  <c r="BE15" i="50"/>
  <c r="BD15" i="50"/>
  <c r="BC15" i="50"/>
  <c r="BB15" i="50"/>
  <c r="BA15" i="50"/>
  <c r="AZ15" i="50"/>
  <c r="BF14" i="50"/>
  <c r="BE14" i="50"/>
  <c r="BD14" i="50"/>
  <c r="BC14" i="50"/>
  <c r="BB14" i="50"/>
  <c r="BA14" i="50"/>
  <c r="AZ14" i="50"/>
  <c r="BF13" i="50"/>
  <c r="BE13" i="50"/>
  <c r="BD13" i="50"/>
  <c r="BC13" i="50"/>
  <c r="BB13" i="50"/>
  <c r="BA13" i="50"/>
  <c r="AZ13" i="50"/>
  <c r="BF12" i="50"/>
  <c r="BE12" i="50"/>
  <c r="BD12" i="50"/>
  <c r="BC12" i="50"/>
  <c r="BB12" i="50"/>
  <c r="BA12" i="50"/>
  <c r="AZ12" i="50"/>
  <c r="S12" i="50"/>
  <c r="R12" i="50"/>
  <c r="Q12" i="50"/>
  <c r="P12" i="50"/>
  <c r="O12" i="50"/>
  <c r="N12" i="50"/>
  <c r="M12" i="50"/>
  <c r="BF11" i="50"/>
  <c r="BE11" i="50"/>
  <c r="BD11" i="50"/>
  <c r="BC11" i="50"/>
  <c r="BB11" i="50"/>
  <c r="BA11" i="50"/>
  <c r="AZ11" i="50"/>
  <c r="S11" i="50"/>
  <c r="R11" i="50"/>
  <c r="Q11" i="50"/>
  <c r="P11" i="50"/>
  <c r="O11" i="50"/>
  <c r="N11" i="50"/>
  <c r="M11" i="50"/>
  <c r="BF10" i="50"/>
  <c r="BE10" i="50"/>
  <c r="BD10" i="50"/>
  <c r="BC10" i="50"/>
  <c r="BB10" i="50"/>
  <c r="BA10" i="50"/>
  <c r="AZ10" i="50"/>
  <c r="S10" i="50"/>
  <c r="R10" i="50"/>
  <c r="Q10" i="50"/>
  <c r="P10" i="50"/>
  <c r="O10" i="50"/>
  <c r="N10" i="50"/>
  <c r="M10" i="50"/>
  <c r="BF9" i="50"/>
  <c r="BE9" i="50"/>
  <c r="BD9" i="50"/>
  <c r="BC9" i="50"/>
  <c r="BB9" i="50"/>
  <c r="BA9" i="50"/>
  <c r="AZ9" i="50"/>
  <c r="S9" i="50"/>
  <c r="R9" i="50"/>
  <c r="Q9" i="50"/>
  <c r="P9" i="50"/>
  <c r="O9" i="50"/>
  <c r="N9" i="50"/>
  <c r="M9" i="50"/>
  <c r="BF8" i="50"/>
  <c r="BE8" i="50"/>
  <c r="BD8" i="50"/>
  <c r="BC8" i="50"/>
  <c r="BB8" i="50"/>
  <c r="BA8" i="50"/>
  <c r="AZ8" i="50"/>
  <c r="S8" i="50"/>
  <c r="R8" i="50"/>
  <c r="Q8" i="50"/>
  <c r="P8" i="50"/>
  <c r="O8" i="50"/>
  <c r="N8" i="50"/>
  <c r="M8" i="50"/>
  <c r="BF7" i="50"/>
  <c r="BE7" i="50"/>
  <c r="BD7" i="50"/>
  <c r="BC7" i="50"/>
  <c r="BB7" i="50"/>
  <c r="BA7" i="50"/>
  <c r="AZ7" i="50"/>
  <c r="S7" i="50"/>
  <c r="R7" i="50"/>
  <c r="Q7" i="50"/>
  <c r="P7" i="50"/>
  <c r="O7" i="50"/>
  <c r="N7" i="50"/>
  <c r="M7" i="50"/>
  <c r="BF6" i="50"/>
  <c r="BE6" i="50"/>
  <c r="BD6" i="50"/>
  <c r="BC6" i="50"/>
  <c r="BB6" i="50"/>
  <c r="BA6" i="50"/>
  <c r="AZ6" i="50"/>
  <c r="A3" i="50"/>
  <c r="BE28" i="49"/>
  <c r="BE29" i="49"/>
  <c r="BL29" i="49" s="1"/>
  <c r="R29" i="49" s="1"/>
  <c r="BM6" i="49"/>
  <c r="BL6" i="49"/>
  <c r="BK6" i="49"/>
  <c r="BJ6" i="49"/>
  <c r="P6" i="49" s="1"/>
  <c r="BI6" i="49"/>
  <c r="BH6" i="49"/>
  <c r="BG6" i="49"/>
  <c r="BM29" i="49"/>
  <c r="S29" i="49" s="1"/>
  <c r="BK29" i="49"/>
  <c r="BJ29" i="49"/>
  <c r="P29" i="49" s="1"/>
  <c r="BI29" i="49"/>
  <c r="O29" i="49" s="1"/>
  <c r="BH29" i="49"/>
  <c r="N29" i="49" s="1"/>
  <c r="BG29" i="49"/>
  <c r="M29" i="49" s="1"/>
  <c r="BM28" i="49"/>
  <c r="S28" i="49" s="1"/>
  <c r="BL28" i="49"/>
  <c r="R28" i="49" s="1"/>
  <c r="BK28" i="49"/>
  <c r="Q28" i="49" s="1"/>
  <c r="BJ28" i="49"/>
  <c r="P28" i="49" s="1"/>
  <c r="BI28" i="49"/>
  <c r="O28" i="49" s="1"/>
  <c r="BH28" i="49"/>
  <c r="N28" i="49" s="1"/>
  <c r="BG28" i="49"/>
  <c r="BM27" i="49"/>
  <c r="S27" i="49" s="1"/>
  <c r="BL27" i="49"/>
  <c r="R27" i="49" s="1"/>
  <c r="BK27" i="49"/>
  <c r="BJ27" i="49"/>
  <c r="P27" i="49" s="1"/>
  <c r="BI27" i="49"/>
  <c r="BH27" i="49"/>
  <c r="N27" i="49" s="1"/>
  <c r="BG27" i="49"/>
  <c r="M27" i="49" s="1"/>
  <c r="BM26" i="49"/>
  <c r="BL26" i="49"/>
  <c r="R26" i="49" s="1"/>
  <c r="BK26" i="49"/>
  <c r="Q26" i="49" s="1"/>
  <c r="BJ26" i="49"/>
  <c r="P26" i="49" s="1"/>
  <c r="BI26" i="49"/>
  <c r="O26" i="49" s="1"/>
  <c r="BH26" i="49"/>
  <c r="N26" i="49" s="1"/>
  <c r="BG26" i="49"/>
  <c r="M26" i="49" s="1"/>
  <c r="BM25" i="49"/>
  <c r="S25" i="49" s="1"/>
  <c r="BL25" i="49"/>
  <c r="R25" i="49" s="1"/>
  <c r="BK25" i="49"/>
  <c r="BJ25" i="49"/>
  <c r="P25" i="49" s="1"/>
  <c r="BI25" i="49"/>
  <c r="O25" i="49" s="1"/>
  <c r="BH25" i="49"/>
  <c r="N25" i="49" s="1"/>
  <c r="BG25" i="49"/>
  <c r="M25" i="49" s="1"/>
  <c r="BM24" i="49"/>
  <c r="S24" i="49" s="1"/>
  <c r="BL24" i="49"/>
  <c r="R24" i="49" s="1"/>
  <c r="BK24" i="49"/>
  <c r="Q24" i="49" s="1"/>
  <c r="BJ24" i="49"/>
  <c r="P24" i="49" s="1"/>
  <c r="BI24" i="49"/>
  <c r="O24" i="49" s="1"/>
  <c r="BH24" i="49"/>
  <c r="N24" i="49" s="1"/>
  <c r="BG24" i="49"/>
  <c r="BM23" i="49"/>
  <c r="S23" i="49" s="1"/>
  <c r="BL23" i="49"/>
  <c r="R23" i="49" s="1"/>
  <c r="BK23" i="49"/>
  <c r="Q23" i="49" s="1"/>
  <c r="BJ23" i="49"/>
  <c r="BI23" i="49"/>
  <c r="O23" i="49" s="1"/>
  <c r="BH23" i="49"/>
  <c r="N23" i="49" s="1"/>
  <c r="BG23" i="49"/>
  <c r="M23" i="49" s="1"/>
  <c r="BM22" i="49"/>
  <c r="BL22" i="49"/>
  <c r="BK22" i="49"/>
  <c r="Q22" i="49" s="1"/>
  <c r="BJ22" i="49"/>
  <c r="P22" i="49" s="1"/>
  <c r="BI22" i="49"/>
  <c r="BH22" i="49"/>
  <c r="N22" i="49" s="1"/>
  <c r="BG22" i="49"/>
  <c r="M22" i="49" s="1"/>
  <c r="BM21" i="49"/>
  <c r="S21" i="49" s="1"/>
  <c r="BL21" i="49"/>
  <c r="BK21" i="49"/>
  <c r="Q21" i="49" s="1"/>
  <c r="BJ21" i="49"/>
  <c r="P21" i="49" s="1"/>
  <c r="BI21" i="49"/>
  <c r="O21" i="49" s="1"/>
  <c r="BH21" i="49"/>
  <c r="N21" i="49" s="1"/>
  <c r="BG21" i="49"/>
  <c r="BM20" i="49"/>
  <c r="S20" i="49" s="1"/>
  <c r="BL20" i="49"/>
  <c r="R20" i="49" s="1"/>
  <c r="BK20" i="49"/>
  <c r="BJ20" i="49"/>
  <c r="BI20" i="49"/>
  <c r="O20" i="49" s="1"/>
  <c r="BH20" i="49"/>
  <c r="N20" i="49" s="1"/>
  <c r="BG20" i="49"/>
  <c r="BM19" i="49"/>
  <c r="BL19" i="49"/>
  <c r="R19" i="49" s="1"/>
  <c r="BK19" i="49"/>
  <c r="Q19" i="49" s="1"/>
  <c r="BJ19" i="49"/>
  <c r="P19" i="49" s="1"/>
  <c r="BI19" i="49"/>
  <c r="BH19" i="49"/>
  <c r="N19" i="49" s="1"/>
  <c r="BG19" i="49"/>
  <c r="BM18" i="49"/>
  <c r="S18" i="49" s="1"/>
  <c r="BL18" i="49"/>
  <c r="R18" i="49" s="1"/>
  <c r="BK18" i="49"/>
  <c r="Q18" i="49" s="1"/>
  <c r="BJ18" i="49"/>
  <c r="P18" i="49" s="1"/>
  <c r="BI18" i="49"/>
  <c r="BH18" i="49"/>
  <c r="BG18" i="49"/>
  <c r="M18" i="49" s="1"/>
  <c r="BM17" i="49"/>
  <c r="S17" i="49" s="1"/>
  <c r="BL17" i="49"/>
  <c r="R17" i="49" s="1"/>
  <c r="BK17" i="49"/>
  <c r="BJ17" i="49"/>
  <c r="P17" i="49" s="1"/>
  <c r="BI17" i="49"/>
  <c r="O17" i="49" s="1"/>
  <c r="BH17" i="49"/>
  <c r="N17" i="49" s="1"/>
  <c r="BG17" i="49"/>
  <c r="M17" i="49" s="1"/>
  <c r="BM16" i="49"/>
  <c r="S16" i="49" s="1"/>
  <c r="BL16" i="49"/>
  <c r="R16" i="49" s="1"/>
  <c r="BK16" i="49"/>
  <c r="Q16" i="49" s="1"/>
  <c r="BJ16" i="49"/>
  <c r="P16" i="49" s="1"/>
  <c r="BI16" i="49"/>
  <c r="O16" i="49" s="1"/>
  <c r="BH16" i="49"/>
  <c r="N16" i="49" s="1"/>
  <c r="BG16" i="49"/>
  <c r="BM15" i="49"/>
  <c r="S15" i="49" s="1"/>
  <c r="BL15" i="49"/>
  <c r="R15" i="49" s="1"/>
  <c r="BK15" i="49"/>
  <c r="Q15" i="49" s="1"/>
  <c r="BJ15" i="49"/>
  <c r="BI15" i="49"/>
  <c r="O15" i="49" s="1"/>
  <c r="BH15" i="49"/>
  <c r="N15" i="49" s="1"/>
  <c r="BG15" i="49"/>
  <c r="M15" i="49" s="1"/>
  <c r="BM14" i="49"/>
  <c r="BL14" i="49"/>
  <c r="BK14" i="49"/>
  <c r="Q14" i="49" s="1"/>
  <c r="BJ14" i="49"/>
  <c r="P14" i="49" s="1"/>
  <c r="BI14" i="49"/>
  <c r="BH14" i="49"/>
  <c r="N14" i="49" s="1"/>
  <c r="BG14" i="49"/>
  <c r="M14" i="49" s="1"/>
  <c r="BM13" i="49"/>
  <c r="S13" i="49" s="1"/>
  <c r="BL13" i="49"/>
  <c r="BK13" i="49"/>
  <c r="Q13" i="49" s="1"/>
  <c r="BJ13" i="49"/>
  <c r="P13" i="49" s="1"/>
  <c r="BI13" i="49"/>
  <c r="O13" i="49" s="1"/>
  <c r="BH13" i="49"/>
  <c r="N13" i="49" s="1"/>
  <c r="BG13" i="49"/>
  <c r="M13" i="49" s="1"/>
  <c r="BF29" i="49"/>
  <c r="BD29" i="49"/>
  <c r="BC29" i="49"/>
  <c r="BB29" i="49"/>
  <c r="BA29" i="49"/>
  <c r="AZ29" i="49"/>
  <c r="Q29" i="49"/>
  <c r="BF28" i="49"/>
  <c r="BD28" i="49"/>
  <c r="BC28" i="49"/>
  <c r="BB28" i="49"/>
  <c r="BA28" i="49"/>
  <c r="AZ28" i="49"/>
  <c r="M28" i="49"/>
  <c r="BF27" i="49"/>
  <c r="BE27" i="49"/>
  <c r="BD27" i="49"/>
  <c r="BC27" i="49"/>
  <c r="BB27" i="49"/>
  <c r="BA27" i="49"/>
  <c r="AZ27" i="49"/>
  <c r="Q27" i="49"/>
  <c r="O27" i="49"/>
  <c r="BF26" i="49"/>
  <c r="BE26" i="49"/>
  <c r="BD26" i="49"/>
  <c r="BC26" i="49"/>
  <c r="BB26" i="49"/>
  <c r="BA26" i="49"/>
  <c r="AZ26" i="49"/>
  <c r="S26" i="49"/>
  <c r="BF25" i="49"/>
  <c r="BE25" i="49"/>
  <c r="BD25" i="49"/>
  <c r="BC25" i="49"/>
  <c r="BB25" i="49"/>
  <c r="BA25" i="49"/>
  <c r="AZ25" i="49"/>
  <c r="Q25" i="49"/>
  <c r="BF24" i="49"/>
  <c r="BE24" i="49"/>
  <c r="BD24" i="49"/>
  <c r="BC24" i="49"/>
  <c r="BB24" i="49"/>
  <c r="BA24" i="49"/>
  <c r="AZ24" i="49"/>
  <c r="M24" i="49"/>
  <c r="BF23" i="49"/>
  <c r="BE23" i="49"/>
  <c r="BD23" i="49"/>
  <c r="BC23" i="49"/>
  <c r="BB23" i="49"/>
  <c r="BA23" i="49"/>
  <c r="AZ23" i="49"/>
  <c r="P23" i="49"/>
  <c r="BF22" i="49"/>
  <c r="BE22" i="49"/>
  <c r="BD22" i="49"/>
  <c r="BC22" i="49"/>
  <c r="BB22" i="49"/>
  <c r="BA22" i="49"/>
  <c r="AZ22" i="49"/>
  <c r="S22" i="49"/>
  <c r="R22" i="49"/>
  <c r="O22" i="49"/>
  <c r="BF21" i="49"/>
  <c r="BE21" i="49"/>
  <c r="BD21" i="49"/>
  <c r="BC21" i="49"/>
  <c r="BB21" i="49"/>
  <c r="BA21" i="49"/>
  <c r="AZ21" i="49"/>
  <c r="R21" i="49"/>
  <c r="M21" i="49"/>
  <c r="BF20" i="49"/>
  <c r="BE20" i="49"/>
  <c r="BD20" i="49"/>
  <c r="BC20" i="49"/>
  <c r="BB20" i="49"/>
  <c r="BA20" i="49"/>
  <c r="AZ20" i="49"/>
  <c r="Q20" i="49"/>
  <c r="P20" i="49"/>
  <c r="M20" i="49"/>
  <c r="BF19" i="49"/>
  <c r="BE19" i="49"/>
  <c r="BD19" i="49"/>
  <c r="BC19" i="49"/>
  <c r="BB19" i="49"/>
  <c r="BA19" i="49"/>
  <c r="AZ19" i="49"/>
  <c r="S19" i="49"/>
  <c r="O19" i="49"/>
  <c r="M19" i="49"/>
  <c r="BF18" i="49"/>
  <c r="BE18" i="49"/>
  <c r="BD18" i="49"/>
  <c r="BC18" i="49"/>
  <c r="BB18" i="49"/>
  <c r="BA18" i="49"/>
  <c r="AZ18" i="49"/>
  <c r="O18" i="49"/>
  <c r="N18" i="49"/>
  <c r="BF17" i="49"/>
  <c r="BE17" i="49"/>
  <c r="BD17" i="49"/>
  <c r="BC17" i="49"/>
  <c r="BB17" i="49"/>
  <c r="BA17" i="49"/>
  <c r="AZ17" i="49"/>
  <c r="Q17" i="49"/>
  <c r="BF16" i="49"/>
  <c r="BE16" i="49"/>
  <c r="BD16" i="49"/>
  <c r="BC16" i="49"/>
  <c r="BB16" i="49"/>
  <c r="BA16" i="49"/>
  <c r="AZ16" i="49"/>
  <c r="M16" i="49"/>
  <c r="BF15" i="49"/>
  <c r="BE15" i="49"/>
  <c r="BD15" i="49"/>
  <c r="BC15" i="49"/>
  <c r="BB15" i="49"/>
  <c r="BA15" i="49"/>
  <c r="AZ15" i="49"/>
  <c r="P15" i="49"/>
  <c r="BF14" i="49"/>
  <c r="BE14" i="49"/>
  <c r="BD14" i="49"/>
  <c r="BC14" i="49"/>
  <c r="BB14" i="49"/>
  <c r="BA14" i="49"/>
  <c r="AZ14" i="49"/>
  <c r="S14" i="49"/>
  <c r="R14" i="49"/>
  <c r="O14" i="49"/>
  <c r="BF13" i="49"/>
  <c r="BE13" i="49"/>
  <c r="BD13" i="49"/>
  <c r="BC13" i="49"/>
  <c r="BB13" i="49"/>
  <c r="BA13" i="49"/>
  <c r="AZ13" i="49"/>
  <c r="R13" i="49"/>
  <c r="BF12" i="49"/>
  <c r="BE12" i="49"/>
  <c r="BD12" i="49"/>
  <c r="BC12" i="49"/>
  <c r="BB12" i="49"/>
  <c r="BA12" i="49"/>
  <c r="AZ12" i="49"/>
  <c r="S12" i="49"/>
  <c r="R12" i="49"/>
  <c r="Q12" i="49"/>
  <c r="P12" i="49"/>
  <c r="O12" i="49"/>
  <c r="N12" i="49"/>
  <c r="M12" i="49"/>
  <c r="BF11" i="49"/>
  <c r="BE11" i="49"/>
  <c r="BD11" i="49"/>
  <c r="BC11" i="49"/>
  <c r="BB11" i="49"/>
  <c r="BA11" i="49"/>
  <c r="AZ11" i="49"/>
  <c r="S11" i="49"/>
  <c r="R11" i="49"/>
  <c r="Q11" i="49"/>
  <c r="P11" i="49"/>
  <c r="O11" i="49"/>
  <c r="N11" i="49"/>
  <c r="M11" i="49"/>
  <c r="BF10" i="49"/>
  <c r="BE10" i="49"/>
  <c r="BD10" i="49"/>
  <c r="BC10" i="49"/>
  <c r="BB10" i="49"/>
  <c r="BA10" i="49"/>
  <c r="AZ10" i="49"/>
  <c r="S10" i="49"/>
  <c r="R10" i="49"/>
  <c r="Q10" i="49"/>
  <c r="P10" i="49"/>
  <c r="O10" i="49"/>
  <c r="N10" i="49"/>
  <c r="M10" i="49"/>
  <c r="BF9" i="49"/>
  <c r="BE9" i="49"/>
  <c r="BD9" i="49"/>
  <c r="BC9" i="49"/>
  <c r="BB9" i="49"/>
  <c r="BA9" i="49"/>
  <c r="AZ9" i="49"/>
  <c r="S9" i="49"/>
  <c r="R9" i="49"/>
  <c r="Q9" i="49"/>
  <c r="P9" i="49"/>
  <c r="O9" i="49"/>
  <c r="N9" i="49"/>
  <c r="M9" i="49"/>
  <c r="BF8" i="49"/>
  <c r="BE8" i="49"/>
  <c r="BD8" i="49"/>
  <c r="BC8" i="49"/>
  <c r="BB8" i="49"/>
  <c r="BA8" i="49"/>
  <c r="AZ8" i="49"/>
  <c r="S8" i="49"/>
  <c r="R8" i="49"/>
  <c r="Q8" i="49"/>
  <c r="P8" i="49"/>
  <c r="O8" i="49"/>
  <c r="N8" i="49"/>
  <c r="M8" i="49"/>
  <c r="BF7" i="49"/>
  <c r="BE7" i="49"/>
  <c r="BD7" i="49"/>
  <c r="BC7" i="49"/>
  <c r="BB7" i="49"/>
  <c r="BA7" i="49"/>
  <c r="AZ7" i="49"/>
  <c r="S7" i="49"/>
  <c r="R7" i="49"/>
  <c r="Q7" i="49"/>
  <c r="P7" i="49"/>
  <c r="O7" i="49"/>
  <c r="N7" i="49"/>
  <c r="M7" i="49"/>
  <c r="BF6" i="49"/>
  <c r="BE6" i="49"/>
  <c r="BD6" i="49"/>
  <c r="BC6" i="49"/>
  <c r="BB6" i="49"/>
  <c r="BA6" i="49"/>
  <c r="AZ6" i="49"/>
  <c r="S6" i="49"/>
  <c r="R6" i="49"/>
  <c r="Q6" i="49"/>
  <c r="O6" i="49"/>
  <c r="N6" i="49"/>
  <c r="M6" i="49"/>
  <c r="A3" i="49"/>
  <c r="Q4" i="49"/>
  <c r="AE4" i="50"/>
  <c r="AA4" i="49"/>
  <c r="AN4" i="49"/>
  <c r="AK4" i="50"/>
  <c r="AT4" i="50"/>
  <c r="AL4" i="50"/>
  <c r="P4" i="50"/>
  <c r="M4" i="50"/>
  <c r="AD4" i="50"/>
  <c r="AX4" i="49"/>
  <c r="AS4" i="50"/>
  <c r="AS4" i="49"/>
  <c r="AO4" i="50"/>
  <c r="U4" i="49"/>
  <c r="S4" i="50"/>
  <c r="V4" i="50"/>
  <c r="AP4" i="50"/>
  <c r="AW4" i="49"/>
  <c r="AG4" i="49"/>
  <c r="AM4" i="49"/>
  <c r="AA4" i="50"/>
  <c r="Z4" i="49"/>
  <c r="AC4" i="50"/>
  <c r="O4" i="49"/>
  <c r="W4" i="49"/>
  <c r="W4" i="50"/>
  <c r="X4" i="50"/>
  <c r="Y4" i="50"/>
  <c r="AH4" i="49"/>
  <c r="AU4" i="50"/>
  <c r="AD4" i="49"/>
  <c r="AF4" i="50"/>
  <c r="AG4" i="50"/>
  <c r="AM4" i="50"/>
  <c r="AR4" i="49"/>
  <c r="AE4" i="49"/>
  <c r="Y4" i="49"/>
  <c r="U4" i="50"/>
  <c r="AB4" i="50"/>
  <c r="O4" i="50"/>
  <c r="AT4" i="49"/>
  <c r="X4" i="49"/>
  <c r="P4" i="49"/>
  <c r="AH4" i="50"/>
  <c r="N4" i="49"/>
  <c r="N4" i="50"/>
  <c r="M4" i="49"/>
  <c r="AP4" i="49"/>
  <c r="AV4" i="49"/>
  <c r="AX4" i="50"/>
  <c r="AB4" i="49"/>
  <c r="AJ4" i="49"/>
  <c r="AO4" i="49"/>
  <c r="AU4" i="49"/>
  <c r="V4" i="49"/>
  <c r="Q4" i="50"/>
  <c r="AR4" i="50"/>
  <c r="AJ4" i="50"/>
  <c r="AN4" i="50"/>
  <c r="Z4" i="50"/>
  <c r="AK4" i="49"/>
  <c r="AV4" i="50"/>
  <c r="AW4" i="50"/>
  <c r="R4" i="49"/>
  <c r="AC4" i="49"/>
  <c r="R4" i="50"/>
  <c r="S4" i="49"/>
  <c r="AF4" i="49"/>
  <c r="AL4" i="49"/>
  <c r="BH6" i="50" l="1"/>
  <c r="N6" i="50" s="1"/>
  <c r="BJ14" i="50"/>
  <c r="BM17" i="50"/>
  <c r="BM25" i="50"/>
  <c r="S25" i="50" s="1"/>
  <c r="AP25" i="50" s="1"/>
  <c r="BL28" i="50"/>
  <c r="R28" i="50" s="1"/>
  <c r="BM6" i="50"/>
  <c r="S6" i="50" s="1"/>
  <c r="BJ13" i="50"/>
  <c r="BL15" i="50"/>
  <c r="R15" i="50" s="1"/>
  <c r="AG15" i="50" s="1"/>
  <c r="BH19" i="50"/>
  <c r="BI20" i="50"/>
  <c r="BJ21" i="50"/>
  <c r="BK22" i="50"/>
  <c r="Q22" i="50" s="1"/>
  <c r="AF22" i="50" s="1"/>
  <c r="BI24" i="50"/>
  <c r="BJ25" i="50"/>
  <c r="BK26" i="50"/>
  <c r="BL27" i="50"/>
  <c r="R27" i="50" s="1"/>
  <c r="AO27" i="50" s="1"/>
  <c r="BM28" i="50"/>
  <c r="BJ6" i="50"/>
  <c r="P6" i="50" s="1"/>
  <c r="BH18" i="50"/>
  <c r="BL18" i="50"/>
  <c r="R18" i="50" s="1"/>
  <c r="AO18" i="50" s="1"/>
  <c r="BG21" i="50"/>
  <c r="BI23" i="50"/>
  <c r="BM23" i="50"/>
  <c r="BJ24" i="50"/>
  <c r="P24" i="50" s="1"/>
  <c r="AE24" i="50" s="1"/>
  <c r="BH26" i="50"/>
  <c r="N26" i="50" s="1"/>
  <c r="BI27" i="50"/>
  <c r="BM27" i="50"/>
  <c r="S27" i="50" s="1"/>
  <c r="BJ28" i="50"/>
  <c r="P28" i="50" s="1"/>
  <c r="BG29" i="50"/>
  <c r="BL6" i="50"/>
  <c r="R6" i="50" s="1"/>
  <c r="BI13" i="50"/>
  <c r="BL16" i="50"/>
  <c r="R16" i="50" s="1"/>
  <c r="AG16" i="50" s="1"/>
  <c r="BI17" i="50"/>
  <c r="O17" i="50" s="1"/>
  <c r="BG27" i="50"/>
  <c r="M27" i="50" s="1"/>
  <c r="BK27" i="50"/>
  <c r="BI6" i="50"/>
  <c r="O6" i="50" s="1"/>
  <c r="AL6" i="50" s="1"/>
  <c r="BG14" i="50"/>
  <c r="BK14" i="50"/>
  <c r="BG18" i="50"/>
  <c r="BK18" i="50"/>
  <c r="Q18" i="50" s="1"/>
  <c r="AN18" i="50" s="1"/>
  <c r="BL19" i="50"/>
  <c r="BM20" i="50"/>
  <c r="BG22" i="50"/>
  <c r="BH23" i="50"/>
  <c r="N23" i="50" s="1"/>
  <c r="AK23" i="50" s="1"/>
  <c r="BL23" i="50"/>
  <c r="BM24" i="50"/>
  <c r="S24" i="50" s="1"/>
  <c r="BG26" i="50"/>
  <c r="BH27" i="50"/>
  <c r="N27" i="50" s="1"/>
  <c r="AK27" i="50" s="1"/>
  <c r="BI28" i="50"/>
  <c r="BJ29" i="50"/>
  <c r="BG6" i="50"/>
  <c r="M6" i="50" s="1"/>
  <c r="BK6" i="50"/>
  <c r="Q6" i="50" s="1"/>
  <c r="AN6" i="50" s="1"/>
  <c r="BH13" i="50"/>
  <c r="N13" i="50" s="1"/>
  <c r="BG16" i="50"/>
  <c r="BK16" i="50"/>
  <c r="BH17" i="50"/>
  <c r="BL17" i="50"/>
  <c r="BI18" i="50"/>
  <c r="BM18" i="50"/>
  <c r="BJ19" i="50"/>
  <c r="P19" i="50" s="1"/>
  <c r="AM19" i="50" s="1"/>
  <c r="BG20" i="50"/>
  <c r="BM22" i="50"/>
  <c r="S22" i="50" s="1"/>
  <c r="BG24" i="50"/>
  <c r="BH25" i="50"/>
  <c r="N25" i="50" s="1"/>
  <c r="AK25" i="50" s="1"/>
  <c r="BI26" i="50"/>
  <c r="BM26" i="50"/>
  <c r="BG13" i="50"/>
  <c r="BJ16" i="50"/>
  <c r="BG17" i="50"/>
  <c r="BK17" i="50"/>
  <c r="Q17" i="50" s="1"/>
  <c r="BM13" i="50"/>
  <c r="BH16" i="50"/>
  <c r="N16" i="50" s="1"/>
  <c r="AK16" i="50" s="1"/>
  <c r="BH15" i="50"/>
  <c r="N15" i="50" s="1"/>
  <c r="BH20" i="50"/>
  <c r="N20" i="50" s="1"/>
  <c r="BL20" i="50"/>
  <c r="R20" i="50" s="1"/>
  <c r="BI21" i="50"/>
  <c r="O21" i="50" s="1"/>
  <c r="BM21" i="50"/>
  <c r="S21" i="50" s="1"/>
  <c r="BJ22" i="50"/>
  <c r="P22" i="50" s="1"/>
  <c r="BL25" i="50"/>
  <c r="R25" i="50" s="1"/>
  <c r="P16" i="50"/>
  <c r="AE16" i="50" s="1"/>
  <c r="Q27" i="50"/>
  <c r="AN27" i="50" s="1"/>
  <c r="BI15" i="50"/>
  <c r="O15" i="50" s="1"/>
  <c r="BM15" i="50"/>
  <c r="S15" i="50" s="1"/>
  <c r="BK19" i="50"/>
  <c r="Q19" i="50" s="1"/>
  <c r="BK24" i="50"/>
  <c r="Q24" i="50" s="1"/>
  <c r="BI25" i="50"/>
  <c r="O25" i="50" s="1"/>
  <c r="BJ26" i="50"/>
  <c r="P26" i="50" s="1"/>
  <c r="BK29" i="50"/>
  <c r="Q29" i="50" s="1"/>
  <c r="O13" i="50"/>
  <c r="AL13" i="50" s="1"/>
  <c r="S13" i="50"/>
  <c r="AH13" i="50" s="1"/>
  <c r="Q16" i="50"/>
  <c r="AF16" i="50" s="1"/>
  <c r="N17" i="50"/>
  <c r="AC17" i="50" s="1"/>
  <c r="R17" i="50"/>
  <c r="AO17" i="50" s="1"/>
  <c r="N18" i="50"/>
  <c r="AK18" i="50" s="1"/>
  <c r="O28" i="50"/>
  <c r="AL28" i="50" s="1"/>
  <c r="S28" i="50"/>
  <c r="AP28" i="50" s="1"/>
  <c r="BK13" i="50"/>
  <c r="Q13" i="50" s="1"/>
  <c r="BH14" i="50"/>
  <c r="N14" i="50" s="1"/>
  <c r="BL14" i="50"/>
  <c r="R14" i="50" s="1"/>
  <c r="BJ15" i="50"/>
  <c r="P15" i="50" s="1"/>
  <c r="BJ18" i="50"/>
  <c r="P18" i="50" s="1"/>
  <c r="BJ20" i="50"/>
  <c r="P20" i="50" s="1"/>
  <c r="BK21" i="50"/>
  <c r="Q21" i="50" s="1"/>
  <c r="BH22" i="50"/>
  <c r="N22" i="50" s="1"/>
  <c r="BL22" i="50"/>
  <c r="R22" i="50" s="1"/>
  <c r="BJ23" i="50"/>
  <c r="P23" i="50" s="1"/>
  <c r="BH24" i="50"/>
  <c r="N24" i="50" s="1"/>
  <c r="BL24" i="50"/>
  <c r="R24" i="50" s="1"/>
  <c r="BK28" i="50"/>
  <c r="Q28" i="50" s="1"/>
  <c r="BH29" i="50"/>
  <c r="N29" i="50" s="1"/>
  <c r="BL29" i="50"/>
  <c r="R29" i="50" s="1"/>
  <c r="P14" i="50"/>
  <c r="AM14" i="50" s="1"/>
  <c r="S17" i="50"/>
  <c r="AP17" i="50" s="1"/>
  <c r="O18" i="50"/>
  <c r="AD18" i="50" s="1"/>
  <c r="S18" i="50"/>
  <c r="AP18" i="50" s="1"/>
  <c r="O23" i="50"/>
  <c r="AD23" i="50" s="1"/>
  <c r="S23" i="50"/>
  <c r="AH23" i="50" s="1"/>
  <c r="O26" i="50"/>
  <c r="AD26" i="50" s="1"/>
  <c r="S26" i="50"/>
  <c r="AP26" i="50" s="1"/>
  <c r="O27" i="50"/>
  <c r="AD27" i="50" s="1"/>
  <c r="BL13" i="50"/>
  <c r="R13" i="50" s="1"/>
  <c r="BI14" i="50"/>
  <c r="O14" i="50" s="1"/>
  <c r="BM14" i="50"/>
  <c r="S14" i="50" s="1"/>
  <c r="BK15" i="50"/>
  <c r="Q15" i="50" s="1"/>
  <c r="BI16" i="50"/>
  <c r="O16" i="50" s="1"/>
  <c r="BM16" i="50"/>
  <c r="S16" i="50" s="1"/>
  <c r="BJ17" i="50"/>
  <c r="P17" i="50" s="1"/>
  <c r="BI19" i="50"/>
  <c r="O19" i="50" s="1"/>
  <c r="BM19" i="50"/>
  <c r="S19" i="50" s="1"/>
  <c r="BK20" i="50"/>
  <c r="Q20" i="50" s="1"/>
  <c r="BH21" i="50"/>
  <c r="N21" i="50" s="1"/>
  <c r="BL21" i="50"/>
  <c r="R21" i="50" s="1"/>
  <c r="BI22" i="50"/>
  <c r="O22" i="50" s="1"/>
  <c r="BK23" i="50"/>
  <c r="Q23" i="50" s="1"/>
  <c r="BK25" i="50"/>
  <c r="Q25" i="50" s="1"/>
  <c r="BL26" i="50"/>
  <c r="R26" i="50" s="1"/>
  <c r="BJ27" i="50"/>
  <c r="P27" i="50" s="1"/>
  <c r="BH28" i="50"/>
  <c r="N28" i="50" s="1"/>
  <c r="BI29" i="50"/>
  <c r="O29" i="50" s="1"/>
  <c r="BM29" i="50"/>
  <c r="S29" i="50" s="1"/>
  <c r="BG25" i="50"/>
  <c r="M25" i="50" s="1"/>
  <c r="M17" i="50"/>
  <c r="AJ17" i="50" s="1"/>
  <c r="M29" i="50"/>
  <c r="AJ29" i="50" s="1"/>
  <c r="BG28" i="50"/>
  <c r="M28" i="50" s="1"/>
  <c r="AJ28" i="50" s="1"/>
  <c r="M20" i="50"/>
  <c r="AJ20" i="50" s="1"/>
  <c r="M24" i="50"/>
  <c r="AJ24" i="50" s="1"/>
  <c r="M16" i="50"/>
  <c r="AB16" i="50" s="1"/>
  <c r="M21" i="50"/>
  <c r="AB21" i="50" s="1"/>
  <c r="BG15" i="50"/>
  <c r="M15" i="50" s="1"/>
  <c r="BG19" i="50"/>
  <c r="M19" i="50" s="1"/>
  <c r="BG23" i="50"/>
  <c r="M23" i="50" s="1"/>
  <c r="M18" i="50"/>
  <c r="AB18" i="50" s="1"/>
  <c r="N19" i="50"/>
  <c r="AK19" i="50" s="1"/>
  <c r="R19" i="50"/>
  <c r="O20" i="50"/>
  <c r="AL20" i="50" s="1"/>
  <c r="S20" i="50"/>
  <c r="AP20" i="50" s="1"/>
  <c r="P21" i="50"/>
  <c r="AE21" i="50" s="1"/>
  <c r="M22" i="50"/>
  <c r="AJ22" i="50" s="1"/>
  <c r="P29" i="50"/>
  <c r="AM29" i="50" s="1"/>
  <c r="P13" i="50"/>
  <c r="AE13" i="50" s="1"/>
  <c r="R23" i="50"/>
  <c r="AG23" i="50" s="1"/>
  <c r="O24" i="50"/>
  <c r="AL24" i="50" s="1"/>
  <c r="M26" i="50"/>
  <c r="AJ26" i="50" s="1"/>
  <c r="Q26" i="50"/>
  <c r="M14" i="50"/>
  <c r="AB14" i="50" s="1"/>
  <c r="Q14" i="50"/>
  <c r="AN14" i="50" s="1"/>
  <c r="P25" i="50"/>
  <c r="AM25" i="50" s="1"/>
  <c r="M13" i="50"/>
  <c r="AB13" i="50" s="1"/>
  <c r="AM12" i="50"/>
  <c r="AE12" i="50"/>
  <c r="AN12" i="50"/>
  <c r="AF12" i="50"/>
  <c r="AK11" i="50"/>
  <c r="AM9" i="50"/>
  <c r="AO10" i="50"/>
  <c r="AO8" i="50"/>
  <c r="AK10" i="50"/>
  <c r="AM6" i="50"/>
  <c r="AE6" i="50"/>
  <c r="AN7" i="50"/>
  <c r="AP8" i="50"/>
  <c r="AN9" i="50"/>
  <c r="AP10" i="50"/>
  <c r="AN11" i="50"/>
  <c r="AK7" i="50"/>
  <c r="AO7" i="50"/>
  <c r="AM8" i="50"/>
  <c r="AK9" i="50"/>
  <c r="AO9" i="50"/>
  <c r="AM10" i="50"/>
  <c r="AC11" i="50"/>
  <c r="AO11" i="50"/>
  <c r="AM7" i="50"/>
  <c r="AK8" i="50"/>
  <c r="AE11" i="50"/>
  <c r="AO15" i="50"/>
  <c r="AH22" i="50"/>
  <c r="AP22" i="50"/>
  <c r="AJ6" i="50"/>
  <c r="AB6" i="50"/>
  <c r="T7" i="50"/>
  <c r="L7" i="50" s="1"/>
  <c r="AL8" i="50"/>
  <c r="T9" i="50"/>
  <c r="L9" i="50" s="1"/>
  <c r="AL10" i="50"/>
  <c r="AJ11" i="50"/>
  <c r="AK6" i="50"/>
  <c r="AC6" i="50"/>
  <c r="AO6" i="50"/>
  <c r="AG6" i="50"/>
  <c r="AF6" i="50"/>
  <c r="AL7" i="50"/>
  <c r="AP7" i="50"/>
  <c r="T8" i="50"/>
  <c r="L8" i="50" s="1"/>
  <c r="AN8" i="50"/>
  <c r="AL9" i="50"/>
  <c r="AP9" i="50"/>
  <c r="T10" i="50"/>
  <c r="L10" i="50" s="1"/>
  <c r="AF10" i="50"/>
  <c r="AJ12" i="50"/>
  <c r="AF7" i="50"/>
  <c r="AB10" i="50"/>
  <c r="AN10" i="50"/>
  <c r="AF11" i="50"/>
  <c r="AC7" i="50"/>
  <c r="AG7" i="50"/>
  <c r="AC8" i="50"/>
  <c r="AG8" i="50"/>
  <c r="AC9" i="50"/>
  <c r="AG9" i="50"/>
  <c r="AC10" i="50"/>
  <c r="AG10" i="50"/>
  <c r="AG11" i="50"/>
  <c r="AM11" i="50"/>
  <c r="T12" i="50"/>
  <c r="L12" i="50" s="1"/>
  <c r="AL17" i="50"/>
  <c r="AD17" i="50"/>
  <c r="AP27" i="50"/>
  <c r="AJ7" i="50"/>
  <c r="AB8" i="50"/>
  <c r="AJ8" i="50"/>
  <c r="AB9" i="50"/>
  <c r="AJ9" i="50"/>
  <c r="AL12" i="50"/>
  <c r="AC18" i="50"/>
  <c r="AD7" i="50"/>
  <c r="AH7" i="50"/>
  <c r="AD8" i="50"/>
  <c r="AH8" i="50"/>
  <c r="AD9" i="50"/>
  <c r="AH9" i="50"/>
  <c r="AD10" i="50"/>
  <c r="AH10" i="50"/>
  <c r="AL11" i="50"/>
  <c r="AP11" i="50"/>
  <c r="AH11" i="50"/>
  <c r="AD11" i="50"/>
  <c r="AB12" i="50"/>
  <c r="AE14" i="50"/>
  <c r="AB7" i="50"/>
  <c r="AF8" i="50"/>
  <c r="AF9" i="50"/>
  <c r="AJ10" i="50"/>
  <c r="AB11" i="50"/>
  <c r="AP12" i="50"/>
  <c r="AK13" i="50"/>
  <c r="AC13" i="50"/>
  <c r="AH6" i="50"/>
  <c r="AP6" i="50"/>
  <c r="AE7" i="50"/>
  <c r="AE8" i="50"/>
  <c r="AE9" i="50"/>
  <c r="AE10" i="50"/>
  <c r="T11" i="50"/>
  <c r="L11" i="50" s="1"/>
  <c r="AK12" i="50"/>
  <c r="AO12" i="50"/>
  <c r="AH18" i="50"/>
  <c r="AC12" i="50"/>
  <c r="AG12" i="50"/>
  <c r="AC25" i="50"/>
  <c r="AH27" i="50"/>
  <c r="AD12" i="50"/>
  <c r="AH12" i="50"/>
  <c r="AC19" i="50"/>
  <c r="AK26" i="50"/>
  <c r="AL27" i="50"/>
  <c r="AC26" i="50"/>
  <c r="AJ27" i="50"/>
  <c r="AB27" i="50"/>
  <c r="AF27" i="50"/>
  <c r="AP24" i="50"/>
  <c r="AH24" i="50"/>
  <c r="AO28" i="50"/>
  <c r="AG28" i="50"/>
  <c r="Q30" i="49"/>
  <c r="R30" i="49"/>
  <c r="N30" i="49"/>
  <c r="M30" i="49"/>
  <c r="O30" i="49"/>
  <c r="S30" i="49"/>
  <c r="P30" i="49"/>
  <c r="AO20" i="49"/>
  <c r="AO19" i="49"/>
  <c r="AO18" i="49"/>
  <c r="AO17" i="49"/>
  <c r="AO16" i="49"/>
  <c r="AO15" i="49"/>
  <c r="AO14" i="49"/>
  <c r="AE12" i="49"/>
  <c r="AE13" i="49"/>
  <c r="AL29" i="49"/>
  <c r="AL28" i="49"/>
  <c r="AL27" i="49"/>
  <c r="AL26" i="49"/>
  <c r="AL25" i="49"/>
  <c r="AL24" i="49"/>
  <c r="AL23" i="49"/>
  <c r="AL22" i="49"/>
  <c r="AL21" i="49"/>
  <c r="T20" i="49"/>
  <c r="L20" i="49" s="1"/>
  <c r="T19" i="49"/>
  <c r="L19" i="49" s="1"/>
  <c r="T18" i="49"/>
  <c r="L18" i="49" s="1"/>
  <c r="T17" i="49"/>
  <c r="L17" i="49" s="1"/>
  <c r="T16" i="49"/>
  <c r="L16" i="49" s="1"/>
  <c r="T15" i="49"/>
  <c r="L15" i="49" s="1"/>
  <c r="T14" i="49"/>
  <c r="L14" i="49" s="1"/>
  <c r="T13" i="49"/>
  <c r="L13" i="49" s="1"/>
  <c r="T12" i="49"/>
  <c r="L12" i="49" s="1"/>
  <c r="T11" i="49"/>
  <c r="L11" i="49" s="1"/>
  <c r="T10" i="49"/>
  <c r="L10" i="49" s="1"/>
  <c r="T9" i="49"/>
  <c r="L9" i="49" s="1"/>
  <c r="T8" i="49"/>
  <c r="L8" i="49" s="1"/>
  <c r="T7" i="49"/>
  <c r="L7" i="49" s="1"/>
  <c r="T6" i="49"/>
  <c r="AD29" i="49"/>
  <c r="AT29" i="49" s="1"/>
  <c r="AD28" i="49"/>
  <c r="AD27" i="49"/>
  <c r="AD26" i="49"/>
  <c r="AT26" i="49" s="1"/>
  <c r="AD25" i="49"/>
  <c r="AD24" i="49"/>
  <c r="AT24" i="49" s="1"/>
  <c r="AD23" i="49"/>
  <c r="AT23" i="49" s="1"/>
  <c r="AD22" i="49"/>
  <c r="AT22" i="49" s="1"/>
  <c r="AD21" i="49"/>
  <c r="AT21" i="49" s="1"/>
  <c r="AH28" i="49"/>
  <c r="AH27" i="49"/>
  <c r="AH26" i="49"/>
  <c r="AH25" i="49"/>
  <c r="AH24" i="49"/>
  <c r="AH23" i="49"/>
  <c r="AH22" i="49"/>
  <c r="AH21" i="49"/>
  <c r="AM13" i="49"/>
  <c r="AM12" i="49"/>
  <c r="AP7" i="49"/>
  <c r="AL9" i="49"/>
  <c r="AJ10" i="49"/>
  <c r="AP11" i="49"/>
  <c r="AM7" i="49"/>
  <c r="AK8" i="49"/>
  <c r="AO8" i="49"/>
  <c r="AM9" i="49"/>
  <c r="AK10" i="49"/>
  <c r="AG10" i="49"/>
  <c r="AM11" i="49"/>
  <c r="AK12" i="49"/>
  <c r="AO12" i="49"/>
  <c r="AK14" i="49"/>
  <c r="AG14" i="49"/>
  <c r="AK16" i="49"/>
  <c r="AG16" i="49"/>
  <c r="AW16" i="49" s="1"/>
  <c r="AK18" i="49"/>
  <c r="AG18" i="49"/>
  <c r="AK20" i="49"/>
  <c r="AG20" i="49"/>
  <c r="AW20" i="49" s="1"/>
  <c r="AJ8" i="49"/>
  <c r="AN10" i="49"/>
  <c r="AN7" i="49"/>
  <c r="AL8" i="49"/>
  <c r="AJ9" i="49"/>
  <c r="AP10" i="49"/>
  <c r="AJ11" i="49"/>
  <c r="AN11" i="49"/>
  <c r="AL7" i="49"/>
  <c r="AN8" i="49"/>
  <c r="AP9" i="49"/>
  <c r="AL11" i="49"/>
  <c r="AJ7" i="49"/>
  <c r="AP8" i="49"/>
  <c r="AN9" i="49"/>
  <c r="AL10" i="49"/>
  <c r="AC7" i="49"/>
  <c r="AO7" i="49"/>
  <c r="AM8" i="49"/>
  <c r="AC9" i="49"/>
  <c r="AO9" i="49"/>
  <c r="AM10" i="49"/>
  <c r="AK11" i="49"/>
  <c r="AO11" i="49"/>
  <c r="AK13" i="49"/>
  <c r="AO13" i="49"/>
  <c r="AK15" i="49"/>
  <c r="AG15" i="49"/>
  <c r="AK17" i="49"/>
  <c r="AG17" i="49"/>
  <c r="AK19" i="49"/>
  <c r="AG19" i="49"/>
  <c r="AG6" i="49"/>
  <c r="AG7" i="49"/>
  <c r="AC8" i="49"/>
  <c r="AK9" i="49"/>
  <c r="AC10" i="49"/>
  <c r="AO10" i="49"/>
  <c r="AC11" i="49"/>
  <c r="AS11" i="49" s="1"/>
  <c r="AG11" i="49"/>
  <c r="AL14" i="49"/>
  <c r="AP14" i="49"/>
  <c r="AL15" i="49"/>
  <c r="AP15" i="49"/>
  <c r="AL16" i="49"/>
  <c r="AP16" i="49"/>
  <c r="AL17" i="49"/>
  <c r="AP17" i="49"/>
  <c r="AL18" i="49"/>
  <c r="AP18" i="49"/>
  <c r="AL19" i="49"/>
  <c r="AP19" i="49"/>
  <c r="AL20" i="49"/>
  <c r="AP20" i="49"/>
  <c r="AP21" i="49"/>
  <c r="AP22" i="49"/>
  <c r="AP23" i="49"/>
  <c r="AP24" i="49"/>
  <c r="AP25" i="49"/>
  <c r="AP26" i="49"/>
  <c r="AP27" i="49"/>
  <c r="AP28" i="49"/>
  <c r="AP29" i="49"/>
  <c r="AD6" i="49"/>
  <c r="AH6" i="49"/>
  <c r="AL6" i="49"/>
  <c r="AP6" i="49"/>
  <c r="AD7" i="49"/>
  <c r="AH7" i="49"/>
  <c r="AD8" i="49"/>
  <c r="AH8" i="49"/>
  <c r="AD9" i="49"/>
  <c r="AH9" i="49"/>
  <c r="AD10" i="49"/>
  <c r="AH10" i="49"/>
  <c r="AD11" i="49"/>
  <c r="AT11" i="49" s="1"/>
  <c r="AH11" i="49"/>
  <c r="AL12" i="49"/>
  <c r="AP12" i="49"/>
  <c r="AG12" i="49"/>
  <c r="AW12" i="49" s="1"/>
  <c r="AL13" i="49"/>
  <c r="AP13" i="49"/>
  <c r="AG13" i="49"/>
  <c r="AM14" i="49"/>
  <c r="AC14" i="49"/>
  <c r="AS14" i="49" s="1"/>
  <c r="AM15" i="49"/>
  <c r="AC15" i="49"/>
  <c r="AS15" i="49" s="1"/>
  <c r="AM16" i="49"/>
  <c r="AC16" i="49"/>
  <c r="AM17" i="49"/>
  <c r="AC17" i="49"/>
  <c r="AM18" i="49"/>
  <c r="AC18" i="49"/>
  <c r="AS18" i="49" s="1"/>
  <c r="AM19" i="49"/>
  <c r="AC19" i="49"/>
  <c r="AS19" i="49" s="1"/>
  <c r="AM20" i="49"/>
  <c r="AC20" i="49"/>
  <c r="AM21" i="49"/>
  <c r="AM22" i="49"/>
  <c r="AM23" i="49"/>
  <c r="AM24" i="49"/>
  <c r="AM25" i="49"/>
  <c r="AM26" i="49"/>
  <c r="AM27" i="49"/>
  <c r="AM28" i="49"/>
  <c r="AM29" i="49"/>
  <c r="AK6" i="49"/>
  <c r="AK7" i="49"/>
  <c r="AG9" i="49"/>
  <c r="AW9" i="49" s="1"/>
  <c r="AE6" i="49"/>
  <c r="AM6" i="49"/>
  <c r="AE7" i="49"/>
  <c r="AU7" i="49" s="1"/>
  <c r="AE8" i="49"/>
  <c r="AE9" i="49"/>
  <c r="AE10" i="49"/>
  <c r="AE11" i="49"/>
  <c r="AJ14" i="49"/>
  <c r="AN14" i="49"/>
  <c r="AJ15" i="49"/>
  <c r="AN15" i="49"/>
  <c r="AJ16" i="49"/>
  <c r="AN16" i="49"/>
  <c r="AJ17" i="49"/>
  <c r="AN17" i="49"/>
  <c r="AJ18" i="49"/>
  <c r="AN18" i="49"/>
  <c r="AJ19" i="49"/>
  <c r="AN19" i="49"/>
  <c r="AJ20" i="49"/>
  <c r="AN20" i="49"/>
  <c r="AC6" i="49"/>
  <c r="AO6" i="49"/>
  <c r="AG8" i="49"/>
  <c r="AB6" i="49"/>
  <c r="AF6" i="49"/>
  <c r="AJ6" i="49"/>
  <c r="AN6" i="49"/>
  <c r="AB7" i="49"/>
  <c r="AF7" i="49"/>
  <c r="AV7" i="49" s="1"/>
  <c r="AB8" i="49"/>
  <c r="AF8" i="49"/>
  <c r="AB9" i="49"/>
  <c r="AF9" i="49"/>
  <c r="AV9" i="49" s="1"/>
  <c r="AB10" i="49"/>
  <c r="AF10" i="49"/>
  <c r="AB11" i="49"/>
  <c r="AF11" i="49"/>
  <c r="AJ12" i="49"/>
  <c r="AN12" i="49"/>
  <c r="AC12" i="49"/>
  <c r="AJ13" i="49"/>
  <c r="AN13" i="49"/>
  <c r="AC13" i="49"/>
  <c r="AD12" i="49"/>
  <c r="AH12" i="49"/>
  <c r="AX12" i="49" s="1"/>
  <c r="AD13" i="49"/>
  <c r="AH13" i="49"/>
  <c r="AD14" i="49"/>
  <c r="AH14" i="49"/>
  <c r="AD15" i="49"/>
  <c r="AH15" i="49"/>
  <c r="AD16" i="49"/>
  <c r="AH16" i="49"/>
  <c r="AD17" i="49"/>
  <c r="AH17" i="49"/>
  <c r="AD18" i="49"/>
  <c r="AH18" i="49"/>
  <c r="AD19" i="49"/>
  <c r="AH19" i="49"/>
  <c r="AD20" i="49"/>
  <c r="AH20" i="49"/>
  <c r="AJ21" i="49"/>
  <c r="AN21" i="49"/>
  <c r="AJ22" i="49"/>
  <c r="AN22" i="49"/>
  <c r="AJ23" i="49"/>
  <c r="AN23" i="49"/>
  <c r="AJ24" i="49"/>
  <c r="AN24" i="49"/>
  <c r="AJ25" i="49"/>
  <c r="AN25" i="49"/>
  <c r="AJ26" i="49"/>
  <c r="AN26" i="49"/>
  <c r="AJ27" i="49"/>
  <c r="AN27" i="49"/>
  <c r="AJ28" i="49"/>
  <c r="AN28" i="49"/>
  <c r="AJ29" i="49"/>
  <c r="AN29" i="49"/>
  <c r="AH29" i="49"/>
  <c r="AE14" i="49"/>
  <c r="AE15" i="49"/>
  <c r="AE16" i="49"/>
  <c r="AE17" i="49"/>
  <c r="AU17" i="49" s="1"/>
  <c r="AE18" i="49"/>
  <c r="AE19" i="49"/>
  <c r="AE20" i="49"/>
  <c r="AK21" i="49"/>
  <c r="AO21" i="49"/>
  <c r="AK22" i="49"/>
  <c r="AO22" i="49"/>
  <c r="AK23" i="49"/>
  <c r="AO23" i="49"/>
  <c r="AK24" i="49"/>
  <c r="AO24" i="49"/>
  <c r="AK25" i="49"/>
  <c r="AO25" i="49"/>
  <c r="AK26" i="49"/>
  <c r="AO26" i="49"/>
  <c r="AK27" i="49"/>
  <c r="AO27" i="49"/>
  <c r="AK28" i="49"/>
  <c r="AO28" i="49"/>
  <c r="AK29" i="49"/>
  <c r="AO29" i="49"/>
  <c r="AB12" i="49"/>
  <c r="AF12" i="49"/>
  <c r="AB13" i="49"/>
  <c r="AF13" i="49"/>
  <c r="AB14" i="49"/>
  <c r="AF14" i="49"/>
  <c r="AB15" i="49"/>
  <c r="AF15" i="49"/>
  <c r="AB16" i="49"/>
  <c r="AF16" i="49"/>
  <c r="AB17" i="49"/>
  <c r="AF17" i="49"/>
  <c r="AB18" i="49"/>
  <c r="AF18" i="49"/>
  <c r="AB19" i="49"/>
  <c r="AF19" i="49"/>
  <c r="AB20" i="49"/>
  <c r="AF20" i="49"/>
  <c r="T21" i="49"/>
  <c r="L21" i="49" s="1"/>
  <c r="AE21" i="49"/>
  <c r="T22" i="49"/>
  <c r="L22" i="49" s="1"/>
  <c r="AE22" i="49"/>
  <c r="T23" i="49"/>
  <c r="L23" i="49" s="1"/>
  <c r="AE23" i="49"/>
  <c r="T24" i="49"/>
  <c r="L24" i="49" s="1"/>
  <c r="AE24" i="49"/>
  <c r="T25" i="49"/>
  <c r="L25" i="49" s="1"/>
  <c r="AE25" i="49"/>
  <c r="T26" i="49"/>
  <c r="L26" i="49" s="1"/>
  <c r="AE26" i="49"/>
  <c r="T27" i="49"/>
  <c r="L27" i="49" s="1"/>
  <c r="AE27" i="49"/>
  <c r="T28" i="49"/>
  <c r="L28" i="49" s="1"/>
  <c r="AE28" i="49"/>
  <c r="AU28" i="49" s="1"/>
  <c r="T29" i="49"/>
  <c r="L29" i="49" s="1"/>
  <c r="AE29" i="49"/>
  <c r="AB21" i="49"/>
  <c r="AF21" i="49"/>
  <c r="AV21" i="49" s="1"/>
  <c r="AB22" i="49"/>
  <c r="AF22" i="49"/>
  <c r="AB23" i="49"/>
  <c r="AF23" i="49"/>
  <c r="AV23" i="49" s="1"/>
  <c r="AB24" i="49"/>
  <c r="AF24" i="49"/>
  <c r="AV24" i="49" s="1"/>
  <c r="AB25" i="49"/>
  <c r="AF25" i="49"/>
  <c r="AV25" i="49" s="1"/>
  <c r="AB26" i="49"/>
  <c r="AF26" i="49"/>
  <c r="AV26" i="49" s="1"/>
  <c r="AB27" i="49"/>
  <c r="AF27" i="49"/>
  <c r="AV27" i="49" s="1"/>
  <c r="AB28" i="49"/>
  <c r="AF28" i="49"/>
  <c r="AV28" i="49" s="1"/>
  <c r="AB29" i="49"/>
  <c r="AF29" i="49"/>
  <c r="AV29" i="49" s="1"/>
  <c r="AC21" i="49"/>
  <c r="AS21" i="49" s="1"/>
  <c r="AG21" i="49"/>
  <c r="AC22" i="49"/>
  <c r="AS22" i="49" s="1"/>
  <c r="AG22" i="49"/>
  <c r="AW22" i="49" s="1"/>
  <c r="AC23" i="49"/>
  <c r="AS23" i="49" s="1"/>
  <c r="AG23" i="49"/>
  <c r="AW23" i="49" s="1"/>
  <c r="AC24" i="49"/>
  <c r="AS24" i="49" s="1"/>
  <c r="AG24" i="49"/>
  <c r="AW24" i="49" s="1"/>
  <c r="AC25" i="49"/>
  <c r="AS25" i="49" s="1"/>
  <c r="AG25" i="49"/>
  <c r="AW25" i="49" s="1"/>
  <c r="AC26" i="49"/>
  <c r="AS26" i="49" s="1"/>
  <c r="AG26" i="49"/>
  <c r="AW26" i="49" s="1"/>
  <c r="AC27" i="49"/>
  <c r="AS27" i="49" s="1"/>
  <c r="AG27" i="49"/>
  <c r="AW27" i="49" s="1"/>
  <c r="AC28" i="49"/>
  <c r="AS28" i="49" s="1"/>
  <c r="AG28" i="49"/>
  <c r="AW28" i="49" s="1"/>
  <c r="AC29" i="49"/>
  <c r="AS29" i="49" s="1"/>
  <c r="AG29" i="49"/>
  <c r="AW29" i="49" s="1"/>
  <c r="AT25" i="49" l="1"/>
  <c r="AW14" i="49"/>
  <c r="AW18" i="49"/>
  <c r="AT12" i="49"/>
  <c r="AV12" i="49"/>
  <c r="AU24" i="49"/>
  <c r="AT28" i="49"/>
  <c r="AW21" i="49"/>
  <c r="AW7" i="49"/>
  <c r="AT27" i="49"/>
  <c r="AW11" i="49"/>
  <c r="AE28" i="50"/>
  <c r="AM28" i="50"/>
  <c r="AD28" i="50"/>
  <c r="AT28" i="50" s="1"/>
  <c r="AH17" i="50"/>
  <c r="AX17" i="50" s="1"/>
  <c r="AH26" i="50"/>
  <c r="AX26" i="50" s="1"/>
  <c r="AD6" i="50"/>
  <c r="AI6" i="50" s="1"/>
  <c r="T6" i="50"/>
  <c r="L6" i="50" s="1"/>
  <c r="AH25" i="50"/>
  <c r="AX25" i="50" s="1"/>
  <c r="AL23" i="50"/>
  <c r="AT23" i="50" s="1"/>
  <c r="AK17" i="50"/>
  <c r="AS17" i="50" s="1"/>
  <c r="AB17" i="50"/>
  <c r="AI17" i="50" s="1"/>
  <c r="AN17" i="50"/>
  <c r="AF17" i="50"/>
  <c r="AP23" i="50"/>
  <c r="AX23" i="50" s="1"/>
  <c r="AH28" i="50"/>
  <c r="AX28" i="50" s="1"/>
  <c r="AG17" i="50"/>
  <c r="AW17" i="50" s="1"/>
  <c r="AD13" i="50"/>
  <c r="AT13" i="50" s="1"/>
  <c r="AL18" i="50"/>
  <c r="AU12" i="50"/>
  <c r="AG27" i="50"/>
  <c r="AW27" i="50" s="1"/>
  <c r="AM21" i="50"/>
  <c r="AU21" i="50" s="1"/>
  <c r="AE25" i="50"/>
  <c r="AU25" i="50" s="1"/>
  <c r="AJ21" i="50"/>
  <c r="AR21" i="50" s="1"/>
  <c r="AH20" i="50"/>
  <c r="AX20" i="50" s="1"/>
  <c r="AM13" i="50"/>
  <c r="AM30" i="50" s="1"/>
  <c r="AV7" i="50"/>
  <c r="AB20" i="50"/>
  <c r="AR20" i="50" s="1"/>
  <c r="AN16" i="50"/>
  <c r="AV16" i="50" s="1"/>
  <c r="AE29" i="50"/>
  <c r="AU29" i="50" s="1"/>
  <c r="AE19" i="50"/>
  <c r="AU19" i="50" s="1"/>
  <c r="AD24" i="50"/>
  <c r="AT24" i="50" s="1"/>
  <c r="AM16" i="50"/>
  <c r="AU16" i="50" s="1"/>
  <c r="AO16" i="50"/>
  <c r="AW16" i="50" s="1"/>
  <c r="AF18" i="50"/>
  <c r="AV18" i="50" s="1"/>
  <c r="AF14" i="50"/>
  <c r="AV14" i="50" s="1"/>
  <c r="AJ13" i="50"/>
  <c r="AQ13" i="50" s="1"/>
  <c r="AL26" i="50"/>
  <c r="AT26" i="50" s="1"/>
  <c r="AP13" i="50"/>
  <c r="AX13" i="50" s="1"/>
  <c r="AN15" i="50"/>
  <c r="AF15" i="50"/>
  <c r="AW9" i="50"/>
  <c r="AO23" i="50"/>
  <c r="AW23" i="50" s="1"/>
  <c r="AJ18" i="50"/>
  <c r="AR18" i="50" s="1"/>
  <c r="AD20" i="50"/>
  <c r="AT20" i="50" s="1"/>
  <c r="AJ14" i="50"/>
  <c r="AR14" i="50" s="1"/>
  <c r="AG18" i="50"/>
  <c r="AW18" i="50" s="1"/>
  <c r="AC16" i="50"/>
  <c r="AS16" i="50" s="1"/>
  <c r="AN22" i="50"/>
  <c r="AV22" i="50" s="1"/>
  <c r="AM24" i="50"/>
  <c r="AU24" i="50" s="1"/>
  <c r="AB26" i="50"/>
  <c r="AR26" i="50" s="1"/>
  <c r="AP29" i="50"/>
  <c r="AH29" i="50"/>
  <c r="AG26" i="50"/>
  <c r="AO26" i="50"/>
  <c r="AG21" i="50"/>
  <c r="AO21" i="50"/>
  <c r="AL19" i="50"/>
  <c r="AD19" i="50"/>
  <c r="AC29" i="50"/>
  <c r="AK29" i="50"/>
  <c r="T29" i="50"/>
  <c r="L29" i="50" s="1"/>
  <c r="AM23" i="50"/>
  <c r="AE23" i="50"/>
  <c r="AM20" i="50"/>
  <c r="AE20" i="50"/>
  <c r="AK14" i="50"/>
  <c r="T14" i="50"/>
  <c r="L14" i="50" s="1"/>
  <c r="AC14" i="50"/>
  <c r="AC30" i="50" s="1"/>
  <c r="N30" i="50"/>
  <c r="AM26" i="50"/>
  <c r="AE26" i="50"/>
  <c r="AP15" i="50"/>
  <c r="AH15" i="50"/>
  <c r="AL21" i="50"/>
  <c r="AD21" i="50"/>
  <c r="AL29" i="50"/>
  <c r="AD29" i="50"/>
  <c r="AF25" i="50"/>
  <c r="AN25" i="50"/>
  <c r="AC21" i="50"/>
  <c r="AK21" i="50"/>
  <c r="T21" i="50"/>
  <c r="L21" i="50" s="1"/>
  <c r="AE17" i="50"/>
  <c r="T17" i="50"/>
  <c r="L17" i="50" s="1"/>
  <c r="AM17" i="50"/>
  <c r="AH14" i="50"/>
  <c r="S30" i="50"/>
  <c r="AP14" i="50"/>
  <c r="AF28" i="50"/>
  <c r="AN28" i="50"/>
  <c r="AG22" i="50"/>
  <c r="AO22" i="50"/>
  <c r="AM18" i="50"/>
  <c r="T18" i="50"/>
  <c r="L18" i="50" s="1"/>
  <c r="AE18" i="50"/>
  <c r="T13" i="50"/>
  <c r="L13" i="50" s="1"/>
  <c r="AN13" i="50"/>
  <c r="AF13" i="50"/>
  <c r="AF30" i="50" s="1"/>
  <c r="AL25" i="50"/>
  <c r="AD25" i="50"/>
  <c r="AL15" i="50"/>
  <c r="AD15" i="50"/>
  <c r="AO25" i="50"/>
  <c r="AG25" i="50"/>
  <c r="AO20" i="50"/>
  <c r="AG20" i="50"/>
  <c r="T28" i="50"/>
  <c r="L28" i="50" s="1"/>
  <c r="AK28" i="50"/>
  <c r="AC28" i="50"/>
  <c r="AF23" i="50"/>
  <c r="AN23" i="50"/>
  <c r="AN20" i="50"/>
  <c r="AF20" i="50"/>
  <c r="AH16" i="50"/>
  <c r="AP16" i="50"/>
  <c r="AL14" i="50"/>
  <c r="AL30" i="50" s="1"/>
  <c r="O30" i="50"/>
  <c r="AD14" i="50"/>
  <c r="AO24" i="50"/>
  <c r="AG24" i="50"/>
  <c r="AK22" i="50"/>
  <c r="AC22" i="50"/>
  <c r="AM15" i="50"/>
  <c r="AE15" i="50"/>
  <c r="P30" i="50"/>
  <c r="AF24" i="50"/>
  <c r="AN24" i="50"/>
  <c r="AM22" i="50"/>
  <c r="AE22" i="50"/>
  <c r="AK20" i="50"/>
  <c r="AC20" i="50"/>
  <c r="T20" i="50"/>
  <c r="L20" i="50" s="1"/>
  <c r="AM27" i="50"/>
  <c r="AE27" i="50"/>
  <c r="AL22" i="50"/>
  <c r="AD22" i="50"/>
  <c r="AP19" i="50"/>
  <c r="AH19" i="50"/>
  <c r="AD16" i="50"/>
  <c r="AL16" i="50"/>
  <c r="AG13" i="50"/>
  <c r="AG30" i="50" s="1"/>
  <c r="AO13" i="50"/>
  <c r="AG29" i="50"/>
  <c r="AO29" i="50"/>
  <c r="AC24" i="50"/>
  <c r="AK24" i="50"/>
  <c r="AF21" i="50"/>
  <c r="AN21" i="50"/>
  <c r="AO14" i="50"/>
  <c r="AG14" i="50"/>
  <c r="AN29" i="50"/>
  <c r="AF29" i="50"/>
  <c r="AN19" i="50"/>
  <c r="AF19" i="50"/>
  <c r="AP21" i="50"/>
  <c r="AH21" i="50"/>
  <c r="AC15" i="50"/>
  <c r="AK15" i="50"/>
  <c r="T26" i="50"/>
  <c r="L26" i="50" s="1"/>
  <c r="T16" i="50"/>
  <c r="L16" i="50" s="1"/>
  <c r="T27" i="50"/>
  <c r="L27" i="50" s="1"/>
  <c r="T24" i="50"/>
  <c r="L24" i="50" s="1"/>
  <c r="AW11" i="50"/>
  <c r="AS9" i="50"/>
  <c r="AB19" i="50"/>
  <c r="AJ19" i="50"/>
  <c r="AJ15" i="50"/>
  <c r="AQ15" i="50" s="1"/>
  <c r="AB15" i="50"/>
  <c r="AI15" i="50" s="1"/>
  <c r="T15" i="50"/>
  <c r="L15" i="50" s="1"/>
  <c r="AB23" i="50"/>
  <c r="AJ23" i="50"/>
  <c r="AJ25" i="50"/>
  <c r="AB25" i="50"/>
  <c r="T25" i="50"/>
  <c r="L25" i="50" s="1"/>
  <c r="AB29" i="50"/>
  <c r="AR29" i="50" s="1"/>
  <c r="AB28" i="50"/>
  <c r="AR28" i="50" s="1"/>
  <c r="AV8" i="50"/>
  <c r="T19" i="50"/>
  <c r="L19" i="50" s="1"/>
  <c r="AJ16" i="50"/>
  <c r="AR16" i="50" s="1"/>
  <c r="AU8" i="50"/>
  <c r="AB24" i="50"/>
  <c r="AR24" i="50" s="1"/>
  <c r="AF26" i="50"/>
  <c r="AC23" i="50"/>
  <c r="AG19" i="50"/>
  <c r="T22" i="50"/>
  <c r="L22" i="50" s="1"/>
  <c r="AS7" i="50"/>
  <c r="R30" i="50"/>
  <c r="T23" i="50"/>
  <c r="L23" i="50" s="1"/>
  <c r="AC27" i="50"/>
  <c r="AS27" i="50" s="1"/>
  <c r="AN26" i="50"/>
  <c r="AO19" i="50"/>
  <c r="AB22" i="50"/>
  <c r="AR22" i="50" s="1"/>
  <c r="Q30" i="50"/>
  <c r="M30" i="50"/>
  <c r="AS11" i="50"/>
  <c r="AT12" i="50"/>
  <c r="AX10" i="50"/>
  <c r="AS8" i="50"/>
  <c r="AU7" i="50"/>
  <c r="AV12" i="50"/>
  <c r="AW12" i="50"/>
  <c r="AS19" i="50"/>
  <c r="AX18" i="50"/>
  <c r="AV9" i="50"/>
  <c r="AT9" i="50"/>
  <c r="AT7" i="50"/>
  <c r="AS18" i="50"/>
  <c r="AT17" i="50"/>
  <c r="AW10" i="50"/>
  <c r="AW8" i="50"/>
  <c r="AX24" i="50"/>
  <c r="AV27" i="50"/>
  <c r="AS26" i="50"/>
  <c r="AT8" i="50"/>
  <c r="AU10" i="50"/>
  <c r="AX11" i="50"/>
  <c r="AT10" i="50"/>
  <c r="AW7" i="50"/>
  <c r="AV11" i="50"/>
  <c r="AX22" i="50"/>
  <c r="AX12" i="50"/>
  <c r="AR27" i="50"/>
  <c r="AH30" i="50"/>
  <c r="AX6" i="50"/>
  <c r="AR12" i="50"/>
  <c r="AI12" i="50"/>
  <c r="AI10" i="50"/>
  <c r="AR10" i="50"/>
  <c r="AS6" i="50"/>
  <c r="AW15" i="50"/>
  <c r="AW28" i="50"/>
  <c r="AU14" i="50"/>
  <c r="AT11" i="50"/>
  <c r="AX8" i="50"/>
  <c r="AQ8" i="50"/>
  <c r="AS10" i="50"/>
  <c r="AQ12" i="50"/>
  <c r="AW6" i="50"/>
  <c r="AB30" i="50"/>
  <c r="AR6" i="50"/>
  <c r="AU11" i="50"/>
  <c r="AT18" i="50"/>
  <c r="AI9" i="50"/>
  <c r="AR9" i="50"/>
  <c r="AQ11" i="50"/>
  <c r="AS12" i="50"/>
  <c r="AI11" i="50"/>
  <c r="AR11" i="50"/>
  <c r="AI7" i="50"/>
  <c r="AR7" i="50"/>
  <c r="AI13" i="50"/>
  <c r="AI8" i="50"/>
  <c r="AR8" i="50"/>
  <c r="AV10" i="50"/>
  <c r="AV6" i="50"/>
  <c r="AQ6" i="50"/>
  <c r="AE30" i="50"/>
  <c r="AU6" i="50"/>
  <c r="AT27" i="50"/>
  <c r="AX27" i="50"/>
  <c r="AS25" i="50"/>
  <c r="AI16" i="50"/>
  <c r="AU9" i="50"/>
  <c r="AS13" i="50"/>
  <c r="AQ10" i="50"/>
  <c r="AQ17" i="50"/>
  <c r="AX9" i="50"/>
  <c r="AX7" i="50"/>
  <c r="AQ9" i="50"/>
  <c r="AQ7" i="50"/>
  <c r="AV22" i="49"/>
  <c r="AU29" i="49"/>
  <c r="AU25" i="49"/>
  <c r="AU21" i="49"/>
  <c r="AX20" i="49"/>
  <c r="AX18" i="49"/>
  <c r="AX16" i="49"/>
  <c r="AX14" i="49"/>
  <c r="AU10" i="49"/>
  <c r="AW13" i="49"/>
  <c r="AX10" i="49"/>
  <c r="AX8" i="49"/>
  <c r="AU20" i="49"/>
  <c r="AU16" i="49"/>
  <c r="AX19" i="49"/>
  <c r="AX17" i="49"/>
  <c r="AX15" i="49"/>
  <c r="AX7" i="49"/>
  <c r="AS10" i="49"/>
  <c r="AU27" i="49"/>
  <c r="AU23" i="49"/>
  <c r="AV19" i="49"/>
  <c r="AV17" i="49"/>
  <c r="AV15" i="49"/>
  <c r="AV13" i="49"/>
  <c r="AU18" i="49"/>
  <c r="AU14" i="49"/>
  <c r="AV11" i="49"/>
  <c r="AQ19" i="49"/>
  <c r="AQ17" i="49"/>
  <c r="AQ15" i="49"/>
  <c r="AM30" i="49"/>
  <c r="AS17" i="49"/>
  <c r="AS8" i="49"/>
  <c r="AT10" i="49"/>
  <c r="AT8" i="49"/>
  <c r="AW19" i="49"/>
  <c r="AW15" i="49"/>
  <c r="AX23" i="49"/>
  <c r="AX27" i="49"/>
  <c r="AT9" i="49"/>
  <c r="AT7" i="49"/>
  <c r="AK30" i="49"/>
  <c r="AT20" i="49"/>
  <c r="AT18" i="49"/>
  <c r="AT16" i="49"/>
  <c r="AT14" i="49"/>
  <c r="AQ13" i="49"/>
  <c r="AS13" i="49"/>
  <c r="AT13" i="49"/>
  <c r="AV20" i="49"/>
  <c r="AV18" i="49"/>
  <c r="AV16" i="49"/>
  <c r="AV14" i="49"/>
  <c r="AX13" i="49"/>
  <c r="AV10" i="49"/>
  <c r="AV8" i="49"/>
  <c r="AW8" i="49"/>
  <c r="AQ18" i="49"/>
  <c r="AQ14" i="49"/>
  <c r="AU19" i="49"/>
  <c r="AU15" i="49"/>
  <c r="AU11" i="49"/>
  <c r="AQ11" i="49"/>
  <c r="AU12" i="49"/>
  <c r="AR28" i="49"/>
  <c r="AI28" i="49"/>
  <c r="AR26" i="49"/>
  <c r="AI26" i="49"/>
  <c r="AR24" i="49"/>
  <c r="AI24" i="49"/>
  <c r="AR22" i="49"/>
  <c r="AI22" i="49"/>
  <c r="AR19" i="49"/>
  <c r="AI19" i="49"/>
  <c r="AR17" i="49"/>
  <c r="AI17" i="49"/>
  <c r="AR15" i="49"/>
  <c r="AI15" i="49"/>
  <c r="AY15" i="49" s="1"/>
  <c r="AR13" i="49"/>
  <c r="AI13" i="49"/>
  <c r="AX29" i="49"/>
  <c r="AQ28" i="49"/>
  <c r="AQ26" i="49"/>
  <c r="AQ24" i="49"/>
  <c r="AQ22" i="49"/>
  <c r="AS12" i="49"/>
  <c r="AR11" i="49"/>
  <c r="AI11" i="49"/>
  <c r="AR9" i="49"/>
  <c r="AI9" i="49"/>
  <c r="AR7" i="49"/>
  <c r="AI7" i="49"/>
  <c r="AB30" i="49"/>
  <c r="AR6" i="49"/>
  <c r="AI6" i="49"/>
  <c r="AU9" i="49"/>
  <c r="AE30" i="49"/>
  <c r="AU6" i="49"/>
  <c r="AL30" i="49"/>
  <c r="AW17" i="49"/>
  <c r="AQ10" i="49"/>
  <c r="AX24" i="49"/>
  <c r="AX28" i="49"/>
  <c r="AF30" i="49"/>
  <c r="AV6" i="49"/>
  <c r="AN30" i="49"/>
  <c r="AQ20" i="49"/>
  <c r="AQ16" i="49"/>
  <c r="AU8" i="49"/>
  <c r="AS20" i="49"/>
  <c r="AS16" i="49"/>
  <c r="AX11" i="49"/>
  <c r="AX9" i="49"/>
  <c r="AH30" i="49"/>
  <c r="AX6" i="49"/>
  <c r="AG30" i="49"/>
  <c r="AW6" i="49"/>
  <c r="AS7" i="49"/>
  <c r="AQ7" i="49"/>
  <c r="AQ9" i="49"/>
  <c r="AQ8" i="49"/>
  <c r="AW10" i="49"/>
  <c r="AX21" i="49"/>
  <c r="AX25" i="49"/>
  <c r="AC30" i="49"/>
  <c r="AS6" i="49"/>
  <c r="AP30" i="49"/>
  <c r="AU26" i="49"/>
  <c r="AU22" i="49"/>
  <c r="AR29" i="49"/>
  <c r="AI29" i="49"/>
  <c r="AR27" i="49"/>
  <c r="AI27" i="49"/>
  <c r="AR25" i="49"/>
  <c r="AI25" i="49"/>
  <c r="AR23" i="49"/>
  <c r="AI23" i="49"/>
  <c r="AR21" i="49"/>
  <c r="AI21" i="49"/>
  <c r="AR20" i="49"/>
  <c r="AI20" i="49"/>
  <c r="AR18" i="49"/>
  <c r="AI18" i="49"/>
  <c r="AR16" i="49"/>
  <c r="AI16" i="49"/>
  <c r="AR14" i="49"/>
  <c r="AI14" i="49"/>
  <c r="AY14" i="49" s="1"/>
  <c r="AR12" i="49"/>
  <c r="AI12" i="49"/>
  <c r="AQ29" i="49"/>
  <c r="AQ27" i="49"/>
  <c r="AQ25" i="49"/>
  <c r="AQ23" i="49"/>
  <c r="AQ21" i="49"/>
  <c r="AT19" i="49"/>
  <c r="AT17" i="49"/>
  <c r="AT15" i="49"/>
  <c r="AQ12" i="49"/>
  <c r="AR10" i="49"/>
  <c r="AI10" i="49"/>
  <c r="AR8" i="49"/>
  <c r="AI8" i="49"/>
  <c r="AJ30" i="49"/>
  <c r="AQ6" i="49"/>
  <c r="AO30" i="49"/>
  <c r="AD30" i="49"/>
  <c r="AT6" i="49"/>
  <c r="AS9" i="49"/>
  <c r="AX22" i="49"/>
  <c r="AX26" i="49"/>
  <c r="T30" i="49"/>
  <c r="L6" i="49"/>
  <c r="AU13" i="49"/>
  <c r="AP30" i="50" l="1"/>
  <c r="AT6" i="50"/>
  <c r="AQ28" i="50"/>
  <c r="AU28" i="50"/>
  <c r="AV20" i="50"/>
  <c r="AU13" i="50"/>
  <c r="AU20" i="50"/>
  <c r="AD30" i="50"/>
  <c r="AT30" i="50" s="1"/>
  <c r="AI14" i="50"/>
  <c r="AR17" i="50"/>
  <c r="AS14" i="50"/>
  <c r="AV17" i="50"/>
  <c r="AW25" i="50"/>
  <c r="AW22" i="50"/>
  <c r="AS29" i="50"/>
  <c r="AW21" i="50"/>
  <c r="AX29" i="50"/>
  <c r="AQ16" i="50"/>
  <c r="AY16" i="50" s="1"/>
  <c r="AQ14" i="50"/>
  <c r="AS21" i="50"/>
  <c r="AT29" i="50"/>
  <c r="AX15" i="50"/>
  <c r="AT16" i="50"/>
  <c r="AI25" i="50"/>
  <c r="AI19" i="50"/>
  <c r="AV28" i="50"/>
  <c r="AQ19" i="50"/>
  <c r="AI24" i="50"/>
  <c r="AV19" i="50"/>
  <c r="AS24" i="50"/>
  <c r="AW13" i="50"/>
  <c r="AW20" i="50"/>
  <c r="AT15" i="50"/>
  <c r="AX14" i="50"/>
  <c r="AO30" i="50"/>
  <c r="AW30" i="50" s="1"/>
  <c r="AT14" i="50"/>
  <c r="AQ26" i="50"/>
  <c r="AK30" i="50"/>
  <c r="AS30" i="50" s="1"/>
  <c r="AX21" i="50"/>
  <c r="AV29" i="50"/>
  <c r="AV21" i="50"/>
  <c r="AW29" i="50"/>
  <c r="AT22" i="50"/>
  <c r="AS20" i="50"/>
  <c r="AV24" i="50"/>
  <c r="AU15" i="50"/>
  <c r="AW24" i="50"/>
  <c r="AX16" i="50"/>
  <c r="AV23" i="50"/>
  <c r="AT25" i="50"/>
  <c r="AU26" i="50"/>
  <c r="AU23" i="50"/>
  <c r="AV15" i="50"/>
  <c r="AI21" i="50"/>
  <c r="AR25" i="50"/>
  <c r="AR19" i="50"/>
  <c r="AS15" i="50"/>
  <c r="AW14" i="50"/>
  <c r="AU22" i="50"/>
  <c r="AS28" i="50"/>
  <c r="AR13" i="50"/>
  <c r="AQ24" i="50"/>
  <c r="AT21" i="50"/>
  <c r="AJ30" i="50"/>
  <c r="AR30" i="50" s="1"/>
  <c r="AQ29" i="50"/>
  <c r="AI27" i="50"/>
  <c r="AW19" i="50"/>
  <c r="AX19" i="50"/>
  <c r="AU27" i="50"/>
  <c r="AQ22" i="50"/>
  <c r="AQ20" i="50"/>
  <c r="AV13" i="50"/>
  <c r="AU18" i="50"/>
  <c r="AU17" i="50"/>
  <c r="AI20" i="50"/>
  <c r="AT19" i="50"/>
  <c r="AI26" i="50"/>
  <c r="AY26" i="50" s="1"/>
  <c r="AI18" i="50"/>
  <c r="AI23" i="50"/>
  <c r="AQ25" i="50"/>
  <c r="AY25" i="50" s="1"/>
  <c r="AQ21" i="50"/>
  <c r="AI29" i="50"/>
  <c r="AQ18" i="50"/>
  <c r="AI28" i="50"/>
  <c r="AN30" i="50"/>
  <c r="AV30" i="50" s="1"/>
  <c r="AQ27" i="50"/>
  <c r="AW26" i="50"/>
  <c r="AQ23" i="50"/>
  <c r="AI22" i="50"/>
  <c r="AS22" i="50"/>
  <c r="AY11" i="50"/>
  <c r="AV25" i="50"/>
  <c r="AV26" i="50"/>
  <c r="AR23" i="50"/>
  <c r="AR15" i="50"/>
  <c r="AS23" i="50"/>
  <c r="T30" i="50"/>
  <c r="AY8" i="50"/>
  <c r="AY12" i="50"/>
  <c r="AY6" i="50"/>
  <c r="AU30" i="50"/>
  <c r="AB31" i="50"/>
  <c r="AY15" i="50"/>
  <c r="AY13" i="50"/>
  <c r="AY17" i="50"/>
  <c r="AY7" i="50"/>
  <c r="AY9" i="50"/>
  <c r="AC31" i="50"/>
  <c r="AY10" i="50"/>
  <c r="AH31" i="50"/>
  <c r="AX30" i="50"/>
  <c r="AY18" i="49"/>
  <c r="AY17" i="49"/>
  <c r="AY19" i="49"/>
  <c r="AY16" i="49"/>
  <c r="AU30" i="49"/>
  <c r="AT30" i="49"/>
  <c r="AY20" i="49"/>
  <c r="AY7" i="49"/>
  <c r="AY11" i="49"/>
  <c r="AY13" i="49"/>
  <c r="AY10" i="49"/>
  <c r="AY8" i="49"/>
  <c r="AY9" i="49"/>
  <c r="AY24" i="49"/>
  <c r="AH31" i="49"/>
  <c r="AX30" i="49"/>
  <c r="AY28" i="49"/>
  <c r="AY12" i="49"/>
  <c r="AY23" i="49"/>
  <c r="AY27" i="49"/>
  <c r="AC31" i="49"/>
  <c r="AS30" i="49"/>
  <c r="AB31" i="49"/>
  <c r="AR30" i="49"/>
  <c r="AQ30" i="49"/>
  <c r="AZ33" i="49" s="1"/>
  <c r="AZ34" i="49" s="1"/>
  <c r="BB34" i="49" s="1"/>
  <c r="AW30" i="49"/>
  <c r="AV30" i="49"/>
  <c r="AY22" i="49"/>
  <c r="AY26" i="49"/>
  <c r="AY21" i="49"/>
  <c r="AY25" i="49"/>
  <c r="AY29" i="49"/>
  <c r="AI30" i="49"/>
  <c r="AY6" i="49"/>
  <c r="AQ32" i="49"/>
  <c r="AY28" i="50" l="1"/>
  <c r="AY14" i="50"/>
  <c r="AY20" i="50"/>
  <c r="BB33" i="49"/>
  <c r="AY24" i="50"/>
  <c r="AY19" i="50"/>
  <c r="AQ32" i="50"/>
  <c r="AY18" i="50"/>
  <c r="AY27" i="50"/>
  <c r="AY23" i="50"/>
  <c r="AY22" i="50"/>
  <c r="AY21" i="50"/>
  <c r="AY29" i="50"/>
  <c r="AI30" i="50"/>
  <c r="AY32" i="50" s="1"/>
  <c r="AQ30" i="50"/>
  <c r="AZ33" i="50" s="1"/>
  <c r="M33" i="49"/>
  <c r="M34" i="49" s="1"/>
  <c r="AY32" i="49"/>
  <c r="AY37" i="49" s="1"/>
  <c r="AY30" i="49"/>
  <c r="AQ33" i="49"/>
  <c r="BB33" i="50" l="1"/>
  <c r="AZ34" i="50"/>
  <c r="BB34" i="50" s="1"/>
  <c r="AY30" i="50"/>
  <c r="D33" i="50"/>
  <c r="D34" i="50" s="1"/>
  <c r="AQ33" i="50"/>
  <c r="AY37" i="50"/>
  <c r="BC33" i="50"/>
  <c r="BC34" i="50" s="1"/>
  <c r="AY33" i="50"/>
  <c r="BC33" i="49"/>
  <c r="AY33" i="49"/>
  <c r="BD34" i="50" l="1"/>
  <c r="BD33" i="49"/>
  <c r="BC34" i="49"/>
  <c r="BD34" i="49" s="1"/>
  <c r="BD33" i="50"/>
  <c r="BM25" i="42" l="1"/>
  <c r="BL25" i="42"/>
  <c r="BK25" i="42"/>
  <c r="BJ25" i="42"/>
  <c r="BI25" i="42"/>
  <c r="BH25" i="42"/>
  <c r="BG25" i="42"/>
  <c r="BM24" i="42"/>
  <c r="BL24" i="42"/>
  <c r="BK24" i="42"/>
  <c r="BJ24" i="42"/>
  <c r="BI24" i="42"/>
  <c r="BH24" i="42"/>
  <c r="BG24" i="42"/>
  <c r="BM23" i="42"/>
  <c r="BL23" i="42"/>
  <c r="BK23" i="42"/>
  <c r="BJ23" i="42"/>
  <c r="BI23" i="42"/>
  <c r="BH23" i="42"/>
  <c r="BG23" i="42"/>
  <c r="BM22" i="42"/>
  <c r="BL22" i="42"/>
  <c r="BK22" i="42"/>
  <c r="BJ22" i="42"/>
  <c r="BI22" i="42"/>
  <c r="BH22" i="42"/>
  <c r="BG22" i="42"/>
  <c r="BM21" i="42"/>
  <c r="BL21" i="42"/>
  <c r="BK21" i="42"/>
  <c r="BJ21" i="42"/>
  <c r="BI21" i="42"/>
  <c r="BH21" i="42"/>
  <c r="BG21" i="42"/>
  <c r="BM20" i="42"/>
  <c r="BL20" i="42"/>
  <c r="BK20" i="42"/>
  <c r="BJ20" i="42"/>
  <c r="BI20" i="42"/>
  <c r="BH20" i="42"/>
  <c r="BG20" i="42"/>
  <c r="BM19" i="42"/>
  <c r="BL19" i="42"/>
  <c r="BK19" i="42"/>
  <c r="BJ19" i="42"/>
  <c r="BI19" i="42"/>
  <c r="BH19" i="42"/>
  <c r="BG19" i="42"/>
  <c r="BM18" i="42"/>
  <c r="BL18" i="42"/>
  <c r="BK18" i="42"/>
  <c r="BJ18" i="42"/>
  <c r="BI18" i="42"/>
  <c r="BH18" i="42"/>
  <c r="BG18" i="42"/>
  <c r="BM17" i="42"/>
  <c r="BL17" i="42"/>
  <c r="BK17" i="42"/>
  <c r="BJ17" i="42"/>
  <c r="BI17" i="42"/>
  <c r="BH17" i="42"/>
  <c r="BG17" i="42"/>
  <c r="BM16" i="42"/>
  <c r="BL16" i="42"/>
  <c r="BK16" i="42"/>
  <c r="BJ16" i="42"/>
  <c r="BI16" i="42"/>
  <c r="BH16" i="42"/>
  <c r="BG16" i="42"/>
  <c r="BM15" i="42"/>
  <c r="BL15" i="42"/>
  <c r="BK15" i="42"/>
  <c r="BJ15" i="42"/>
  <c r="BI15" i="42"/>
  <c r="BH15" i="42"/>
  <c r="BG15" i="42"/>
  <c r="BM14" i="42"/>
  <c r="BL14" i="42"/>
  <c r="BK14" i="42"/>
  <c r="BJ14" i="42"/>
  <c r="BI14" i="42"/>
  <c r="BH14" i="42"/>
  <c r="BG14" i="42"/>
  <c r="BM13" i="42"/>
  <c r="BL13" i="42"/>
  <c r="BK13" i="42"/>
  <c r="BJ13" i="42"/>
  <c r="BI13" i="42"/>
  <c r="BH13" i="42"/>
  <c r="BG13" i="42"/>
  <c r="BM6" i="42"/>
  <c r="BL6" i="42"/>
  <c r="BK6" i="42"/>
  <c r="BJ6" i="42"/>
  <c r="BI6" i="42"/>
  <c r="BH6" i="42"/>
  <c r="BG6" i="42"/>
  <c r="BU6" i="42"/>
  <c r="BU7" i="42" s="1"/>
  <c r="BU8" i="42" s="1"/>
  <c r="BR6" i="42"/>
  <c r="BR7" i="42" s="1"/>
  <c r="BR8" i="42" s="1"/>
  <c r="BL26" i="42" l="1"/>
  <c r="BJ28" i="42"/>
  <c r="BI26" i="42"/>
  <c r="BM26" i="42"/>
  <c r="BJ27" i="42"/>
  <c r="BG28" i="42"/>
  <c r="BK28" i="42"/>
  <c r="BI27" i="42"/>
  <c r="BJ26" i="42"/>
  <c r="BG27" i="42"/>
  <c r="BK27" i="42"/>
  <c r="BH28" i="42"/>
  <c r="BL28" i="42"/>
  <c r="BH26" i="42"/>
  <c r="BM27" i="42"/>
  <c r="BG26" i="42"/>
  <c r="BK26" i="42"/>
  <c r="BH27" i="42"/>
  <c r="BL27" i="42"/>
  <c r="BI28" i="42"/>
  <c r="BM28" i="42"/>
  <c r="BC34" i="27" l="1"/>
  <c r="BR29" i="27"/>
  <c r="BR28" i="27"/>
  <c r="BR27" i="27"/>
  <c r="BR26" i="27"/>
  <c r="BR25" i="27"/>
  <c r="BR24" i="27"/>
  <c r="BR23" i="27"/>
  <c r="BR22" i="27"/>
  <c r="BR21" i="27"/>
  <c r="BR20" i="27"/>
  <c r="BR19" i="27"/>
  <c r="BR18" i="27"/>
  <c r="BR17" i="27"/>
  <c r="BR16" i="27"/>
  <c r="BR15" i="27"/>
  <c r="BR14" i="27"/>
  <c r="BR13" i="27"/>
  <c r="BR12" i="27"/>
  <c r="BR11" i="27"/>
  <c r="BR10" i="27"/>
  <c r="BR9" i="27"/>
  <c r="BR8" i="27"/>
  <c r="BR7" i="27"/>
  <c r="BR6" i="27"/>
  <c r="BC34" i="26"/>
  <c r="BC33" i="26"/>
  <c r="BC34" i="15"/>
  <c r="BO29" i="15"/>
  <c r="BO28" i="15"/>
  <c r="BO27" i="15"/>
  <c r="BO26" i="15"/>
  <c r="BO25" i="15"/>
  <c r="BO24" i="15"/>
  <c r="BO23" i="15"/>
  <c r="BO22" i="15"/>
  <c r="BO21" i="15"/>
  <c r="BO20" i="15"/>
  <c r="BO19" i="15"/>
  <c r="BO18" i="15"/>
  <c r="BO17" i="15"/>
  <c r="BO16" i="15"/>
  <c r="BO15" i="15"/>
  <c r="BO14" i="15"/>
  <c r="BO13" i="15"/>
  <c r="BO12" i="15"/>
  <c r="BO11" i="15"/>
  <c r="BO10" i="15"/>
  <c r="BO9" i="15"/>
  <c r="BO8" i="15"/>
  <c r="BO7" i="15"/>
  <c r="BO6" i="15"/>
  <c r="BC34" i="35"/>
  <c r="BM6" i="6"/>
  <c r="BL6" i="6"/>
  <c r="BK6" i="6"/>
  <c r="BJ6" i="6"/>
  <c r="BI6" i="6"/>
  <c r="BH6" i="6"/>
  <c r="BG6" i="6"/>
  <c r="BM29" i="6"/>
  <c r="BL29" i="6"/>
  <c r="BK29" i="6"/>
  <c r="BJ29" i="6"/>
  <c r="BI29" i="6"/>
  <c r="BH29" i="6"/>
  <c r="BM25" i="6"/>
  <c r="BL25" i="6"/>
  <c r="BK25" i="6"/>
  <c r="BJ25" i="6"/>
  <c r="BI25" i="6"/>
  <c r="BH25" i="6"/>
  <c r="BG25" i="6"/>
  <c r="BM24" i="6"/>
  <c r="BL24" i="6"/>
  <c r="BK24" i="6"/>
  <c r="BJ24" i="6"/>
  <c r="BI24" i="6"/>
  <c r="BH24" i="6"/>
  <c r="BG24" i="6"/>
  <c r="BM23" i="6"/>
  <c r="BL23" i="6"/>
  <c r="BK23" i="6"/>
  <c r="BJ23" i="6"/>
  <c r="BI23" i="6"/>
  <c r="BH23" i="6"/>
  <c r="BG23" i="6"/>
  <c r="BM22" i="6"/>
  <c r="BL22" i="6"/>
  <c r="BK22" i="6"/>
  <c r="BJ22" i="6"/>
  <c r="BI22" i="6"/>
  <c r="BH22" i="6"/>
  <c r="BG22" i="6"/>
  <c r="BM21" i="6"/>
  <c r="BL21" i="6"/>
  <c r="BK21" i="6"/>
  <c r="BJ21" i="6"/>
  <c r="BI21" i="6"/>
  <c r="BH21" i="6"/>
  <c r="BG21" i="6"/>
  <c r="BM20" i="6"/>
  <c r="BL20" i="6"/>
  <c r="BK20" i="6"/>
  <c r="BJ20" i="6"/>
  <c r="BI20" i="6"/>
  <c r="BH20" i="6"/>
  <c r="BG20" i="6"/>
  <c r="BM19" i="6"/>
  <c r="BL19" i="6"/>
  <c r="BK19" i="6"/>
  <c r="BJ19" i="6"/>
  <c r="BI19" i="6"/>
  <c r="BH19" i="6"/>
  <c r="BG19" i="6"/>
  <c r="BM18" i="6"/>
  <c r="BL18" i="6"/>
  <c r="BK18" i="6"/>
  <c r="BJ18" i="6"/>
  <c r="BI18" i="6"/>
  <c r="BH18" i="6"/>
  <c r="BG18" i="6"/>
  <c r="BM17" i="6"/>
  <c r="BL17" i="6"/>
  <c r="BK17" i="6"/>
  <c r="BJ17" i="6"/>
  <c r="BI17" i="6"/>
  <c r="BH17" i="6"/>
  <c r="BG17" i="6"/>
  <c r="BM16" i="6"/>
  <c r="BL16" i="6"/>
  <c r="BK16" i="6"/>
  <c r="BJ16" i="6"/>
  <c r="BI16" i="6"/>
  <c r="BH16" i="6"/>
  <c r="BG16" i="6"/>
  <c r="BM15" i="6"/>
  <c r="BL15" i="6"/>
  <c r="BK15" i="6"/>
  <c r="BJ15" i="6"/>
  <c r="BI15" i="6"/>
  <c r="BH15" i="6"/>
  <c r="BG15" i="6"/>
  <c r="BM14" i="6"/>
  <c r="BL14" i="6"/>
  <c r="BK14" i="6"/>
  <c r="BJ14" i="6"/>
  <c r="BI14" i="6"/>
  <c r="BH14" i="6"/>
  <c r="BC34" i="6"/>
  <c r="BC36" i="24"/>
  <c r="BM28" i="26"/>
  <c r="BL28" i="26"/>
  <c r="BK28" i="26"/>
  <c r="BJ28" i="26"/>
  <c r="BI28" i="26"/>
  <c r="BH28" i="26"/>
  <c r="BG28" i="26"/>
  <c r="BM27" i="26"/>
  <c r="BL27" i="26"/>
  <c r="BK27" i="26"/>
  <c r="BJ27" i="26"/>
  <c r="BI27" i="26"/>
  <c r="BH27" i="26"/>
  <c r="BG27" i="26"/>
  <c r="BM26" i="26"/>
  <c r="BL26" i="26"/>
  <c r="BK26" i="26"/>
  <c r="BJ26" i="26"/>
  <c r="BI26" i="26"/>
  <c r="BH26" i="26"/>
  <c r="BM6" i="26"/>
  <c r="BL6" i="26"/>
  <c r="BK6" i="26"/>
  <c r="BJ6" i="26"/>
  <c r="BI6" i="26"/>
  <c r="BH6" i="26"/>
  <c r="BG6" i="26"/>
  <c r="BM29" i="26"/>
  <c r="BL29" i="26"/>
  <c r="BK29" i="26"/>
  <c r="BJ29" i="26"/>
  <c r="BI29" i="26"/>
  <c r="BH29" i="26"/>
  <c r="BG29" i="26"/>
  <c r="BM25" i="26"/>
  <c r="BL25" i="26"/>
  <c r="BK25" i="26"/>
  <c r="BJ25" i="26"/>
  <c r="BI25" i="26"/>
  <c r="BH25" i="26"/>
  <c r="BG25" i="26"/>
  <c r="BM24" i="26"/>
  <c r="BL24" i="26"/>
  <c r="BK24" i="26"/>
  <c r="BJ24" i="26"/>
  <c r="BI24" i="26"/>
  <c r="BH24" i="26"/>
  <c r="BG24" i="26"/>
  <c r="BM23" i="26"/>
  <c r="BL23" i="26"/>
  <c r="BK23" i="26"/>
  <c r="BJ23" i="26"/>
  <c r="BI23" i="26"/>
  <c r="BH23" i="26"/>
  <c r="BG23" i="26"/>
  <c r="BM22" i="26"/>
  <c r="BL22" i="26"/>
  <c r="BK22" i="26"/>
  <c r="BJ22" i="26"/>
  <c r="BI22" i="26"/>
  <c r="BH22" i="26"/>
  <c r="BG22" i="26"/>
  <c r="BM21" i="26"/>
  <c r="BL21" i="26"/>
  <c r="BK21" i="26"/>
  <c r="BJ21" i="26"/>
  <c r="BI21" i="26"/>
  <c r="BH21" i="26"/>
  <c r="BG21" i="26"/>
  <c r="BM20" i="26"/>
  <c r="BL20" i="26"/>
  <c r="BK20" i="26"/>
  <c r="BJ20" i="26"/>
  <c r="BI20" i="26"/>
  <c r="BH20" i="26"/>
  <c r="BG20" i="26"/>
  <c r="BM19" i="26"/>
  <c r="BL19" i="26"/>
  <c r="BK19" i="26"/>
  <c r="BJ19" i="26"/>
  <c r="BI19" i="26"/>
  <c r="BH19" i="26"/>
  <c r="BG19" i="26"/>
  <c r="BM18" i="26"/>
  <c r="BL18" i="26"/>
  <c r="BK18" i="26"/>
  <c r="BJ18" i="26"/>
  <c r="BI18" i="26"/>
  <c r="BH18" i="26"/>
  <c r="BG18" i="26"/>
  <c r="BM17" i="26"/>
  <c r="BL17" i="26"/>
  <c r="BK17" i="26"/>
  <c r="BJ17" i="26"/>
  <c r="BI17" i="26"/>
  <c r="BH17" i="26"/>
  <c r="BG17" i="26"/>
  <c r="BM16" i="26"/>
  <c r="BL16" i="26"/>
  <c r="BK16" i="26"/>
  <c r="BJ16" i="26"/>
  <c r="BI16" i="26"/>
  <c r="BH16" i="26"/>
  <c r="BG16" i="26"/>
  <c r="BM15" i="26"/>
  <c r="BL15" i="26"/>
  <c r="BK15" i="26"/>
  <c r="BJ15" i="26"/>
  <c r="BI15" i="26"/>
  <c r="BH15" i="26"/>
  <c r="BG15" i="26"/>
  <c r="BM14" i="26"/>
  <c r="BL14" i="26"/>
  <c r="BK14" i="26"/>
  <c r="BJ14" i="26"/>
  <c r="BI14" i="26"/>
  <c r="BH14" i="26"/>
  <c r="BG14" i="26"/>
  <c r="BM13" i="26"/>
  <c r="BL13" i="26"/>
  <c r="BK13" i="26"/>
  <c r="BJ13" i="26"/>
  <c r="BI13" i="26"/>
  <c r="BH13" i="26"/>
  <c r="BF29" i="48" l="1"/>
  <c r="BE29" i="48"/>
  <c r="BD29" i="48"/>
  <c r="BC29" i="48"/>
  <c r="BB29" i="48"/>
  <c r="BA29" i="48"/>
  <c r="AZ29" i="48"/>
  <c r="S29" i="48"/>
  <c r="R29" i="48"/>
  <c r="Q29" i="48"/>
  <c r="P29" i="48"/>
  <c r="O29" i="48"/>
  <c r="N29" i="48"/>
  <c r="M29" i="48"/>
  <c r="BF28" i="48"/>
  <c r="BE28" i="48"/>
  <c r="BD28" i="48"/>
  <c r="BC28" i="48"/>
  <c r="BB28" i="48"/>
  <c r="BA28" i="48"/>
  <c r="AZ28" i="48"/>
  <c r="S28" i="48"/>
  <c r="R28" i="48"/>
  <c r="Q28" i="48"/>
  <c r="P28" i="48"/>
  <c r="O28" i="48"/>
  <c r="N28" i="48"/>
  <c r="M28" i="48"/>
  <c r="BF27" i="48"/>
  <c r="BE27" i="48"/>
  <c r="BD27" i="48"/>
  <c r="BC27" i="48"/>
  <c r="BB27" i="48"/>
  <c r="BA27" i="48"/>
  <c r="AZ27" i="48"/>
  <c r="S27" i="48"/>
  <c r="R27" i="48"/>
  <c r="Q27" i="48"/>
  <c r="P27" i="48"/>
  <c r="O27" i="48"/>
  <c r="N27" i="48"/>
  <c r="M27" i="48"/>
  <c r="BF26" i="48"/>
  <c r="BE26" i="48"/>
  <c r="BD26" i="48"/>
  <c r="BC26" i="48"/>
  <c r="BB26" i="48"/>
  <c r="BA26" i="48"/>
  <c r="AZ26" i="48"/>
  <c r="S26" i="48"/>
  <c r="R26" i="48"/>
  <c r="Q26" i="48"/>
  <c r="P26" i="48"/>
  <c r="O26" i="48"/>
  <c r="N26" i="48"/>
  <c r="M26" i="48"/>
  <c r="BF25" i="48"/>
  <c r="BE25" i="48"/>
  <c r="BD25" i="48"/>
  <c r="BC25" i="48"/>
  <c r="BB25" i="48"/>
  <c r="BA25" i="48"/>
  <c r="AZ25" i="48"/>
  <c r="S25" i="48"/>
  <c r="R25" i="48"/>
  <c r="Q25" i="48"/>
  <c r="P25" i="48"/>
  <c r="O25" i="48"/>
  <c r="N25" i="48"/>
  <c r="M25" i="48"/>
  <c r="BF24" i="48"/>
  <c r="BE24" i="48"/>
  <c r="BD24" i="48"/>
  <c r="BC24" i="48"/>
  <c r="BB24" i="48"/>
  <c r="BA24" i="48"/>
  <c r="AZ24" i="48"/>
  <c r="S24" i="48"/>
  <c r="R24" i="48"/>
  <c r="Q24" i="48"/>
  <c r="P24" i="48"/>
  <c r="O24" i="48"/>
  <c r="N24" i="48"/>
  <c r="M24" i="48"/>
  <c r="BF23" i="48"/>
  <c r="BE23" i="48"/>
  <c r="BD23" i="48"/>
  <c r="BC23" i="48"/>
  <c r="BB23" i="48"/>
  <c r="BA23" i="48"/>
  <c r="AZ23" i="48"/>
  <c r="S23" i="48"/>
  <c r="R23" i="48"/>
  <c r="Q23" i="48"/>
  <c r="P23" i="48"/>
  <c r="O23" i="48"/>
  <c r="N23" i="48"/>
  <c r="M23" i="48"/>
  <c r="BF22" i="48"/>
  <c r="BE22" i="48"/>
  <c r="BD22" i="48"/>
  <c r="BC22" i="48"/>
  <c r="BB22" i="48"/>
  <c r="BA22" i="48"/>
  <c r="AZ22" i="48"/>
  <c r="S22" i="48"/>
  <c r="R22" i="48"/>
  <c r="Q22" i="48"/>
  <c r="P22" i="48"/>
  <c r="O22" i="48"/>
  <c r="N22" i="48"/>
  <c r="M22" i="48"/>
  <c r="BF21" i="48"/>
  <c r="BE21" i="48"/>
  <c r="BD21" i="48"/>
  <c r="BC21" i="48"/>
  <c r="BB21" i="48"/>
  <c r="BA21" i="48"/>
  <c r="AZ21" i="48"/>
  <c r="S21" i="48"/>
  <c r="R21" i="48"/>
  <c r="Q21" i="48"/>
  <c r="P21" i="48"/>
  <c r="O21" i="48"/>
  <c r="N21" i="48"/>
  <c r="M21" i="48"/>
  <c r="BF20" i="48"/>
  <c r="BE20" i="48"/>
  <c r="BD20" i="48"/>
  <c r="BC20" i="48"/>
  <c r="BB20" i="48"/>
  <c r="BA20" i="48"/>
  <c r="AZ20" i="48"/>
  <c r="S20" i="48"/>
  <c r="R20" i="48"/>
  <c r="Q20" i="48"/>
  <c r="P20" i="48"/>
  <c r="O20" i="48"/>
  <c r="N20" i="48"/>
  <c r="M20" i="48"/>
  <c r="BF19" i="48"/>
  <c r="BE19" i="48"/>
  <c r="BD19" i="48"/>
  <c r="BC19" i="48"/>
  <c r="BB19" i="48"/>
  <c r="BA19" i="48"/>
  <c r="AZ19" i="48"/>
  <c r="S19" i="48"/>
  <c r="R19" i="48"/>
  <c r="Q19" i="48"/>
  <c r="P19" i="48"/>
  <c r="O19" i="48"/>
  <c r="N19" i="48"/>
  <c r="M19" i="48"/>
  <c r="BF18" i="48"/>
  <c r="BE18" i="48"/>
  <c r="BD18" i="48"/>
  <c r="BC18" i="48"/>
  <c r="BB18" i="48"/>
  <c r="BA18" i="48"/>
  <c r="AZ18" i="48"/>
  <c r="S18" i="48"/>
  <c r="R18" i="48"/>
  <c r="Q18" i="48"/>
  <c r="P18" i="48"/>
  <c r="O18" i="48"/>
  <c r="N18" i="48"/>
  <c r="M18" i="48"/>
  <c r="BF17" i="48"/>
  <c r="BE17" i="48"/>
  <c r="BD17" i="48"/>
  <c r="BC17" i="48"/>
  <c r="BB17" i="48"/>
  <c r="BA17" i="48"/>
  <c r="AZ17" i="48"/>
  <c r="S17" i="48"/>
  <c r="R17" i="48"/>
  <c r="Q17" i="48"/>
  <c r="P17" i="48"/>
  <c r="O17" i="48"/>
  <c r="N17" i="48"/>
  <c r="M17" i="48"/>
  <c r="BF16" i="48"/>
  <c r="BE16" i="48"/>
  <c r="BD16" i="48"/>
  <c r="BC16" i="48"/>
  <c r="BB16" i="48"/>
  <c r="BA16" i="48"/>
  <c r="AZ16" i="48"/>
  <c r="S16" i="48"/>
  <c r="R16" i="48"/>
  <c r="Q16" i="48"/>
  <c r="P16" i="48"/>
  <c r="O16" i="48"/>
  <c r="N16" i="48"/>
  <c r="M16" i="48"/>
  <c r="BF15" i="48"/>
  <c r="BE15" i="48"/>
  <c r="BD15" i="48"/>
  <c r="BC15" i="48"/>
  <c r="BB15" i="48"/>
  <c r="BA15" i="48"/>
  <c r="AZ15" i="48"/>
  <c r="S15" i="48"/>
  <c r="R15" i="48"/>
  <c r="Q15" i="48"/>
  <c r="P15" i="48"/>
  <c r="O15" i="48"/>
  <c r="N15" i="48"/>
  <c r="M15" i="48"/>
  <c r="BF14" i="48"/>
  <c r="BE14" i="48"/>
  <c r="BD14" i="48"/>
  <c r="BC14" i="48"/>
  <c r="BB14" i="48"/>
  <c r="BA14" i="48"/>
  <c r="AZ14" i="48"/>
  <c r="S14" i="48"/>
  <c r="R14" i="48"/>
  <c r="Q14" i="48"/>
  <c r="P14" i="48"/>
  <c r="O14" i="48"/>
  <c r="N14" i="48"/>
  <c r="M14" i="48"/>
  <c r="BF13" i="48"/>
  <c r="BE13" i="48"/>
  <c r="BD13" i="48"/>
  <c r="BC13" i="48"/>
  <c r="BB13" i="48"/>
  <c r="BA13" i="48"/>
  <c r="AZ13" i="48"/>
  <c r="S13" i="48"/>
  <c r="R13" i="48"/>
  <c r="Q13" i="48"/>
  <c r="P13" i="48"/>
  <c r="O13" i="48"/>
  <c r="N13" i="48"/>
  <c r="M13" i="48"/>
  <c r="BF12" i="48"/>
  <c r="BE12" i="48"/>
  <c r="BD12" i="48"/>
  <c r="BC12" i="48"/>
  <c r="BB12" i="48"/>
  <c r="BA12" i="48"/>
  <c r="AZ12" i="48"/>
  <c r="S12" i="48"/>
  <c r="R12" i="48"/>
  <c r="Q12" i="48"/>
  <c r="P12" i="48"/>
  <c r="O12" i="48"/>
  <c r="N12" i="48"/>
  <c r="M12" i="48"/>
  <c r="BF11" i="48"/>
  <c r="BE11" i="48"/>
  <c r="BD11" i="48"/>
  <c r="BC11" i="48"/>
  <c r="BB11" i="48"/>
  <c r="BA11" i="48"/>
  <c r="AZ11" i="48"/>
  <c r="S11" i="48"/>
  <c r="R11" i="48"/>
  <c r="Q11" i="48"/>
  <c r="P11" i="48"/>
  <c r="O11" i="48"/>
  <c r="N11" i="48"/>
  <c r="M11" i="48"/>
  <c r="BF10" i="48"/>
  <c r="BE10" i="48"/>
  <c r="BD10" i="48"/>
  <c r="BC10" i="48"/>
  <c r="BB10" i="48"/>
  <c r="BA10" i="48"/>
  <c r="AZ10" i="48"/>
  <c r="S10" i="48"/>
  <c r="R10" i="48"/>
  <c r="Q10" i="48"/>
  <c r="P10" i="48"/>
  <c r="O10" i="48"/>
  <c r="N10" i="48"/>
  <c r="M10" i="48"/>
  <c r="BF9" i="48"/>
  <c r="BE9" i="48"/>
  <c r="BD9" i="48"/>
  <c r="BC9" i="48"/>
  <c r="BB9" i="48"/>
  <c r="BA9" i="48"/>
  <c r="AZ9" i="48"/>
  <c r="S9" i="48"/>
  <c r="R9" i="48"/>
  <c r="Q9" i="48"/>
  <c r="P9" i="48"/>
  <c r="O9" i="48"/>
  <c r="N9" i="48"/>
  <c r="M9" i="48"/>
  <c r="BF8" i="48"/>
  <c r="BE8" i="48"/>
  <c r="BD8" i="48"/>
  <c r="BC8" i="48"/>
  <c r="BB8" i="48"/>
  <c r="BA8" i="48"/>
  <c r="AZ8" i="48"/>
  <c r="S8" i="48"/>
  <c r="R8" i="48"/>
  <c r="Q8" i="48"/>
  <c r="P8" i="48"/>
  <c r="O8" i="48"/>
  <c r="N8" i="48"/>
  <c r="M8" i="48"/>
  <c r="BF7" i="48"/>
  <c r="BE7" i="48"/>
  <c r="BD7" i="48"/>
  <c r="BC7" i="48"/>
  <c r="BB7" i="48"/>
  <c r="BA7" i="48"/>
  <c r="AZ7" i="48"/>
  <c r="S7" i="48"/>
  <c r="R7" i="48"/>
  <c r="Q7" i="48"/>
  <c r="P7" i="48"/>
  <c r="O7" i="48"/>
  <c r="N7" i="48"/>
  <c r="M7" i="48"/>
  <c r="BF6" i="48"/>
  <c r="BE6" i="48"/>
  <c r="BD6" i="48"/>
  <c r="BC6" i="48"/>
  <c r="BB6" i="48"/>
  <c r="BA6" i="48"/>
  <c r="AZ6" i="48"/>
  <c r="S6" i="48"/>
  <c r="S30" i="48" s="1"/>
  <c r="R6" i="48"/>
  <c r="R30" i="48" s="1"/>
  <c r="Q6" i="48"/>
  <c r="Q30" i="48" s="1"/>
  <c r="P6" i="48"/>
  <c r="P30" i="48" s="1"/>
  <c r="O6" i="48"/>
  <c r="O30" i="48" s="1"/>
  <c r="N6" i="48"/>
  <c r="N30" i="48" s="1"/>
  <c r="M6" i="48"/>
  <c r="M30" i="48" s="1"/>
  <c r="A3" i="48"/>
  <c r="BF29" i="47"/>
  <c r="BE29" i="47"/>
  <c r="BD29" i="47"/>
  <c r="BC29" i="47"/>
  <c r="BB29" i="47"/>
  <c r="BA29" i="47"/>
  <c r="AZ29" i="47"/>
  <c r="S29" i="47"/>
  <c r="R29" i="47"/>
  <c r="Q29" i="47"/>
  <c r="P29" i="47"/>
  <c r="O29" i="47"/>
  <c r="N29" i="47"/>
  <c r="M29" i="47"/>
  <c r="BF28" i="47"/>
  <c r="BE28" i="47"/>
  <c r="BD28" i="47"/>
  <c r="BC28" i="47"/>
  <c r="BB28" i="47"/>
  <c r="BA28" i="47"/>
  <c r="AZ28" i="47"/>
  <c r="S28" i="47"/>
  <c r="R28" i="47"/>
  <c r="Q28" i="47"/>
  <c r="P28" i="47"/>
  <c r="O28" i="47"/>
  <c r="N28" i="47"/>
  <c r="M28" i="47"/>
  <c r="BF27" i="47"/>
  <c r="BE27" i="47"/>
  <c r="BD27" i="47"/>
  <c r="BC27" i="47"/>
  <c r="BB27" i="47"/>
  <c r="BA27" i="47"/>
  <c r="AZ27" i="47"/>
  <c r="S27" i="47"/>
  <c r="R27" i="47"/>
  <c r="Q27" i="47"/>
  <c r="P27" i="47"/>
  <c r="O27" i="47"/>
  <c r="N27" i="47"/>
  <c r="M27" i="47"/>
  <c r="BF26" i="47"/>
  <c r="BE26" i="47"/>
  <c r="BD26" i="47"/>
  <c r="BC26" i="47"/>
  <c r="BB26" i="47"/>
  <c r="BA26" i="47"/>
  <c r="AZ26" i="47"/>
  <c r="S26" i="47"/>
  <c r="R26" i="47"/>
  <c r="Q26" i="47"/>
  <c r="P26" i="47"/>
  <c r="O26" i="47"/>
  <c r="N26" i="47"/>
  <c r="M26" i="47"/>
  <c r="BF25" i="47"/>
  <c r="BE25" i="47"/>
  <c r="BD25" i="47"/>
  <c r="BC25" i="47"/>
  <c r="BB25" i="47"/>
  <c r="BA25" i="47"/>
  <c r="AZ25" i="47"/>
  <c r="S25" i="47"/>
  <c r="R25" i="47"/>
  <c r="Q25" i="47"/>
  <c r="P25" i="47"/>
  <c r="O25" i="47"/>
  <c r="N25" i="47"/>
  <c r="M25" i="47"/>
  <c r="BF24" i="47"/>
  <c r="BE24" i="47"/>
  <c r="BD24" i="47"/>
  <c r="BC24" i="47"/>
  <c r="BB24" i="47"/>
  <c r="BA24" i="47"/>
  <c r="AZ24" i="47"/>
  <c r="S24" i="47"/>
  <c r="R24" i="47"/>
  <c r="Q24" i="47"/>
  <c r="P24" i="47"/>
  <c r="O24" i="47"/>
  <c r="N24" i="47"/>
  <c r="M24" i="47"/>
  <c r="BF23" i="47"/>
  <c r="BE23" i="47"/>
  <c r="BD23" i="47"/>
  <c r="BC23" i="47"/>
  <c r="BB23" i="47"/>
  <c r="BA23" i="47"/>
  <c r="AZ23" i="47"/>
  <c r="S23" i="47"/>
  <c r="R23" i="47"/>
  <c r="Q23" i="47"/>
  <c r="P23" i="47"/>
  <c r="O23" i="47"/>
  <c r="N23" i="47"/>
  <c r="M23" i="47"/>
  <c r="BF22" i="47"/>
  <c r="BE22" i="47"/>
  <c r="BD22" i="47"/>
  <c r="BC22" i="47"/>
  <c r="BB22" i="47"/>
  <c r="BA22" i="47"/>
  <c r="AZ22" i="47"/>
  <c r="S22" i="47"/>
  <c r="R22" i="47"/>
  <c r="Q22" i="47"/>
  <c r="P22" i="47"/>
  <c r="O22" i="47"/>
  <c r="N22" i="47"/>
  <c r="M22" i="47"/>
  <c r="BF21" i="47"/>
  <c r="BE21" i="47"/>
  <c r="BD21" i="47"/>
  <c r="BC21" i="47"/>
  <c r="BB21" i="47"/>
  <c r="BA21" i="47"/>
  <c r="AZ21" i="47"/>
  <c r="S21" i="47"/>
  <c r="R21" i="47"/>
  <c r="Q21" i="47"/>
  <c r="P21" i="47"/>
  <c r="O21" i="47"/>
  <c r="N21" i="47"/>
  <c r="M21" i="47"/>
  <c r="BF20" i="47"/>
  <c r="BE20" i="47"/>
  <c r="BD20" i="47"/>
  <c r="BC20" i="47"/>
  <c r="BB20" i="47"/>
  <c r="BA20" i="47"/>
  <c r="AZ20" i="47"/>
  <c r="S20" i="47"/>
  <c r="R20" i="47"/>
  <c r="Q20" i="47"/>
  <c r="P20" i="47"/>
  <c r="O20" i="47"/>
  <c r="N20" i="47"/>
  <c r="M20" i="47"/>
  <c r="BF19" i="47"/>
  <c r="BE19" i="47"/>
  <c r="BD19" i="47"/>
  <c r="BC19" i="47"/>
  <c r="BB19" i="47"/>
  <c r="BA19" i="47"/>
  <c r="AZ19" i="47"/>
  <c r="S19" i="47"/>
  <c r="R19" i="47"/>
  <c r="Q19" i="47"/>
  <c r="P19" i="47"/>
  <c r="O19" i="47"/>
  <c r="N19" i="47"/>
  <c r="M19" i="47"/>
  <c r="BF18" i="47"/>
  <c r="BE18" i="47"/>
  <c r="BD18" i="47"/>
  <c r="BC18" i="47"/>
  <c r="BB18" i="47"/>
  <c r="BA18" i="47"/>
  <c r="AZ18" i="47"/>
  <c r="S18" i="47"/>
  <c r="R18" i="47"/>
  <c r="Q18" i="47"/>
  <c r="P18" i="47"/>
  <c r="O18" i="47"/>
  <c r="N18" i="47"/>
  <c r="M18" i="47"/>
  <c r="BF17" i="47"/>
  <c r="BE17" i="47"/>
  <c r="BD17" i="47"/>
  <c r="BC17" i="47"/>
  <c r="BB17" i="47"/>
  <c r="BA17" i="47"/>
  <c r="AZ17" i="47"/>
  <c r="S17" i="47"/>
  <c r="R17" i="47"/>
  <c r="Q17" i="47"/>
  <c r="P17" i="47"/>
  <c r="O17" i="47"/>
  <c r="N17" i="47"/>
  <c r="M17" i="47"/>
  <c r="BF16" i="47"/>
  <c r="BE16" i="47"/>
  <c r="BD16" i="47"/>
  <c r="BC16" i="47"/>
  <c r="BB16" i="47"/>
  <c r="BA16" i="47"/>
  <c r="AZ16" i="47"/>
  <c r="S16" i="47"/>
  <c r="R16" i="47"/>
  <c r="Q16" i="47"/>
  <c r="P16" i="47"/>
  <c r="O16" i="47"/>
  <c r="N16" i="47"/>
  <c r="M16" i="47"/>
  <c r="BF15" i="47"/>
  <c r="BE15" i="47"/>
  <c r="BD15" i="47"/>
  <c r="BC15" i="47"/>
  <c r="BB15" i="47"/>
  <c r="BA15" i="47"/>
  <c r="AZ15" i="47"/>
  <c r="S15" i="47"/>
  <c r="R15" i="47"/>
  <c r="Q15" i="47"/>
  <c r="P15" i="47"/>
  <c r="O15" i="47"/>
  <c r="N15" i="47"/>
  <c r="M15" i="47"/>
  <c r="BF14" i="47"/>
  <c r="BE14" i="47"/>
  <c r="BD14" i="47"/>
  <c r="BC14" i="47"/>
  <c r="BB14" i="47"/>
  <c r="BA14" i="47"/>
  <c r="AZ14" i="47"/>
  <c r="S14" i="47"/>
  <c r="R14" i="47"/>
  <c r="Q14" i="47"/>
  <c r="P14" i="47"/>
  <c r="O14" i="47"/>
  <c r="N14" i="47"/>
  <c r="M14" i="47"/>
  <c r="BF13" i="47"/>
  <c r="BE13" i="47"/>
  <c r="BD13" i="47"/>
  <c r="BC13" i="47"/>
  <c r="BB13" i="47"/>
  <c r="BA13" i="47"/>
  <c r="AZ13" i="47"/>
  <c r="S13" i="47"/>
  <c r="R13" i="47"/>
  <c r="Q13" i="47"/>
  <c r="P13" i="47"/>
  <c r="O13" i="47"/>
  <c r="N13" i="47"/>
  <c r="M13" i="47"/>
  <c r="BF12" i="47"/>
  <c r="BE12" i="47"/>
  <c r="BD12" i="47"/>
  <c r="BC12" i="47"/>
  <c r="BB12" i="47"/>
  <c r="BA12" i="47"/>
  <c r="AZ12" i="47"/>
  <c r="S12" i="47"/>
  <c r="R12" i="47"/>
  <c r="Q12" i="47"/>
  <c r="P12" i="47"/>
  <c r="O12" i="47"/>
  <c r="N12" i="47"/>
  <c r="M12" i="47"/>
  <c r="BF11" i="47"/>
  <c r="BE11" i="47"/>
  <c r="BD11" i="47"/>
  <c r="BC11" i="47"/>
  <c r="BB11" i="47"/>
  <c r="BA11" i="47"/>
  <c r="AZ11" i="47"/>
  <c r="S11" i="47"/>
  <c r="R11" i="47"/>
  <c r="Q11" i="47"/>
  <c r="P11" i="47"/>
  <c r="O11" i="47"/>
  <c r="N11" i="47"/>
  <c r="M11" i="47"/>
  <c r="BF10" i="47"/>
  <c r="BE10" i="47"/>
  <c r="BD10" i="47"/>
  <c r="BC10" i="47"/>
  <c r="BB10" i="47"/>
  <c r="BA10" i="47"/>
  <c r="AZ10" i="47"/>
  <c r="S10" i="47"/>
  <c r="R10" i="47"/>
  <c r="Q10" i="47"/>
  <c r="P10" i="47"/>
  <c r="O10" i="47"/>
  <c r="N10" i="47"/>
  <c r="M10" i="47"/>
  <c r="BF9" i="47"/>
  <c r="BE9" i="47"/>
  <c r="BD9" i="47"/>
  <c r="BC9" i="47"/>
  <c r="BB9" i="47"/>
  <c r="BA9" i="47"/>
  <c r="AZ9" i="47"/>
  <c r="S9" i="47"/>
  <c r="R9" i="47"/>
  <c r="Q9" i="47"/>
  <c r="P9" i="47"/>
  <c r="O9" i="47"/>
  <c r="N9" i="47"/>
  <c r="M9" i="47"/>
  <c r="BF8" i="47"/>
  <c r="BE8" i="47"/>
  <c r="BD8" i="47"/>
  <c r="BC8" i="47"/>
  <c r="BB8" i="47"/>
  <c r="BA8" i="47"/>
  <c r="AZ8" i="47"/>
  <c r="S8" i="47"/>
  <c r="R8" i="47"/>
  <c r="Q8" i="47"/>
  <c r="P8" i="47"/>
  <c r="O8" i="47"/>
  <c r="N8" i="47"/>
  <c r="M8" i="47"/>
  <c r="BF7" i="47"/>
  <c r="BE7" i="47"/>
  <c r="BD7" i="47"/>
  <c r="BC7" i="47"/>
  <c r="BB7" i="47"/>
  <c r="BA7" i="47"/>
  <c r="AZ7" i="47"/>
  <c r="S7" i="47"/>
  <c r="R7" i="47"/>
  <c r="Q7" i="47"/>
  <c r="P7" i="47"/>
  <c r="O7" i="47"/>
  <c r="N7" i="47"/>
  <c r="M7" i="47"/>
  <c r="BF6" i="47"/>
  <c r="BE6" i="47"/>
  <c r="BD6" i="47"/>
  <c r="BC6" i="47"/>
  <c r="BB6" i="47"/>
  <c r="BA6" i="47"/>
  <c r="AZ6" i="47"/>
  <c r="S6" i="47"/>
  <c r="S30" i="47" s="1"/>
  <c r="R6" i="47"/>
  <c r="R30" i="47" s="1"/>
  <c r="Q6" i="47"/>
  <c r="P6" i="47"/>
  <c r="O6" i="47"/>
  <c r="O30" i="47" s="1"/>
  <c r="N6" i="47"/>
  <c r="N30" i="47" s="1"/>
  <c r="M6" i="47"/>
  <c r="BO4" i="47"/>
  <c r="BO5" i="47" s="1"/>
  <c r="BO6" i="47" s="1"/>
  <c r="BO7" i="47" s="1"/>
  <c r="BO8" i="47" s="1"/>
  <c r="BO9" i="47" s="1"/>
  <c r="BO10" i="47" s="1"/>
  <c r="BO11" i="47" s="1"/>
  <c r="A3" i="47"/>
  <c r="BF29" i="46"/>
  <c r="BE29" i="46"/>
  <c r="BD29" i="46"/>
  <c r="BC29" i="46"/>
  <c r="BB29" i="46"/>
  <c r="BA29" i="46"/>
  <c r="AZ29" i="46"/>
  <c r="S29" i="46"/>
  <c r="R29" i="46"/>
  <c r="Q29" i="46"/>
  <c r="P29" i="46"/>
  <c r="O29" i="46"/>
  <c r="N29" i="46"/>
  <c r="M29" i="46"/>
  <c r="BF28" i="46"/>
  <c r="BE28" i="46"/>
  <c r="BD28" i="46"/>
  <c r="BC28" i="46"/>
  <c r="BB28" i="46"/>
  <c r="BA28" i="46"/>
  <c r="AZ28" i="46"/>
  <c r="S28" i="46"/>
  <c r="R28" i="46"/>
  <c r="Q28" i="46"/>
  <c r="P28" i="46"/>
  <c r="O28" i="46"/>
  <c r="N28" i="46"/>
  <c r="M28" i="46"/>
  <c r="BF27" i="46"/>
  <c r="BE27" i="46"/>
  <c r="BD27" i="46"/>
  <c r="BC27" i="46"/>
  <c r="BB27" i="46"/>
  <c r="BA27" i="46"/>
  <c r="AZ27" i="46"/>
  <c r="S27" i="46"/>
  <c r="R27" i="46"/>
  <c r="Q27" i="46"/>
  <c r="P27" i="46"/>
  <c r="O27" i="46"/>
  <c r="N27" i="46"/>
  <c r="M27" i="46"/>
  <c r="BF26" i="46"/>
  <c r="BE26" i="46"/>
  <c r="BD26" i="46"/>
  <c r="BC26" i="46"/>
  <c r="BB26" i="46"/>
  <c r="BA26" i="46"/>
  <c r="AZ26" i="46"/>
  <c r="S26" i="46"/>
  <c r="R26" i="46"/>
  <c r="Q26" i="46"/>
  <c r="P26" i="46"/>
  <c r="O26" i="46"/>
  <c r="N26" i="46"/>
  <c r="M26" i="46"/>
  <c r="BF25" i="46"/>
  <c r="BE25" i="46"/>
  <c r="BD25" i="46"/>
  <c r="BC25" i="46"/>
  <c r="BB25" i="46"/>
  <c r="BA25" i="46"/>
  <c r="AZ25" i="46"/>
  <c r="S25" i="46"/>
  <c r="R25" i="46"/>
  <c r="Q25" i="46"/>
  <c r="P25" i="46"/>
  <c r="O25" i="46"/>
  <c r="N25" i="46"/>
  <c r="M25" i="46"/>
  <c r="BF24" i="46"/>
  <c r="BE24" i="46"/>
  <c r="BD24" i="46"/>
  <c r="BC24" i="46"/>
  <c r="BB24" i="46"/>
  <c r="BA24" i="46"/>
  <c r="AZ24" i="46"/>
  <c r="S24" i="46"/>
  <c r="R24" i="46"/>
  <c r="Q24" i="46"/>
  <c r="P24" i="46"/>
  <c r="O24" i="46"/>
  <c r="N24" i="46"/>
  <c r="M24" i="46"/>
  <c r="BF23" i="46"/>
  <c r="BE23" i="46"/>
  <c r="BD23" i="46"/>
  <c r="BC23" i="46"/>
  <c r="BB23" i="46"/>
  <c r="BA23" i="46"/>
  <c r="AZ23" i="46"/>
  <c r="S23" i="46"/>
  <c r="R23" i="46"/>
  <c r="Q23" i="46"/>
  <c r="P23" i="46"/>
  <c r="O23" i="46"/>
  <c r="N23" i="46"/>
  <c r="M23" i="46"/>
  <c r="BF22" i="46"/>
  <c r="BE22" i="46"/>
  <c r="BD22" i="46"/>
  <c r="BC22" i="46"/>
  <c r="BB22" i="46"/>
  <c r="BA22" i="46"/>
  <c r="AZ22" i="46"/>
  <c r="S22" i="46"/>
  <c r="R22" i="46"/>
  <c r="Q22" i="46"/>
  <c r="P22" i="46"/>
  <c r="O22" i="46"/>
  <c r="N22" i="46"/>
  <c r="M22" i="46"/>
  <c r="BF21" i="46"/>
  <c r="BE21" i="46"/>
  <c r="BD21" i="46"/>
  <c r="BC21" i="46"/>
  <c r="BB21" i="46"/>
  <c r="BA21" i="46"/>
  <c r="AZ21" i="46"/>
  <c r="S21" i="46"/>
  <c r="R21" i="46"/>
  <c r="Q21" i="46"/>
  <c r="P21" i="46"/>
  <c r="O21" i="46"/>
  <c r="N21" i="46"/>
  <c r="M21" i="46"/>
  <c r="BF20" i="46"/>
  <c r="BE20" i="46"/>
  <c r="BD20" i="46"/>
  <c r="BC20" i="46"/>
  <c r="BB20" i="46"/>
  <c r="BA20" i="46"/>
  <c r="AZ20" i="46"/>
  <c r="S20" i="46"/>
  <c r="R20" i="46"/>
  <c r="Q20" i="46"/>
  <c r="P20" i="46"/>
  <c r="O20" i="46"/>
  <c r="N20" i="46"/>
  <c r="M20" i="46"/>
  <c r="BF19" i="46"/>
  <c r="BE19" i="46"/>
  <c r="BD19" i="46"/>
  <c r="BC19" i="46"/>
  <c r="BB19" i="46"/>
  <c r="BA19" i="46"/>
  <c r="AZ19" i="46"/>
  <c r="S19" i="46"/>
  <c r="R19" i="46"/>
  <c r="Q19" i="46"/>
  <c r="P19" i="46"/>
  <c r="O19" i="46"/>
  <c r="N19" i="46"/>
  <c r="M19" i="46"/>
  <c r="BF18" i="46"/>
  <c r="BE18" i="46"/>
  <c r="BD18" i="46"/>
  <c r="BC18" i="46"/>
  <c r="BB18" i="46"/>
  <c r="BA18" i="46"/>
  <c r="AZ18" i="46"/>
  <c r="S18" i="46"/>
  <c r="R18" i="46"/>
  <c r="Q18" i="46"/>
  <c r="P18" i="46"/>
  <c r="O18" i="46"/>
  <c r="N18" i="46"/>
  <c r="M18" i="46"/>
  <c r="BF17" i="46"/>
  <c r="BE17" i="46"/>
  <c r="BD17" i="46"/>
  <c r="BC17" i="46"/>
  <c r="BB17" i="46"/>
  <c r="BA17" i="46"/>
  <c r="AZ17" i="46"/>
  <c r="S17" i="46"/>
  <c r="R17" i="46"/>
  <c r="Q17" i="46"/>
  <c r="P17" i="46"/>
  <c r="O17" i="46"/>
  <c r="N17" i="46"/>
  <c r="M17" i="46"/>
  <c r="BF16" i="46"/>
  <c r="BE16" i="46"/>
  <c r="BD16" i="46"/>
  <c r="BC16" i="46"/>
  <c r="BB16" i="46"/>
  <c r="BA16" i="46"/>
  <c r="AZ16" i="46"/>
  <c r="S16" i="46"/>
  <c r="R16" i="46"/>
  <c r="Q16" i="46"/>
  <c r="P16" i="46"/>
  <c r="O16" i="46"/>
  <c r="N16" i="46"/>
  <c r="M16" i="46"/>
  <c r="BF15" i="46"/>
  <c r="BE15" i="46"/>
  <c r="BD15" i="46"/>
  <c r="BC15" i="46"/>
  <c r="BB15" i="46"/>
  <c r="BA15" i="46"/>
  <c r="AZ15" i="46"/>
  <c r="S15" i="46"/>
  <c r="R15" i="46"/>
  <c r="Q15" i="46"/>
  <c r="P15" i="46"/>
  <c r="O15" i="46"/>
  <c r="N15" i="46"/>
  <c r="M15" i="46"/>
  <c r="BF14" i="46"/>
  <c r="BE14" i="46"/>
  <c r="BD14" i="46"/>
  <c r="BC14" i="46"/>
  <c r="BB14" i="46"/>
  <c r="BA14" i="46"/>
  <c r="AZ14" i="46"/>
  <c r="S14" i="46"/>
  <c r="R14" i="46"/>
  <c r="Q14" i="46"/>
  <c r="P14" i="46"/>
  <c r="O14" i="46"/>
  <c r="N14" i="46"/>
  <c r="M14" i="46"/>
  <c r="BF13" i="46"/>
  <c r="BE13" i="46"/>
  <c r="BD13" i="46"/>
  <c r="BC13" i="46"/>
  <c r="BB13" i="46"/>
  <c r="BA13" i="46"/>
  <c r="AZ13" i="46"/>
  <c r="S13" i="46"/>
  <c r="R13" i="46"/>
  <c r="Q13" i="46"/>
  <c r="P13" i="46"/>
  <c r="O13" i="46"/>
  <c r="N13" i="46"/>
  <c r="M13" i="46"/>
  <c r="BF12" i="46"/>
  <c r="BE12" i="46"/>
  <c r="BD12" i="46"/>
  <c r="BC12" i="46"/>
  <c r="BB12" i="46"/>
  <c r="BA12" i="46"/>
  <c r="AZ12" i="46"/>
  <c r="S12" i="46"/>
  <c r="R12" i="46"/>
  <c r="Q12" i="46"/>
  <c r="P12" i="46"/>
  <c r="O12" i="46"/>
  <c r="N12" i="46"/>
  <c r="M12" i="46"/>
  <c r="BF11" i="46"/>
  <c r="BE11" i="46"/>
  <c r="BD11" i="46"/>
  <c r="BC11" i="46"/>
  <c r="BB11" i="46"/>
  <c r="BA11" i="46"/>
  <c r="AZ11" i="46"/>
  <c r="S11" i="46"/>
  <c r="R11" i="46"/>
  <c r="Q11" i="46"/>
  <c r="P11" i="46"/>
  <c r="O11" i="46"/>
  <c r="N11" i="46"/>
  <c r="M11" i="46"/>
  <c r="BF10" i="46"/>
  <c r="BE10" i="46"/>
  <c r="BD10" i="46"/>
  <c r="BC10" i="46"/>
  <c r="BB10" i="46"/>
  <c r="BA10" i="46"/>
  <c r="AZ10" i="46"/>
  <c r="S10" i="46"/>
  <c r="R10" i="46"/>
  <c r="Q10" i="46"/>
  <c r="P10" i="46"/>
  <c r="O10" i="46"/>
  <c r="N10" i="46"/>
  <c r="M10" i="46"/>
  <c r="BF9" i="46"/>
  <c r="BE9" i="46"/>
  <c r="BD9" i="46"/>
  <c r="BC9" i="46"/>
  <c r="BB9" i="46"/>
  <c r="BA9" i="46"/>
  <c r="AZ9" i="46"/>
  <c r="S9" i="46"/>
  <c r="R9" i="46"/>
  <c r="Q9" i="46"/>
  <c r="P9" i="46"/>
  <c r="O9" i="46"/>
  <c r="N9" i="46"/>
  <c r="M9" i="46"/>
  <c r="BF8" i="46"/>
  <c r="BE8" i="46"/>
  <c r="BD8" i="46"/>
  <c r="BC8" i="46"/>
  <c r="BB8" i="46"/>
  <c r="BA8" i="46"/>
  <c r="AZ8" i="46"/>
  <c r="S8" i="46"/>
  <c r="R8" i="46"/>
  <c r="Q8" i="46"/>
  <c r="P8" i="46"/>
  <c r="O8" i="46"/>
  <c r="N8" i="46"/>
  <c r="M8" i="46"/>
  <c r="BF7" i="46"/>
  <c r="BE7" i="46"/>
  <c r="BD7" i="46"/>
  <c r="BC7" i="46"/>
  <c r="BB7" i="46"/>
  <c r="BA7" i="46"/>
  <c r="AZ7" i="46"/>
  <c r="S7" i="46"/>
  <c r="R7" i="46"/>
  <c r="Q7" i="46"/>
  <c r="P7" i="46"/>
  <c r="O7" i="46"/>
  <c r="N7" i="46"/>
  <c r="M7" i="46"/>
  <c r="BS6" i="46"/>
  <c r="BS7" i="46" s="1"/>
  <c r="BP6" i="46"/>
  <c r="BP7" i="46" s="1"/>
  <c r="BF6" i="46"/>
  <c r="BE6" i="46"/>
  <c r="BD6" i="46"/>
  <c r="BC6" i="46"/>
  <c r="BB6" i="46"/>
  <c r="BA6" i="46"/>
  <c r="AZ6" i="46"/>
  <c r="S6" i="46"/>
  <c r="R6" i="46"/>
  <c r="Q6" i="46"/>
  <c r="Q30" i="46" s="1"/>
  <c r="P6" i="46"/>
  <c r="P30" i="46" s="1"/>
  <c r="O6" i="46"/>
  <c r="N6" i="46"/>
  <c r="M6" i="46"/>
  <c r="M30" i="46" s="1"/>
  <c r="BS5" i="46"/>
  <c r="BP5" i="46"/>
  <c r="A3" i="46"/>
  <c r="E32" i="45"/>
  <c r="BF29" i="45"/>
  <c r="BE29" i="45"/>
  <c r="BD29" i="45"/>
  <c r="BC29" i="45"/>
  <c r="BB29" i="45"/>
  <c r="BA29" i="45"/>
  <c r="AZ29" i="45"/>
  <c r="S29" i="45"/>
  <c r="R29" i="45"/>
  <c r="Q29" i="45"/>
  <c r="P29" i="45"/>
  <c r="O29" i="45"/>
  <c r="N29" i="45"/>
  <c r="M29" i="45"/>
  <c r="BF28" i="45"/>
  <c r="BE28" i="45"/>
  <c r="BD28" i="45"/>
  <c r="BC28" i="45"/>
  <c r="BB28" i="45"/>
  <c r="BA28" i="45"/>
  <c r="AZ28" i="45"/>
  <c r="S28" i="45"/>
  <c r="R28" i="45"/>
  <c r="Q28" i="45"/>
  <c r="P28" i="45"/>
  <c r="O28" i="45"/>
  <c r="N28" i="45"/>
  <c r="M28" i="45"/>
  <c r="BF27" i="45"/>
  <c r="BE27" i="45"/>
  <c r="BD27" i="45"/>
  <c r="BC27" i="45"/>
  <c r="BB27" i="45"/>
  <c r="BA27" i="45"/>
  <c r="AZ27" i="45"/>
  <c r="S27" i="45"/>
  <c r="R27" i="45"/>
  <c r="Q27" i="45"/>
  <c r="P27" i="45"/>
  <c r="O27" i="45"/>
  <c r="N27" i="45"/>
  <c r="M27" i="45"/>
  <c r="BF26" i="45"/>
  <c r="BE26" i="45"/>
  <c r="BD26" i="45"/>
  <c r="BC26" i="45"/>
  <c r="BB26" i="45"/>
  <c r="BA26" i="45"/>
  <c r="AZ26" i="45"/>
  <c r="S26" i="45"/>
  <c r="R26" i="45"/>
  <c r="Q26" i="45"/>
  <c r="P26" i="45"/>
  <c r="O26" i="45"/>
  <c r="N26" i="45"/>
  <c r="M26" i="45"/>
  <c r="BF25" i="45"/>
  <c r="BE25" i="45"/>
  <c r="BD25" i="45"/>
  <c r="BC25" i="45"/>
  <c r="BB25" i="45"/>
  <c r="BA25" i="45"/>
  <c r="AZ25" i="45"/>
  <c r="S25" i="45"/>
  <c r="R25" i="45"/>
  <c r="Q25" i="45"/>
  <c r="P25" i="45"/>
  <c r="O25" i="45"/>
  <c r="N25" i="45"/>
  <c r="M25" i="45"/>
  <c r="BF24" i="45"/>
  <c r="BE24" i="45"/>
  <c r="BD24" i="45"/>
  <c r="BC24" i="45"/>
  <c r="BB24" i="45"/>
  <c r="BA24" i="45"/>
  <c r="AZ24" i="45"/>
  <c r="S24" i="45"/>
  <c r="R24" i="45"/>
  <c r="Q24" i="45"/>
  <c r="P24" i="45"/>
  <c r="O24" i="45"/>
  <c r="N24" i="45"/>
  <c r="M24" i="45"/>
  <c r="BF23" i="45"/>
  <c r="BE23" i="45"/>
  <c r="BD23" i="45"/>
  <c r="BC23" i="45"/>
  <c r="BB23" i="45"/>
  <c r="BA23" i="45"/>
  <c r="AZ23" i="45"/>
  <c r="S23" i="45"/>
  <c r="R23" i="45"/>
  <c r="Q23" i="45"/>
  <c r="P23" i="45"/>
  <c r="O23" i="45"/>
  <c r="N23" i="45"/>
  <c r="M23" i="45"/>
  <c r="BF22" i="45"/>
  <c r="BE22" i="45"/>
  <c r="BD22" i="45"/>
  <c r="BC22" i="45"/>
  <c r="BB22" i="45"/>
  <c r="BA22" i="45"/>
  <c r="AZ22" i="45"/>
  <c r="S22" i="45"/>
  <c r="R22" i="45"/>
  <c r="Q22" i="45"/>
  <c r="P22" i="45"/>
  <c r="O22" i="45"/>
  <c r="N22" i="45"/>
  <c r="M22" i="45"/>
  <c r="BF21" i="45"/>
  <c r="BE21" i="45"/>
  <c r="BD21" i="45"/>
  <c r="BC21" i="45"/>
  <c r="BB21" i="45"/>
  <c r="BA21" i="45"/>
  <c r="AZ21" i="45"/>
  <c r="S21" i="45"/>
  <c r="R21" i="45"/>
  <c r="Q21" i="45"/>
  <c r="P21" i="45"/>
  <c r="O21" i="45"/>
  <c r="N21" i="45"/>
  <c r="M21" i="45"/>
  <c r="BF20" i="45"/>
  <c r="BE20" i="45"/>
  <c r="BD20" i="45"/>
  <c r="BC20" i="45"/>
  <c r="BB20" i="45"/>
  <c r="BA20" i="45"/>
  <c r="AZ20" i="45"/>
  <c r="S20" i="45"/>
  <c r="R20" i="45"/>
  <c r="Q20" i="45"/>
  <c r="P20" i="45"/>
  <c r="O20" i="45"/>
  <c r="N20" i="45"/>
  <c r="M20" i="45"/>
  <c r="BF19" i="45"/>
  <c r="BE19" i="45"/>
  <c r="BD19" i="45"/>
  <c r="BC19" i="45"/>
  <c r="BB19" i="45"/>
  <c r="BA19" i="45"/>
  <c r="AZ19" i="45"/>
  <c r="S19" i="45"/>
  <c r="R19" i="45"/>
  <c r="Q19" i="45"/>
  <c r="P19" i="45"/>
  <c r="O19" i="45"/>
  <c r="N19" i="45"/>
  <c r="M19" i="45"/>
  <c r="BF18" i="45"/>
  <c r="BE18" i="45"/>
  <c r="BD18" i="45"/>
  <c r="BC18" i="45"/>
  <c r="BB18" i="45"/>
  <c r="BA18" i="45"/>
  <c r="AZ18" i="45"/>
  <c r="S18" i="45"/>
  <c r="R18" i="45"/>
  <c r="Q18" i="45"/>
  <c r="P18" i="45"/>
  <c r="O18" i="45"/>
  <c r="N18" i="45"/>
  <c r="M18" i="45"/>
  <c r="BF17" i="45"/>
  <c r="BE17" i="45"/>
  <c r="BD17" i="45"/>
  <c r="BC17" i="45"/>
  <c r="BB17" i="45"/>
  <c r="BA17" i="45"/>
  <c r="AZ17" i="45"/>
  <c r="S17" i="45"/>
  <c r="R17" i="45"/>
  <c r="Q17" i="45"/>
  <c r="P17" i="45"/>
  <c r="O17" i="45"/>
  <c r="N17" i="45"/>
  <c r="M17" i="45"/>
  <c r="BF16" i="45"/>
  <c r="BE16" i="45"/>
  <c r="BD16" i="45"/>
  <c r="BC16" i="45"/>
  <c r="BB16" i="45"/>
  <c r="BA16" i="45"/>
  <c r="AZ16" i="45"/>
  <c r="S16" i="45"/>
  <c r="R16" i="45"/>
  <c r="Q16" i="45"/>
  <c r="P16" i="45"/>
  <c r="O16" i="45"/>
  <c r="N16" i="45"/>
  <c r="M16" i="45"/>
  <c r="BF15" i="45"/>
  <c r="BE15" i="45"/>
  <c r="BD15" i="45"/>
  <c r="BC15" i="45"/>
  <c r="BB15" i="45"/>
  <c r="BA15" i="45"/>
  <c r="AZ15" i="45"/>
  <c r="S15" i="45"/>
  <c r="R15" i="45"/>
  <c r="Q15" i="45"/>
  <c r="P15" i="45"/>
  <c r="O15" i="45"/>
  <c r="N15" i="45"/>
  <c r="M15" i="45"/>
  <c r="BF14" i="45"/>
  <c r="BE14" i="45"/>
  <c r="BD14" i="45"/>
  <c r="BC14" i="45"/>
  <c r="BB14" i="45"/>
  <c r="BA14" i="45"/>
  <c r="AZ14" i="45"/>
  <c r="S14" i="45"/>
  <c r="R14" i="45"/>
  <c r="Q14" i="45"/>
  <c r="P14" i="45"/>
  <c r="O14" i="45"/>
  <c r="N14" i="45"/>
  <c r="M14" i="45"/>
  <c r="BF13" i="45"/>
  <c r="BE13" i="45"/>
  <c r="BD13" i="45"/>
  <c r="BC13" i="45"/>
  <c r="BB13" i="45"/>
  <c r="BA13" i="45"/>
  <c r="AZ13" i="45"/>
  <c r="S13" i="45"/>
  <c r="R13" i="45"/>
  <c r="Q13" i="45"/>
  <c r="P13" i="45"/>
  <c r="O13" i="45"/>
  <c r="N13" i="45"/>
  <c r="M13" i="45"/>
  <c r="BF12" i="45"/>
  <c r="BE12" i="45"/>
  <c r="BD12" i="45"/>
  <c r="BC12" i="45"/>
  <c r="BB12" i="45"/>
  <c r="BA12" i="45"/>
  <c r="AZ12" i="45"/>
  <c r="S12" i="45"/>
  <c r="R12" i="45"/>
  <c r="Q12" i="45"/>
  <c r="P12" i="45"/>
  <c r="O12" i="45"/>
  <c r="N12" i="45"/>
  <c r="M12" i="45"/>
  <c r="BF11" i="45"/>
  <c r="BE11" i="45"/>
  <c r="BD11" i="45"/>
  <c r="BC11" i="45"/>
  <c r="BB11" i="45"/>
  <c r="BA11" i="45"/>
  <c r="AZ11" i="45"/>
  <c r="S11" i="45"/>
  <c r="R11" i="45"/>
  <c r="Q11" i="45"/>
  <c r="P11" i="45"/>
  <c r="O11" i="45"/>
  <c r="N11" i="45"/>
  <c r="M11" i="45"/>
  <c r="BF10" i="45"/>
  <c r="BE10" i="45"/>
  <c r="BD10" i="45"/>
  <c r="BC10" i="45"/>
  <c r="BB10" i="45"/>
  <c r="BA10" i="45"/>
  <c r="AZ10" i="45"/>
  <c r="S10" i="45"/>
  <c r="R10" i="45"/>
  <c r="Q10" i="45"/>
  <c r="P10" i="45"/>
  <c r="O10" i="45"/>
  <c r="N10" i="45"/>
  <c r="M10" i="45"/>
  <c r="BF9" i="45"/>
  <c r="BE9" i="45"/>
  <c r="BD9" i="45"/>
  <c r="BC9" i="45"/>
  <c r="BB9" i="45"/>
  <c r="BA9" i="45"/>
  <c r="AZ9" i="45"/>
  <c r="S9" i="45"/>
  <c r="R9" i="45"/>
  <c r="Q9" i="45"/>
  <c r="P9" i="45"/>
  <c r="O9" i="45"/>
  <c r="N9" i="45"/>
  <c r="M9" i="45"/>
  <c r="BF8" i="45"/>
  <c r="BE8" i="45"/>
  <c r="BD8" i="45"/>
  <c r="BC8" i="45"/>
  <c r="BB8" i="45"/>
  <c r="BA8" i="45"/>
  <c r="AZ8" i="45"/>
  <c r="S8" i="45"/>
  <c r="R8" i="45"/>
  <c r="Q8" i="45"/>
  <c r="P8" i="45"/>
  <c r="O8" i="45"/>
  <c r="N8" i="45"/>
  <c r="M8" i="45"/>
  <c r="BF7" i="45"/>
  <c r="BE7" i="45"/>
  <c r="BD7" i="45"/>
  <c r="BC7" i="45"/>
  <c r="BB7" i="45"/>
  <c r="BA7" i="45"/>
  <c r="AZ7" i="45"/>
  <c r="S7" i="45"/>
  <c r="R7" i="45"/>
  <c r="Q7" i="45"/>
  <c r="P7" i="45"/>
  <c r="O7" i="45"/>
  <c r="N7" i="45"/>
  <c r="M7" i="45"/>
  <c r="BF6" i="45"/>
  <c r="BE6" i="45"/>
  <c r="BD6" i="45"/>
  <c r="BC6" i="45"/>
  <c r="BB6" i="45"/>
  <c r="BA6" i="45"/>
  <c r="AZ6" i="45"/>
  <c r="S6" i="45"/>
  <c r="S30" i="45" s="1"/>
  <c r="R6" i="45"/>
  <c r="R30" i="45" s="1"/>
  <c r="Q6" i="45"/>
  <c r="Q30" i="45" s="1"/>
  <c r="P6" i="45"/>
  <c r="P30" i="45" s="1"/>
  <c r="O6" i="45"/>
  <c r="O30" i="45" s="1"/>
  <c r="N6" i="45"/>
  <c r="N30" i="45" s="1"/>
  <c r="M6" i="45"/>
  <c r="M30" i="45" s="1"/>
  <c r="BP5" i="45"/>
  <c r="BP6" i="45" s="1"/>
  <c r="BP7" i="45" s="1"/>
  <c r="A3" i="45"/>
  <c r="AA30" i="44"/>
  <c r="Z30" i="44"/>
  <c r="Y30" i="44"/>
  <c r="X30" i="44"/>
  <c r="W30" i="44"/>
  <c r="V30" i="44"/>
  <c r="U30" i="44"/>
  <c r="BF29" i="44"/>
  <c r="BE29" i="44"/>
  <c r="BD29" i="44"/>
  <c r="BC29" i="44"/>
  <c r="BB29" i="44"/>
  <c r="BA29" i="44"/>
  <c r="AZ29" i="44"/>
  <c r="S29" i="44"/>
  <c r="R29" i="44"/>
  <c r="Q29" i="44"/>
  <c r="P29" i="44"/>
  <c r="O29" i="44"/>
  <c r="N29" i="44"/>
  <c r="M29" i="44"/>
  <c r="BF28" i="44"/>
  <c r="BE28" i="44"/>
  <c r="BD28" i="44"/>
  <c r="BC28" i="44"/>
  <c r="BB28" i="44"/>
  <c r="BA28" i="44"/>
  <c r="AZ28" i="44"/>
  <c r="S28" i="44"/>
  <c r="R28" i="44"/>
  <c r="Q28" i="44"/>
  <c r="P28" i="44"/>
  <c r="O28" i="44"/>
  <c r="N28" i="44"/>
  <c r="M28" i="44"/>
  <c r="BF27" i="44"/>
  <c r="BE27" i="44"/>
  <c r="BD27" i="44"/>
  <c r="BC27" i="44"/>
  <c r="BB27" i="44"/>
  <c r="BA27" i="44"/>
  <c r="AZ27" i="44"/>
  <c r="S27" i="44"/>
  <c r="R27" i="44"/>
  <c r="Q27" i="44"/>
  <c r="P27" i="44"/>
  <c r="O27" i="44"/>
  <c r="N27" i="44"/>
  <c r="M27" i="44"/>
  <c r="BF26" i="44"/>
  <c r="BE26" i="44"/>
  <c r="BD26" i="44"/>
  <c r="BC26" i="44"/>
  <c r="BB26" i="44"/>
  <c r="BA26" i="44"/>
  <c r="AZ26" i="44"/>
  <c r="S26" i="44"/>
  <c r="R26" i="44"/>
  <c r="Q26" i="44"/>
  <c r="P26" i="44"/>
  <c r="O26" i="44"/>
  <c r="N26" i="44"/>
  <c r="M26" i="44"/>
  <c r="BF25" i="44"/>
  <c r="BE25" i="44"/>
  <c r="BD25" i="44"/>
  <c r="BC25" i="44"/>
  <c r="BB25" i="44"/>
  <c r="BA25" i="44"/>
  <c r="AZ25" i="44"/>
  <c r="S25" i="44"/>
  <c r="R25" i="44"/>
  <c r="Q25" i="44"/>
  <c r="P25" i="44"/>
  <c r="O25" i="44"/>
  <c r="N25" i="44"/>
  <c r="M25" i="44"/>
  <c r="BF24" i="44"/>
  <c r="BE24" i="44"/>
  <c r="BD24" i="44"/>
  <c r="BC24" i="44"/>
  <c r="BB24" i="44"/>
  <c r="BA24" i="44"/>
  <c r="AZ24" i="44"/>
  <c r="S24" i="44"/>
  <c r="R24" i="44"/>
  <c r="Q24" i="44"/>
  <c r="P24" i="44"/>
  <c r="O24" i="44"/>
  <c r="N24" i="44"/>
  <c r="M24" i="44"/>
  <c r="BF23" i="44"/>
  <c r="BE23" i="44"/>
  <c r="BD23" i="44"/>
  <c r="BC23" i="44"/>
  <c r="BB23" i="44"/>
  <c r="BA23" i="44"/>
  <c r="AZ23" i="44"/>
  <c r="S23" i="44"/>
  <c r="R23" i="44"/>
  <c r="Q23" i="44"/>
  <c r="P23" i="44"/>
  <c r="O23" i="44"/>
  <c r="N23" i="44"/>
  <c r="M23" i="44"/>
  <c r="BF22" i="44"/>
  <c r="BE22" i="44"/>
  <c r="BD22" i="44"/>
  <c r="BC22" i="44"/>
  <c r="BB22" i="44"/>
  <c r="BA22" i="44"/>
  <c r="AZ22" i="44"/>
  <c r="S22" i="44"/>
  <c r="R22" i="44"/>
  <c r="Q22" i="44"/>
  <c r="P22" i="44"/>
  <c r="O22" i="44"/>
  <c r="N22" i="44"/>
  <c r="M22" i="44"/>
  <c r="BF21" i="44"/>
  <c r="BE21" i="44"/>
  <c r="BD21" i="44"/>
  <c r="BC21" i="44"/>
  <c r="BB21" i="44"/>
  <c r="BA21" i="44"/>
  <c r="AZ21" i="44"/>
  <c r="S21" i="44"/>
  <c r="R21" i="44"/>
  <c r="Q21" i="44"/>
  <c r="P21" i="44"/>
  <c r="O21" i="44"/>
  <c r="N21" i="44"/>
  <c r="M21" i="44"/>
  <c r="BF20" i="44"/>
  <c r="BE20" i="44"/>
  <c r="BD20" i="44"/>
  <c r="BC20" i="44"/>
  <c r="BB20" i="44"/>
  <c r="BA20" i="44"/>
  <c r="AZ20" i="44"/>
  <c r="S20" i="44"/>
  <c r="R20" i="44"/>
  <c r="Q20" i="44"/>
  <c r="P20" i="44"/>
  <c r="O20" i="44"/>
  <c r="N20" i="44"/>
  <c r="M20" i="44"/>
  <c r="BF19" i="44"/>
  <c r="BE19" i="44"/>
  <c r="BD19" i="44"/>
  <c r="BC19" i="44"/>
  <c r="BB19" i="44"/>
  <c r="BA19" i="44"/>
  <c r="AZ19" i="44"/>
  <c r="S19" i="44"/>
  <c r="R19" i="44"/>
  <c r="Q19" i="44"/>
  <c r="P19" i="44"/>
  <c r="O19" i="44"/>
  <c r="N19" i="44"/>
  <c r="M19" i="44"/>
  <c r="BF18" i="44"/>
  <c r="BE18" i="44"/>
  <c r="BD18" i="44"/>
  <c r="BC18" i="44"/>
  <c r="BB18" i="44"/>
  <c r="BA18" i="44"/>
  <c r="AZ18" i="44"/>
  <c r="S18" i="44"/>
  <c r="R18" i="44"/>
  <c r="Q18" i="44"/>
  <c r="P18" i="44"/>
  <c r="O18" i="44"/>
  <c r="N18" i="44"/>
  <c r="M18" i="44"/>
  <c r="BF17" i="44"/>
  <c r="BE17" i="44"/>
  <c r="BD17" i="44"/>
  <c r="BC17" i="44"/>
  <c r="BB17" i="44"/>
  <c r="BA17" i="44"/>
  <c r="AZ17" i="44"/>
  <c r="S17" i="44"/>
  <c r="R17" i="44"/>
  <c r="Q17" i="44"/>
  <c r="P17" i="44"/>
  <c r="O17" i="44"/>
  <c r="N17" i="44"/>
  <c r="M17" i="44"/>
  <c r="BF16" i="44"/>
  <c r="BE16" i="44"/>
  <c r="BD16" i="44"/>
  <c r="BC16" i="44"/>
  <c r="BB16" i="44"/>
  <c r="BA16" i="44"/>
  <c r="AZ16" i="44"/>
  <c r="S16" i="44"/>
  <c r="R16" i="44"/>
  <c r="Q16" i="44"/>
  <c r="P16" i="44"/>
  <c r="O16" i="44"/>
  <c r="N16" i="44"/>
  <c r="M16" i="44"/>
  <c r="BF15" i="44"/>
  <c r="BE15" i="44"/>
  <c r="BD15" i="44"/>
  <c r="BC15" i="44"/>
  <c r="BB15" i="44"/>
  <c r="BA15" i="44"/>
  <c r="AZ15" i="44"/>
  <c r="S15" i="44"/>
  <c r="R15" i="44"/>
  <c r="Q15" i="44"/>
  <c r="P15" i="44"/>
  <c r="O15" i="44"/>
  <c r="N15" i="44"/>
  <c r="M15" i="44"/>
  <c r="BF14" i="44"/>
  <c r="BE14" i="44"/>
  <c r="BD14" i="44"/>
  <c r="BC14" i="44"/>
  <c r="BB14" i="44"/>
  <c r="BA14" i="44"/>
  <c r="AZ14" i="44"/>
  <c r="S14" i="44"/>
  <c r="R14" i="44"/>
  <c r="Q14" i="44"/>
  <c r="P14" i="44"/>
  <c r="O14" i="44"/>
  <c r="N14" i="44"/>
  <c r="M14" i="44"/>
  <c r="BF13" i="44"/>
  <c r="BE13" i="44"/>
  <c r="BD13" i="44"/>
  <c r="BC13" i="44"/>
  <c r="BB13" i="44"/>
  <c r="BA13" i="44"/>
  <c r="AZ13" i="44"/>
  <c r="S13" i="44"/>
  <c r="R13" i="44"/>
  <c r="Q13" i="44"/>
  <c r="P13" i="44"/>
  <c r="O13" i="44"/>
  <c r="N13" i="44"/>
  <c r="M13" i="44"/>
  <c r="BF12" i="44"/>
  <c r="BE12" i="44"/>
  <c r="BD12" i="44"/>
  <c r="BC12" i="44"/>
  <c r="BB12" i="44"/>
  <c r="BA12" i="44"/>
  <c r="AZ12" i="44"/>
  <c r="S12" i="44"/>
  <c r="R12" i="44"/>
  <c r="Q12" i="44"/>
  <c r="P12" i="44"/>
  <c r="O12" i="44"/>
  <c r="N12" i="44"/>
  <c r="M12" i="44"/>
  <c r="BF11" i="44"/>
  <c r="BE11" i="44"/>
  <c r="BD11" i="44"/>
  <c r="BC11" i="44"/>
  <c r="BB11" i="44"/>
  <c r="BA11" i="44"/>
  <c r="AZ11" i="44"/>
  <c r="S11" i="44"/>
  <c r="R11" i="44"/>
  <c r="Q11" i="44"/>
  <c r="P11" i="44"/>
  <c r="O11" i="44"/>
  <c r="N11" i="44"/>
  <c r="M11" i="44"/>
  <c r="BF10" i="44"/>
  <c r="BE10" i="44"/>
  <c r="BD10" i="44"/>
  <c r="BC10" i="44"/>
  <c r="BB10" i="44"/>
  <c r="BA10" i="44"/>
  <c r="AZ10" i="44"/>
  <c r="S10" i="44"/>
  <c r="R10" i="44"/>
  <c r="Q10" i="44"/>
  <c r="P10" i="44"/>
  <c r="O10" i="44"/>
  <c r="N10" i="44"/>
  <c r="M10" i="44"/>
  <c r="BF9" i="44"/>
  <c r="BE9" i="44"/>
  <c r="BD9" i="44"/>
  <c r="BC9" i="44"/>
  <c r="BB9" i="44"/>
  <c r="BA9" i="44"/>
  <c r="AZ9" i="44"/>
  <c r="S9" i="44"/>
  <c r="R9" i="44"/>
  <c r="Q9" i="44"/>
  <c r="P9" i="44"/>
  <c r="O9" i="44"/>
  <c r="N9" i="44"/>
  <c r="M9" i="44"/>
  <c r="BF8" i="44"/>
  <c r="BE8" i="44"/>
  <c r="BD8" i="44"/>
  <c r="BC8" i="44"/>
  <c r="BB8" i="44"/>
  <c r="BA8" i="44"/>
  <c r="AZ8" i="44"/>
  <c r="S8" i="44"/>
  <c r="R8" i="44"/>
  <c r="Q8" i="44"/>
  <c r="P8" i="44"/>
  <c r="O8" i="44"/>
  <c r="N8" i="44"/>
  <c r="M8" i="44"/>
  <c r="BF7" i="44"/>
  <c r="BE7" i="44"/>
  <c r="BD7" i="44"/>
  <c r="BC7" i="44"/>
  <c r="BB7" i="44"/>
  <c r="BA7" i="44"/>
  <c r="AZ7" i="44"/>
  <c r="S7" i="44"/>
  <c r="R7" i="44"/>
  <c r="Q7" i="44"/>
  <c r="P7" i="44"/>
  <c r="O7" i="44"/>
  <c r="N7" i="44"/>
  <c r="M7" i="44"/>
  <c r="BF6" i="44"/>
  <c r="BE6" i="44"/>
  <c r="BD6" i="44"/>
  <c r="BC6" i="44"/>
  <c r="BB6" i="44"/>
  <c r="BA6" i="44"/>
  <c r="AZ6" i="44"/>
  <c r="S6" i="44"/>
  <c r="R6" i="44"/>
  <c r="Q6" i="44"/>
  <c r="Q30" i="44" s="1"/>
  <c r="P6" i="44"/>
  <c r="O6" i="44"/>
  <c r="N6" i="44"/>
  <c r="M6" i="44"/>
  <c r="M30" i="44" s="1"/>
  <c r="BQ4" i="44"/>
  <c r="BQ5" i="44" s="1"/>
  <c r="BQ6" i="44" s="1"/>
  <c r="BQ7" i="44" s="1"/>
  <c r="BQ8" i="44" s="1"/>
  <c r="BQ9" i="44" s="1"/>
  <c r="A3" i="44"/>
  <c r="BF29" i="43"/>
  <c r="BE29" i="43"/>
  <c r="BD29" i="43"/>
  <c r="BC29" i="43"/>
  <c r="BB29" i="43"/>
  <c r="BA29" i="43"/>
  <c r="AZ29" i="43"/>
  <c r="BF28" i="43"/>
  <c r="BE28" i="43"/>
  <c r="BD28" i="43"/>
  <c r="BC28" i="43"/>
  <c r="BB28" i="43"/>
  <c r="BA28" i="43"/>
  <c r="AZ28" i="43"/>
  <c r="BF27" i="43"/>
  <c r="BE27" i="43"/>
  <c r="BD27" i="43"/>
  <c r="BC27" i="43"/>
  <c r="BB27" i="43"/>
  <c r="BA27" i="43"/>
  <c r="AZ27" i="43"/>
  <c r="BF26" i="43"/>
  <c r="BE26" i="43"/>
  <c r="BD26" i="43"/>
  <c r="BC26" i="43"/>
  <c r="BB26" i="43"/>
  <c r="BA26" i="43"/>
  <c r="AZ26" i="43"/>
  <c r="BF25" i="43"/>
  <c r="BE25" i="43"/>
  <c r="BD25" i="43"/>
  <c r="BC25" i="43"/>
  <c r="BB25" i="43"/>
  <c r="BA25" i="43"/>
  <c r="AZ25" i="43"/>
  <c r="BF24" i="43"/>
  <c r="BE24" i="43"/>
  <c r="BD24" i="43"/>
  <c r="BC24" i="43"/>
  <c r="BB24" i="43"/>
  <c r="BA24" i="43"/>
  <c r="AZ24" i="43"/>
  <c r="BF23" i="43"/>
  <c r="BE23" i="43"/>
  <c r="BD23" i="43"/>
  <c r="BC23" i="43"/>
  <c r="BB23" i="43"/>
  <c r="BA23" i="43"/>
  <c r="AZ23" i="43"/>
  <c r="BF22" i="43"/>
  <c r="BE22" i="43"/>
  <c r="BD22" i="43"/>
  <c r="BC22" i="43"/>
  <c r="BB22" i="43"/>
  <c r="BA22" i="43"/>
  <c r="AZ22" i="43"/>
  <c r="BF21" i="43"/>
  <c r="BE21" i="43"/>
  <c r="BD21" i="43"/>
  <c r="BC21" i="43"/>
  <c r="BB21" i="43"/>
  <c r="BA21" i="43"/>
  <c r="AZ21" i="43"/>
  <c r="BF20" i="43"/>
  <c r="BE20" i="43"/>
  <c r="BD20" i="43"/>
  <c r="BC20" i="43"/>
  <c r="BB20" i="43"/>
  <c r="BA20" i="43"/>
  <c r="AZ20" i="43"/>
  <c r="BF19" i="43"/>
  <c r="BE19" i="43"/>
  <c r="BD19" i="43"/>
  <c r="BC19" i="43"/>
  <c r="BB19" i="43"/>
  <c r="BA19" i="43"/>
  <c r="AZ19" i="43"/>
  <c r="BF18" i="43"/>
  <c r="BE18" i="43"/>
  <c r="BD18" i="43"/>
  <c r="BC18" i="43"/>
  <c r="BB18" i="43"/>
  <c r="BA18" i="43"/>
  <c r="AZ18" i="43"/>
  <c r="BF17" i="43"/>
  <c r="BE17" i="43"/>
  <c r="BD17" i="43"/>
  <c r="BC17" i="43"/>
  <c r="BB17" i="43"/>
  <c r="BA17" i="43"/>
  <c r="AZ17" i="43"/>
  <c r="BF16" i="43"/>
  <c r="BE16" i="43"/>
  <c r="BD16" i="43"/>
  <c r="BC16" i="43"/>
  <c r="BB16" i="43"/>
  <c r="BA16" i="43"/>
  <c r="AZ16" i="43"/>
  <c r="BF15" i="43"/>
  <c r="BE15" i="43"/>
  <c r="BD15" i="43"/>
  <c r="BC15" i="43"/>
  <c r="BB15" i="43"/>
  <c r="BA15" i="43"/>
  <c r="AZ15" i="43"/>
  <c r="BF14" i="43"/>
  <c r="BE14" i="43"/>
  <c r="BD14" i="43"/>
  <c r="BC14" i="43"/>
  <c r="BB14" i="43"/>
  <c r="BA14" i="43"/>
  <c r="AZ14" i="43"/>
  <c r="BF13" i="43"/>
  <c r="BE13" i="43"/>
  <c r="BD13" i="43"/>
  <c r="BC13" i="43"/>
  <c r="BB13" i="43"/>
  <c r="BA13" i="43"/>
  <c r="AZ13" i="43"/>
  <c r="BF12" i="43"/>
  <c r="BE12" i="43"/>
  <c r="BD12" i="43"/>
  <c r="BC12" i="43"/>
  <c r="BB12" i="43"/>
  <c r="BA12" i="43"/>
  <c r="AZ12" i="43"/>
  <c r="S12" i="43"/>
  <c r="R12" i="43"/>
  <c r="Q12" i="43"/>
  <c r="P12" i="43"/>
  <c r="O12" i="43"/>
  <c r="N12" i="43"/>
  <c r="M12" i="43"/>
  <c r="BF11" i="43"/>
  <c r="BE11" i="43"/>
  <c r="BD11" i="43"/>
  <c r="BC11" i="43"/>
  <c r="BB11" i="43"/>
  <c r="BA11" i="43"/>
  <c r="AZ11" i="43"/>
  <c r="S11" i="43"/>
  <c r="R11" i="43"/>
  <c r="Q11" i="43"/>
  <c r="P11" i="43"/>
  <c r="O11" i="43"/>
  <c r="N11" i="43"/>
  <c r="M11" i="43"/>
  <c r="BF10" i="43"/>
  <c r="BE10" i="43"/>
  <c r="BD10" i="43"/>
  <c r="BC10" i="43"/>
  <c r="BB10" i="43"/>
  <c r="BA10" i="43"/>
  <c r="AZ10" i="43"/>
  <c r="S10" i="43"/>
  <c r="R10" i="43"/>
  <c r="Q10" i="43"/>
  <c r="P10" i="43"/>
  <c r="O10" i="43"/>
  <c r="N10" i="43"/>
  <c r="M10" i="43"/>
  <c r="BF9" i="43"/>
  <c r="BE9" i="43"/>
  <c r="BD9" i="43"/>
  <c r="BC9" i="43"/>
  <c r="BB9" i="43"/>
  <c r="BA9" i="43"/>
  <c r="AZ9" i="43"/>
  <c r="S9" i="43"/>
  <c r="R9" i="43"/>
  <c r="Q9" i="43"/>
  <c r="P9" i="43"/>
  <c r="O9" i="43"/>
  <c r="N9" i="43"/>
  <c r="M9" i="43"/>
  <c r="BF8" i="43"/>
  <c r="BE8" i="43"/>
  <c r="BD8" i="43"/>
  <c r="BC8" i="43"/>
  <c r="BB8" i="43"/>
  <c r="BA8" i="43"/>
  <c r="AZ8" i="43"/>
  <c r="S8" i="43"/>
  <c r="R8" i="43"/>
  <c r="Q8" i="43"/>
  <c r="P8" i="43"/>
  <c r="O8" i="43"/>
  <c r="N8" i="43"/>
  <c r="M8" i="43"/>
  <c r="BF7" i="43"/>
  <c r="BE7" i="43"/>
  <c r="BD7" i="43"/>
  <c r="BC7" i="43"/>
  <c r="BB7" i="43"/>
  <c r="BA7" i="43"/>
  <c r="AZ7" i="43"/>
  <c r="S7" i="43"/>
  <c r="R7" i="43"/>
  <c r="Q7" i="43"/>
  <c r="P7" i="43"/>
  <c r="O7" i="43"/>
  <c r="N7" i="43"/>
  <c r="M7" i="43"/>
  <c r="BF6" i="43"/>
  <c r="BE6" i="43"/>
  <c r="BD6" i="43"/>
  <c r="BC6" i="43"/>
  <c r="BB6" i="43"/>
  <c r="BA6" i="43"/>
  <c r="AZ6" i="43"/>
  <c r="S6" i="43"/>
  <c r="R6" i="43"/>
  <c r="Q6" i="43"/>
  <c r="P6" i="43"/>
  <c r="O6" i="43"/>
  <c r="N6" i="43"/>
  <c r="M6" i="43"/>
  <c r="BS5" i="43"/>
  <c r="BP5" i="43"/>
  <c r="A3" i="43"/>
  <c r="BC33" i="42"/>
  <c r="Q32" i="42"/>
  <c r="Q35" i="42" s="1"/>
  <c r="BF29" i="42"/>
  <c r="BE29" i="42"/>
  <c r="BD29" i="42"/>
  <c r="BC29" i="42"/>
  <c r="BB29" i="42"/>
  <c r="BA29" i="42"/>
  <c r="AZ29" i="42"/>
  <c r="S29" i="42"/>
  <c r="R29" i="42"/>
  <c r="Q29" i="42"/>
  <c r="P29" i="42"/>
  <c r="O29" i="42"/>
  <c r="N29" i="42"/>
  <c r="M29" i="42"/>
  <c r="BF28" i="42"/>
  <c r="BE28" i="42"/>
  <c r="BD28" i="42"/>
  <c r="BC28" i="42"/>
  <c r="BB28" i="42"/>
  <c r="BA28" i="42"/>
  <c r="AZ28" i="42"/>
  <c r="S28" i="42"/>
  <c r="R28" i="42"/>
  <c r="Q28" i="42"/>
  <c r="P28" i="42"/>
  <c r="O28" i="42"/>
  <c r="N28" i="42"/>
  <c r="M28" i="42"/>
  <c r="BF27" i="42"/>
  <c r="BE27" i="42"/>
  <c r="BD27" i="42"/>
  <c r="BC27" i="42"/>
  <c r="BB27" i="42"/>
  <c r="BA27" i="42"/>
  <c r="AZ27" i="42"/>
  <c r="S27" i="42"/>
  <c r="R27" i="42"/>
  <c r="Q27" i="42"/>
  <c r="P27" i="42"/>
  <c r="O27" i="42"/>
  <c r="N27" i="42"/>
  <c r="M27" i="42"/>
  <c r="BF26" i="42"/>
  <c r="BE26" i="42"/>
  <c r="BD26" i="42"/>
  <c r="BC26" i="42"/>
  <c r="BB26" i="42"/>
  <c r="BA26" i="42"/>
  <c r="AZ26" i="42"/>
  <c r="S26" i="42"/>
  <c r="R26" i="42"/>
  <c r="Q26" i="42"/>
  <c r="P26" i="42"/>
  <c r="O26" i="42"/>
  <c r="N26" i="42"/>
  <c r="M26" i="42"/>
  <c r="BF25" i="42"/>
  <c r="BE25" i="42"/>
  <c r="BD25" i="42"/>
  <c r="BC25" i="42"/>
  <c r="BB25" i="42"/>
  <c r="BA25" i="42"/>
  <c r="AZ25" i="42"/>
  <c r="S25" i="42"/>
  <c r="R25" i="42"/>
  <c r="Q25" i="42"/>
  <c r="P25" i="42"/>
  <c r="O25" i="42"/>
  <c r="N25" i="42"/>
  <c r="M25" i="42"/>
  <c r="BF24" i="42"/>
  <c r="BE24" i="42"/>
  <c r="BD24" i="42"/>
  <c r="BC24" i="42"/>
  <c r="BB24" i="42"/>
  <c r="BA24" i="42"/>
  <c r="AZ24" i="42"/>
  <c r="S24" i="42"/>
  <c r="R24" i="42"/>
  <c r="Q24" i="42"/>
  <c r="P24" i="42"/>
  <c r="O24" i="42"/>
  <c r="N24" i="42"/>
  <c r="M24" i="42"/>
  <c r="BF23" i="42"/>
  <c r="BE23" i="42"/>
  <c r="BD23" i="42"/>
  <c r="BC23" i="42"/>
  <c r="BB23" i="42"/>
  <c r="BA23" i="42"/>
  <c r="AZ23" i="42"/>
  <c r="S23" i="42"/>
  <c r="R23" i="42"/>
  <c r="Q23" i="42"/>
  <c r="P23" i="42"/>
  <c r="O23" i="42"/>
  <c r="N23" i="42"/>
  <c r="M23" i="42"/>
  <c r="BF22" i="42"/>
  <c r="BE22" i="42"/>
  <c r="BD22" i="42"/>
  <c r="BC22" i="42"/>
  <c r="BB22" i="42"/>
  <c r="BA22" i="42"/>
  <c r="AZ22" i="42"/>
  <c r="S22" i="42"/>
  <c r="R22" i="42"/>
  <c r="Q22" i="42"/>
  <c r="P22" i="42"/>
  <c r="O22" i="42"/>
  <c r="N22" i="42"/>
  <c r="M22" i="42"/>
  <c r="BF21" i="42"/>
  <c r="BE21" i="42"/>
  <c r="BD21" i="42"/>
  <c r="BC21" i="42"/>
  <c r="BB21" i="42"/>
  <c r="BA21" i="42"/>
  <c r="AZ21" i="42"/>
  <c r="S21" i="42"/>
  <c r="R21" i="42"/>
  <c r="Q21" i="42"/>
  <c r="P21" i="42"/>
  <c r="O21" i="42"/>
  <c r="N21" i="42"/>
  <c r="M21" i="42"/>
  <c r="BF20" i="42"/>
  <c r="BE20" i="42"/>
  <c r="BD20" i="42"/>
  <c r="BC20" i="42"/>
  <c r="BB20" i="42"/>
  <c r="BA20" i="42"/>
  <c r="AZ20" i="42"/>
  <c r="S20" i="42"/>
  <c r="R20" i="42"/>
  <c r="Q20" i="42"/>
  <c r="P20" i="42"/>
  <c r="O20" i="42"/>
  <c r="N20" i="42"/>
  <c r="M20" i="42"/>
  <c r="BF19" i="42"/>
  <c r="BE19" i="42"/>
  <c r="BD19" i="42"/>
  <c r="BC19" i="42"/>
  <c r="BB19" i="42"/>
  <c r="BA19" i="42"/>
  <c r="AZ19" i="42"/>
  <c r="S19" i="42"/>
  <c r="R19" i="42"/>
  <c r="Q19" i="42"/>
  <c r="P19" i="42"/>
  <c r="O19" i="42"/>
  <c r="N19" i="42"/>
  <c r="M19" i="42"/>
  <c r="BF18" i="42"/>
  <c r="BE18" i="42"/>
  <c r="BD18" i="42"/>
  <c r="BC18" i="42"/>
  <c r="BB18" i="42"/>
  <c r="BA18" i="42"/>
  <c r="AZ18" i="42"/>
  <c r="S18" i="42"/>
  <c r="R18" i="42"/>
  <c r="Q18" i="42"/>
  <c r="P18" i="42"/>
  <c r="O18" i="42"/>
  <c r="N18" i="42"/>
  <c r="M18" i="42"/>
  <c r="BF17" i="42"/>
  <c r="BE17" i="42"/>
  <c r="BD17" i="42"/>
  <c r="BC17" i="42"/>
  <c r="BB17" i="42"/>
  <c r="BA17" i="42"/>
  <c r="AZ17" i="42"/>
  <c r="S17" i="42"/>
  <c r="R17" i="42"/>
  <c r="Q17" i="42"/>
  <c r="P17" i="42"/>
  <c r="O17" i="42"/>
  <c r="N17" i="42"/>
  <c r="M17" i="42"/>
  <c r="BF16" i="42"/>
  <c r="BE16" i="42"/>
  <c r="BD16" i="42"/>
  <c r="BC16" i="42"/>
  <c r="BB16" i="42"/>
  <c r="BA16" i="42"/>
  <c r="AZ16" i="42"/>
  <c r="S16" i="42"/>
  <c r="R16" i="42"/>
  <c r="Q16" i="42"/>
  <c r="P16" i="42"/>
  <c r="O16" i="42"/>
  <c r="N16" i="42"/>
  <c r="M16" i="42"/>
  <c r="BF15" i="42"/>
  <c r="BE15" i="42"/>
  <c r="BD15" i="42"/>
  <c r="BC15" i="42"/>
  <c r="BB15" i="42"/>
  <c r="BA15" i="42"/>
  <c r="AZ15" i="42"/>
  <c r="S15" i="42"/>
  <c r="R15" i="42"/>
  <c r="Q15" i="42"/>
  <c r="P15" i="42"/>
  <c r="O15" i="42"/>
  <c r="N15" i="42"/>
  <c r="M15" i="42"/>
  <c r="BF14" i="42"/>
  <c r="BE14" i="42"/>
  <c r="BD14" i="42"/>
  <c r="BC14" i="42"/>
  <c r="BB14" i="42"/>
  <c r="BA14" i="42"/>
  <c r="AZ14" i="42"/>
  <c r="S14" i="42"/>
  <c r="R14" i="42"/>
  <c r="Q14" i="42"/>
  <c r="P14" i="42"/>
  <c r="O14" i="42"/>
  <c r="N14" i="42"/>
  <c r="M14" i="42"/>
  <c r="BF13" i="42"/>
  <c r="BE13" i="42"/>
  <c r="BD13" i="42"/>
  <c r="BC13" i="42"/>
  <c r="BB13" i="42"/>
  <c r="BA13" i="42"/>
  <c r="AZ13" i="42"/>
  <c r="S13" i="42"/>
  <c r="R13" i="42"/>
  <c r="Q13" i="42"/>
  <c r="P13" i="42"/>
  <c r="O13" i="42"/>
  <c r="N13" i="42"/>
  <c r="M13" i="42"/>
  <c r="BL12" i="42"/>
  <c r="R12" i="42" s="1"/>
  <c r="BF12" i="42"/>
  <c r="BM12" i="42" s="1"/>
  <c r="S12" i="42" s="1"/>
  <c r="BE12" i="42"/>
  <c r="BD12" i="42"/>
  <c r="BC12" i="42"/>
  <c r="BB12" i="42"/>
  <c r="BI12" i="42" s="1"/>
  <c r="O12" i="42" s="1"/>
  <c r="BA12" i="42"/>
  <c r="BH12" i="42" s="1"/>
  <c r="N12" i="42" s="1"/>
  <c r="AZ12" i="42"/>
  <c r="BG12" i="42" s="1"/>
  <c r="M12" i="42" s="1"/>
  <c r="AY12" i="42"/>
  <c r="Q12" i="42"/>
  <c r="P12" i="42"/>
  <c r="BL11" i="42"/>
  <c r="BK11" i="42"/>
  <c r="Q11" i="42" s="1"/>
  <c r="BH11" i="42"/>
  <c r="BG11" i="42"/>
  <c r="M11" i="42" s="1"/>
  <c r="BF11" i="42"/>
  <c r="BM11" i="42" s="1"/>
  <c r="S11" i="42" s="1"/>
  <c r="BE11" i="42"/>
  <c r="BD11" i="42"/>
  <c r="BC11" i="42"/>
  <c r="BJ11" i="42" s="1"/>
  <c r="P11" i="42" s="1"/>
  <c r="BB11" i="42"/>
  <c r="BI11" i="42" s="1"/>
  <c r="O11" i="42" s="1"/>
  <c r="BA11" i="42"/>
  <c r="AZ11" i="42"/>
  <c r="AY11" i="42"/>
  <c r="R11" i="42"/>
  <c r="N11" i="42"/>
  <c r="BM10" i="42"/>
  <c r="BI10" i="42"/>
  <c r="O10" i="42" s="1"/>
  <c r="BH10" i="42"/>
  <c r="N10" i="42" s="1"/>
  <c r="BF10" i="42"/>
  <c r="BE10" i="42"/>
  <c r="BL10" i="42" s="1"/>
  <c r="R10" i="42" s="1"/>
  <c r="BD10" i="42"/>
  <c r="BK10" i="42" s="1"/>
  <c r="Q10" i="42" s="1"/>
  <c r="BC10" i="42"/>
  <c r="BJ10" i="42" s="1"/>
  <c r="P10" i="42" s="1"/>
  <c r="BB10" i="42"/>
  <c r="BA10" i="42"/>
  <c r="AZ10" i="42"/>
  <c r="BG10" i="42" s="1"/>
  <c r="M10" i="42" s="1"/>
  <c r="AY10" i="42"/>
  <c r="S10" i="42"/>
  <c r="BL9" i="42"/>
  <c r="R9" i="42" s="1"/>
  <c r="BJ9" i="42"/>
  <c r="BI9" i="42"/>
  <c r="O9" i="42" s="1"/>
  <c r="BH9" i="42"/>
  <c r="N9" i="42" s="1"/>
  <c r="BF9" i="42"/>
  <c r="BM9" i="42" s="1"/>
  <c r="S9" i="42" s="1"/>
  <c r="BE9" i="42"/>
  <c r="BD9" i="42"/>
  <c r="BK9" i="42" s="1"/>
  <c r="BC9" i="42"/>
  <c r="BB9" i="42"/>
  <c r="BA9" i="42"/>
  <c r="AZ9" i="42"/>
  <c r="BG9" i="42" s="1"/>
  <c r="AY9" i="42"/>
  <c r="Q9" i="42"/>
  <c r="P9" i="42"/>
  <c r="M9" i="42"/>
  <c r="BM8" i="42"/>
  <c r="BJ8" i="42"/>
  <c r="BI8" i="42"/>
  <c r="BF8" i="42"/>
  <c r="BE8" i="42"/>
  <c r="BL8" i="42" s="1"/>
  <c r="R8" i="42" s="1"/>
  <c r="BD8" i="42"/>
  <c r="BC8" i="42"/>
  <c r="BB8" i="42"/>
  <c r="BA8" i="42"/>
  <c r="BH8" i="42" s="1"/>
  <c r="N8" i="42" s="1"/>
  <c r="AZ8" i="42"/>
  <c r="AY8" i="42"/>
  <c r="S8" i="42"/>
  <c r="Q8" i="42"/>
  <c r="P8" i="42"/>
  <c r="O8" i="42"/>
  <c r="M8" i="42"/>
  <c r="BJ7" i="42"/>
  <c r="P7" i="42" s="1"/>
  <c r="BF7" i="42"/>
  <c r="BM7" i="42" s="1"/>
  <c r="S7" i="42" s="1"/>
  <c r="BE7" i="42"/>
  <c r="BL7" i="42" s="1"/>
  <c r="R7" i="42" s="1"/>
  <c r="BD7" i="42"/>
  <c r="BK7" i="42" s="1"/>
  <c r="Q7" i="42" s="1"/>
  <c r="BC7" i="42"/>
  <c r="BB7" i="42"/>
  <c r="BI7" i="42" s="1"/>
  <c r="O7" i="42" s="1"/>
  <c r="BA7" i="42"/>
  <c r="BH7" i="42" s="1"/>
  <c r="N7" i="42" s="1"/>
  <c r="AZ7" i="42"/>
  <c r="BG7" i="42" s="1"/>
  <c r="M7" i="42" s="1"/>
  <c r="AY7" i="42"/>
  <c r="R6" i="42"/>
  <c r="N6" i="42"/>
  <c r="BF6" i="42"/>
  <c r="S6" i="42" s="1"/>
  <c r="BE6" i="42"/>
  <c r="BD6" i="42"/>
  <c r="Q6" i="42" s="1"/>
  <c r="BC6" i="42"/>
  <c r="P6" i="42" s="1"/>
  <c r="BB6" i="42"/>
  <c r="O6" i="42" s="1"/>
  <c r="BA6" i="42"/>
  <c r="AZ6" i="42"/>
  <c r="M6" i="42" s="1"/>
  <c r="AY6" i="42"/>
  <c r="A3" i="42"/>
  <c r="BS6" i="43" l="1"/>
  <c r="BS7" i="43" s="1"/>
  <c r="BM28" i="43"/>
  <c r="S28" i="43" s="1"/>
  <c r="BI28" i="43"/>
  <c r="O28" i="43" s="1"/>
  <c r="BL27" i="43"/>
  <c r="R27" i="43" s="1"/>
  <c r="BH27" i="43"/>
  <c r="N27" i="43" s="1"/>
  <c r="BK26" i="43"/>
  <c r="Q26" i="43" s="1"/>
  <c r="BG26" i="43"/>
  <c r="M26" i="43" s="1"/>
  <c r="BL26" i="43"/>
  <c r="R26" i="43" s="1"/>
  <c r="BH28" i="43"/>
  <c r="N28" i="43" s="1"/>
  <c r="BG27" i="43"/>
  <c r="M27" i="43" s="1"/>
  <c r="BM27" i="43"/>
  <c r="S27" i="43" s="1"/>
  <c r="BH26" i="43"/>
  <c r="N26" i="43" s="1"/>
  <c r="BK28" i="43"/>
  <c r="Q28" i="43" s="1"/>
  <c r="BG28" i="43"/>
  <c r="M28" i="43" s="1"/>
  <c r="BJ27" i="43"/>
  <c r="P27" i="43" s="1"/>
  <c r="BM26" i="43"/>
  <c r="S26" i="43" s="1"/>
  <c r="BI26" i="43"/>
  <c r="O26" i="43" s="1"/>
  <c r="BI27" i="43"/>
  <c r="O27" i="43" s="1"/>
  <c r="BP6" i="43"/>
  <c r="BP7" i="43" s="1"/>
  <c r="BJ29" i="43"/>
  <c r="P29" i="43" s="1"/>
  <c r="BM25" i="43"/>
  <c r="S25" i="43" s="1"/>
  <c r="BI25" i="43"/>
  <c r="O25" i="43" s="1"/>
  <c r="BL24" i="43"/>
  <c r="R24" i="43" s="1"/>
  <c r="BH24" i="43"/>
  <c r="N24" i="43" s="1"/>
  <c r="BK23" i="43"/>
  <c r="Q23" i="43" s="1"/>
  <c r="BJ22" i="43"/>
  <c r="P22" i="43" s="1"/>
  <c r="BM21" i="43"/>
  <c r="S21" i="43" s="1"/>
  <c r="BI21" i="43"/>
  <c r="O21" i="43" s="1"/>
  <c r="BH20" i="43"/>
  <c r="N20" i="43" s="1"/>
  <c r="BG19" i="43"/>
  <c r="M19" i="43" s="1"/>
  <c r="BM17" i="43"/>
  <c r="S17" i="43" s="1"/>
  <c r="BL16" i="43"/>
  <c r="R16" i="43" s="1"/>
  <c r="BH16" i="43"/>
  <c r="N16" i="43" s="1"/>
  <c r="BK15" i="43"/>
  <c r="Q15" i="43" s="1"/>
  <c r="BG15" i="43"/>
  <c r="M15" i="43" s="1"/>
  <c r="BJ14" i="43"/>
  <c r="P14" i="43" s="1"/>
  <c r="BI13" i="43"/>
  <c r="O13" i="43" s="1"/>
  <c r="BM24" i="43"/>
  <c r="S24" i="43" s="1"/>
  <c r="BK22" i="43"/>
  <c r="Q22" i="43" s="1"/>
  <c r="BI20" i="43"/>
  <c r="O20" i="43" s="1"/>
  <c r="BG18" i="43"/>
  <c r="M18" i="43" s="1"/>
  <c r="BL15" i="43"/>
  <c r="R15" i="43" s="1"/>
  <c r="BJ13" i="43"/>
  <c r="P13" i="43" s="1"/>
  <c r="BI29" i="43"/>
  <c r="O29" i="43" s="1"/>
  <c r="BH25" i="43"/>
  <c r="N25" i="43" s="1"/>
  <c r="BK24" i="43"/>
  <c r="Q24" i="43" s="1"/>
  <c r="BG24" i="43"/>
  <c r="M24" i="43" s="1"/>
  <c r="BJ23" i="43"/>
  <c r="P23" i="43" s="1"/>
  <c r="BM22" i="43"/>
  <c r="S22" i="43" s="1"/>
  <c r="BL21" i="43"/>
  <c r="R21" i="43" s="1"/>
  <c r="BK20" i="43"/>
  <c r="Q20" i="43" s="1"/>
  <c r="BG20" i="43"/>
  <c r="M20" i="43" s="1"/>
  <c r="BJ19" i="43"/>
  <c r="P19" i="43" s="1"/>
  <c r="BI18" i="43"/>
  <c r="O18" i="43" s="1"/>
  <c r="BH17" i="43"/>
  <c r="N17" i="43" s="1"/>
  <c r="BG16" i="43"/>
  <c r="M16" i="43" s="1"/>
  <c r="BM14" i="43"/>
  <c r="S14" i="43" s="1"/>
  <c r="BI14" i="43"/>
  <c r="O14" i="43" s="1"/>
  <c r="BL13" i="43"/>
  <c r="R13" i="43" s="1"/>
  <c r="BL23" i="43"/>
  <c r="R23" i="43" s="1"/>
  <c r="BM20" i="43"/>
  <c r="S20" i="43" s="1"/>
  <c r="BK18" i="43"/>
  <c r="Q18" i="43" s="1"/>
  <c r="BM16" i="43"/>
  <c r="S16" i="43" s="1"/>
  <c r="BK14" i="43"/>
  <c r="Q14" i="43" s="1"/>
  <c r="BH29" i="43"/>
  <c r="N29" i="43" s="1"/>
  <c r="BK25" i="43"/>
  <c r="Q25" i="43" s="1"/>
  <c r="BG25" i="43"/>
  <c r="M25" i="43" s="1"/>
  <c r="BJ24" i="43"/>
  <c r="P24" i="43" s="1"/>
  <c r="BM23" i="43"/>
  <c r="S23" i="43" s="1"/>
  <c r="BI23" i="43"/>
  <c r="O23" i="43" s="1"/>
  <c r="BL22" i="43"/>
  <c r="R22" i="43" s="1"/>
  <c r="BK21" i="43"/>
  <c r="Q21" i="43" s="1"/>
  <c r="BJ20" i="43"/>
  <c r="P20" i="43" s="1"/>
  <c r="BI19" i="43"/>
  <c r="O19" i="43" s="1"/>
  <c r="BH18" i="43"/>
  <c r="N18" i="43" s="1"/>
  <c r="BG17" i="43"/>
  <c r="M17" i="43" s="1"/>
  <c r="BM15" i="43"/>
  <c r="S15" i="43" s="1"/>
  <c r="BL14" i="43"/>
  <c r="R14" i="43" s="1"/>
  <c r="BH14" i="43"/>
  <c r="N14" i="43" s="1"/>
  <c r="BK13" i="43"/>
  <c r="Q13" i="43" s="1"/>
  <c r="BI24" i="43"/>
  <c r="O24" i="43" s="1"/>
  <c r="BL19" i="43"/>
  <c r="R19" i="43" s="1"/>
  <c r="BH15" i="43"/>
  <c r="N15" i="43" s="1"/>
  <c r="BG29" i="43"/>
  <c r="M29" i="43" s="1"/>
  <c r="BJ25" i="43"/>
  <c r="P25" i="43" s="1"/>
  <c r="BH23" i="43"/>
  <c r="N23" i="43" s="1"/>
  <c r="BJ21" i="43"/>
  <c r="P21" i="43" s="1"/>
  <c r="BH19" i="43"/>
  <c r="N19" i="43" s="1"/>
  <c r="BI16" i="43"/>
  <c r="O16" i="43" s="1"/>
  <c r="BG14" i="43"/>
  <c r="M14" i="43" s="1"/>
  <c r="P30" i="42"/>
  <c r="N30" i="42"/>
  <c r="M30" i="42"/>
  <c r="R30" i="42"/>
  <c r="Q30" i="42"/>
  <c r="O30" i="42"/>
  <c r="S30" i="42"/>
  <c r="N30" i="44"/>
  <c r="R30" i="44"/>
  <c r="O30" i="44"/>
  <c r="S30" i="44"/>
  <c r="P30" i="44"/>
  <c r="N30" i="46"/>
  <c r="R30" i="46"/>
  <c r="O30" i="46"/>
  <c r="S30" i="46"/>
  <c r="P30" i="47"/>
  <c r="M30" i="47"/>
  <c r="Q30" i="47"/>
  <c r="BL25" i="38"/>
  <c r="BM29" i="27"/>
  <c r="BL29" i="27"/>
  <c r="BK29" i="27"/>
  <c r="BJ29" i="27"/>
  <c r="BI29" i="27"/>
  <c r="BH29" i="27"/>
  <c r="BG29" i="27"/>
  <c r="BM28" i="27"/>
  <c r="BL28" i="27"/>
  <c r="BK28" i="27"/>
  <c r="BJ28" i="27"/>
  <c r="BI28" i="27"/>
  <c r="BH28" i="27"/>
  <c r="BG28" i="27"/>
  <c r="BM27" i="27"/>
  <c r="BL27" i="27"/>
  <c r="BK27" i="27"/>
  <c r="BJ27" i="27"/>
  <c r="BI27" i="27"/>
  <c r="BH27" i="27"/>
  <c r="BG27" i="27"/>
  <c r="BM26" i="27"/>
  <c r="BL26" i="27"/>
  <c r="BK26" i="27"/>
  <c r="BJ26" i="27"/>
  <c r="BI26" i="27"/>
  <c r="BH26" i="27"/>
  <c r="BG26" i="27"/>
  <c r="BM25" i="27"/>
  <c r="BL25" i="27"/>
  <c r="BK25" i="27"/>
  <c r="BJ25" i="27"/>
  <c r="BI25" i="27"/>
  <c r="BH25" i="27"/>
  <c r="BG25" i="27"/>
  <c r="BM24" i="27"/>
  <c r="BL24" i="27"/>
  <c r="BK24" i="27"/>
  <c r="BJ24" i="27"/>
  <c r="BI24" i="27"/>
  <c r="BH24" i="27"/>
  <c r="BG24" i="27"/>
  <c r="BM23" i="27"/>
  <c r="BL23" i="27"/>
  <c r="BK23" i="27"/>
  <c r="BJ23" i="27"/>
  <c r="BI23" i="27"/>
  <c r="BH23" i="27"/>
  <c r="BG23" i="27"/>
  <c r="BM22" i="27"/>
  <c r="BL22" i="27"/>
  <c r="BK22" i="27"/>
  <c r="BJ22" i="27"/>
  <c r="BI22" i="27"/>
  <c r="BH22" i="27"/>
  <c r="BG22" i="27"/>
  <c r="BM21" i="27"/>
  <c r="BL21" i="27"/>
  <c r="BK21" i="27"/>
  <c r="BJ21" i="27"/>
  <c r="BI21" i="27"/>
  <c r="BH21" i="27"/>
  <c r="BM20" i="27"/>
  <c r="BL20" i="27"/>
  <c r="BK20" i="27"/>
  <c r="BJ20" i="27"/>
  <c r="BI20" i="27"/>
  <c r="BH20" i="27"/>
  <c r="BG20" i="27"/>
  <c r="BM19" i="27"/>
  <c r="BL19" i="27"/>
  <c r="BK19" i="27"/>
  <c r="BI19" i="27"/>
  <c r="BH19" i="27"/>
  <c r="BG19" i="27"/>
  <c r="BM18" i="27"/>
  <c r="BL18" i="27"/>
  <c r="BK18" i="27"/>
  <c r="BJ18" i="27"/>
  <c r="BI18" i="27"/>
  <c r="BH18" i="27"/>
  <c r="BG18" i="27"/>
  <c r="BM17" i="27"/>
  <c r="BL17" i="27"/>
  <c r="BK17" i="27"/>
  <c r="BJ17" i="27"/>
  <c r="BI17" i="27"/>
  <c r="BH17" i="27"/>
  <c r="BG17" i="27"/>
  <c r="BM16" i="27"/>
  <c r="BL16" i="27"/>
  <c r="BK16" i="27"/>
  <c r="BJ16" i="27"/>
  <c r="BI16" i="27"/>
  <c r="BH16" i="27"/>
  <c r="BG16" i="27"/>
  <c r="BM15" i="27"/>
  <c r="BL15" i="27"/>
  <c r="BK15" i="27"/>
  <c r="BJ15" i="27"/>
  <c r="BI15" i="27"/>
  <c r="BH15" i="27"/>
  <c r="BG15" i="27"/>
  <c r="BM14" i="27"/>
  <c r="BL14" i="27"/>
  <c r="BK14" i="27"/>
  <c r="BJ14" i="27"/>
  <c r="BI14" i="27"/>
  <c r="BH14" i="27"/>
  <c r="BG14" i="27"/>
  <c r="BM6" i="27"/>
  <c r="BL6" i="27"/>
  <c r="BK6" i="27"/>
  <c r="BJ6" i="27"/>
  <c r="BI6" i="27"/>
  <c r="BH6" i="27"/>
  <c r="BG6" i="27"/>
  <c r="U4" i="45"/>
  <c r="Z4" i="46"/>
  <c r="AB4" i="44"/>
  <c r="AT4" i="43"/>
  <c r="Q4" i="48"/>
  <c r="M4" i="46"/>
  <c r="Y4" i="44"/>
  <c r="M4" i="45"/>
  <c r="AG4" i="46"/>
  <c r="AF4" i="47"/>
  <c r="AC4" i="48"/>
  <c r="AP4" i="45"/>
  <c r="P4" i="44"/>
  <c r="S4" i="42"/>
  <c r="AF4" i="42"/>
  <c r="AW4" i="47"/>
  <c r="AJ4" i="42"/>
  <c r="AB4" i="48"/>
  <c r="AE4" i="47"/>
  <c r="AM4" i="47"/>
  <c r="AC4" i="42"/>
  <c r="AK4" i="44"/>
  <c r="AU4" i="45"/>
  <c r="W4" i="43"/>
  <c r="O4" i="48"/>
  <c r="AB4" i="42"/>
  <c r="AV4" i="44"/>
  <c r="AL4" i="42"/>
  <c r="AL4" i="45"/>
  <c r="O4" i="46"/>
  <c r="W4" i="47"/>
  <c r="AN4" i="46"/>
  <c r="AM4" i="48"/>
  <c r="M4" i="48"/>
  <c r="AE4" i="45"/>
  <c r="O4" i="44"/>
  <c r="AT4" i="42"/>
  <c r="N4" i="43"/>
  <c r="N4" i="48"/>
  <c r="Y4" i="45"/>
  <c r="AB4" i="45"/>
  <c r="AS4" i="45"/>
  <c r="Q4" i="46"/>
  <c r="Z4" i="45"/>
  <c r="P4" i="47"/>
  <c r="AX4" i="47"/>
  <c r="S4" i="43"/>
  <c r="AS4" i="44"/>
  <c r="R4" i="43"/>
  <c r="AD4" i="44"/>
  <c r="AE4" i="44"/>
  <c r="Q4" i="47"/>
  <c r="AM4" i="42"/>
  <c r="AJ4" i="44"/>
  <c r="AD4" i="47"/>
  <c r="AS4" i="46"/>
  <c r="AD4" i="48"/>
  <c r="R4" i="44"/>
  <c r="Y4" i="48"/>
  <c r="AP4" i="48"/>
  <c r="AC4" i="47"/>
  <c r="V4" i="42"/>
  <c r="S4" i="46"/>
  <c r="AM4" i="45"/>
  <c r="AF4" i="46"/>
  <c r="AX4" i="48"/>
  <c r="X4" i="47"/>
  <c r="AN4" i="47"/>
  <c r="AU4" i="47"/>
  <c r="P4" i="48"/>
  <c r="AF4" i="44"/>
  <c r="AK4" i="47"/>
  <c r="AW4" i="43"/>
  <c r="O4" i="43"/>
  <c r="AS4" i="42"/>
  <c r="AG4" i="42"/>
  <c r="AM4" i="46"/>
  <c r="R4" i="45"/>
  <c r="V4" i="44"/>
  <c r="AB4" i="47"/>
  <c r="V4" i="48"/>
  <c r="AX4" i="46"/>
  <c r="P4" i="43"/>
  <c r="AT4" i="44"/>
  <c r="AE4" i="46"/>
  <c r="Z4" i="44"/>
  <c r="AK4" i="43"/>
  <c r="O4" i="45"/>
  <c r="AR4" i="44"/>
  <c r="Z4" i="47"/>
  <c r="AA4" i="48"/>
  <c r="AN4" i="43"/>
  <c r="U4" i="43"/>
  <c r="AK4" i="48"/>
  <c r="X4" i="43"/>
  <c r="X4" i="42"/>
  <c r="AG4" i="48"/>
  <c r="AM4" i="44"/>
  <c r="AN4" i="48"/>
  <c r="AB4" i="43"/>
  <c r="AV4" i="46"/>
  <c r="N4" i="45"/>
  <c r="AS4" i="47"/>
  <c r="U4" i="44"/>
  <c r="M4" i="42"/>
  <c r="Y4" i="47"/>
  <c r="AO4" i="47"/>
  <c r="AC4" i="46"/>
  <c r="AJ4" i="45"/>
  <c r="AC4" i="43"/>
  <c r="AV4" i="47"/>
  <c r="AH4" i="42"/>
  <c r="V4" i="45"/>
  <c r="AO4" i="42"/>
  <c r="N4" i="47"/>
  <c r="AV4" i="42"/>
  <c r="Y4" i="43"/>
  <c r="AO4" i="44"/>
  <c r="AG4" i="45"/>
  <c r="V4" i="47"/>
  <c r="AV4" i="45"/>
  <c r="X4" i="48"/>
  <c r="AH4" i="48"/>
  <c r="U4" i="46"/>
  <c r="AH4" i="43"/>
  <c r="V4" i="43"/>
  <c r="N4" i="42"/>
  <c r="AL4" i="48"/>
  <c r="AR4" i="45"/>
  <c r="AO4" i="46"/>
  <c r="AL4" i="44"/>
  <c r="AG4" i="43"/>
  <c r="X4" i="44"/>
  <c r="AU4" i="46"/>
  <c r="AU4" i="44"/>
  <c r="AH4" i="45"/>
  <c r="AF4" i="45"/>
  <c r="Y4" i="42"/>
  <c r="S4" i="44"/>
  <c r="AU4" i="42"/>
  <c r="AX4" i="42"/>
  <c r="P4" i="45"/>
  <c r="W4" i="44"/>
  <c r="AE4" i="42"/>
  <c r="AA4" i="45"/>
  <c r="Q4" i="44"/>
  <c r="AE4" i="48"/>
  <c r="O4" i="42"/>
  <c r="Z4" i="43"/>
  <c r="W4" i="42"/>
  <c r="AD4" i="46"/>
  <c r="U4" i="48"/>
  <c r="AG4" i="47"/>
  <c r="AK4" i="42"/>
  <c r="Z4" i="48"/>
  <c r="AM4" i="43"/>
  <c r="Q4" i="43"/>
  <c r="AS4" i="48"/>
  <c r="AP4" i="42"/>
  <c r="AK4" i="46"/>
  <c r="AH4" i="46"/>
  <c r="AH4" i="44"/>
  <c r="AX4" i="43"/>
  <c r="AC4" i="45"/>
  <c r="AE4" i="43"/>
  <c r="AL4" i="46"/>
  <c r="AP4" i="44"/>
  <c r="AT4" i="46"/>
  <c r="AR4" i="48"/>
  <c r="AV4" i="48"/>
  <c r="AU4" i="43"/>
  <c r="AW4" i="45"/>
  <c r="AF4" i="48"/>
  <c r="R4" i="47"/>
  <c r="W4" i="48"/>
  <c r="U4" i="42"/>
  <c r="AJ4" i="43"/>
  <c r="R4" i="48"/>
  <c r="AN4" i="44"/>
  <c r="R4" i="42"/>
  <c r="AT4" i="48"/>
  <c r="AJ4" i="48"/>
  <c r="AJ4" i="47"/>
  <c r="AA4" i="46"/>
  <c r="AN4" i="42"/>
  <c r="P4" i="46"/>
  <c r="AR4" i="46"/>
  <c r="P4" i="42"/>
  <c r="AW4" i="42"/>
  <c r="AO4" i="45"/>
  <c r="S4" i="47"/>
  <c r="AL4" i="47"/>
  <c r="AN4" i="45"/>
  <c r="M4" i="43"/>
  <c r="S4" i="48"/>
  <c r="W4" i="45"/>
  <c r="AA4" i="47"/>
  <c r="Y4" i="46"/>
  <c r="X4" i="46"/>
  <c r="AW4" i="48"/>
  <c r="AD4" i="45"/>
  <c r="AP4" i="43"/>
  <c r="AO4" i="43"/>
  <c r="AT4" i="47"/>
  <c r="AX4" i="44"/>
  <c r="AX4" i="45"/>
  <c r="AC4" i="44"/>
  <c r="AA4" i="43"/>
  <c r="AR4" i="42"/>
  <c r="AW4" i="46"/>
  <c r="X4" i="45"/>
  <c r="M4" i="44"/>
  <c r="AK4" i="45"/>
  <c r="AH4" i="47"/>
  <c r="U4" i="47"/>
  <c r="AR4" i="43"/>
  <c r="V4" i="46"/>
  <c r="S4" i="45"/>
  <c r="AA4" i="44"/>
  <c r="N4" i="46"/>
  <c r="R4" i="46"/>
  <c r="AU4" i="48"/>
  <c r="AR4" i="47"/>
  <c r="AT4" i="45"/>
  <c r="AA4" i="42"/>
  <c r="Z4" i="42"/>
  <c r="AP4" i="46"/>
  <c r="M4" i="47"/>
  <c r="O4" i="47"/>
  <c r="AW4" i="44"/>
  <c r="W4" i="46"/>
  <c r="AF4" i="43"/>
  <c r="AL4" i="43"/>
  <c r="Q4" i="45"/>
  <c r="N4" i="44"/>
  <c r="AB4" i="46"/>
  <c r="AG4" i="44"/>
  <c r="AO4" i="48"/>
  <c r="AD4" i="43"/>
  <c r="AJ4" i="46"/>
  <c r="AS4" i="43"/>
  <c r="Q4" i="42"/>
  <c r="AP4" i="47"/>
  <c r="AV4" i="43"/>
  <c r="AD4" i="42"/>
  <c r="AL10" i="47" l="1"/>
  <c r="AL9" i="47"/>
  <c r="AL7" i="47"/>
  <c r="AL12" i="47"/>
  <c r="AL16" i="47"/>
  <c r="AL20" i="47"/>
  <c r="AL24" i="47"/>
  <c r="AL26" i="47"/>
  <c r="AL28" i="47"/>
  <c r="AL15" i="47"/>
  <c r="AL19" i="47"/>
  <c r="AL23" i="47"/>
  <c r="AL6" i="47"/>
  <c r="AL14" i="47"/>
  <c r="AL22" i="47"/>
  <c r="AL8" i="47"/>
  <c r="AL27" i="47"/>
  <c r="AL18" i="47"/>
  <c r="AL21" i="47"/>
  <c r="AL11" i="47"/>
  <c r="AL29" i="47"/>
  <c r="AL25" i="47"/>
  <c r="AL13" i="47"/>
  <c r="AL17" i="47"/>
  <c r="AH7" i="45"/>
  <c r="AH26" i="45"/>
  <c r="AH22" i="45"/>
  <c r="AH8" i="45"/>
  <c r="AH10" i="45"/>
  <c r="AH12" i="45"/>
  <c r="AH14" i="45"/>
  <c r="AH16" i="45"/>
  <c r="AH18" i="45"/>
  <c r="AH20" i="45"/>
  <c r="AH28" i="45"/>
  <c r="AH29" i="45"/>
  <c r="AH23" i="45"/>
  <c r="AH27" i="45"/>
  <c r="AH6" i="45"/>
  <c r="AH24" i="45"/>
  <c r="AH11" i="45"/>
  <c r="AH25" i="45"/>
  <c r="AH19" i="45"/>
  <c r="AH13" i="45"/>
  <c r="AH15" i="45"/>
  <c r="AH21" i="45"/>
  <c r="AH9" i="45"/>
  <c r="AH17" i="45"/>
  <c r="AD11" i="42"/>
  <c r="AD12" i="42"/>
  <c r="AD7" i="42"/>
  <c r="AT7" i="42" s="1"/>
  <c r="AD9" i="42"/>
  <c r="AD6" i="42"/>
  <c r="AD8" i="42"/>
  <c r="AD10" i="42"/>
  <c r="AD13" i="42"/>
  <c r="AD16" i="42"/>
  <c r="AD21" i="42"/>
  <c r="AD24" i="42"/>
  <c r="AD29" i="42"/>
  <c r="AD14" i="42"/>
  <c r="AD19" i="42"/>
  <c r="AD22" i="42"/>
  <c r="AD27" i="42"/>
  <c r="AD15" i="42"/>
  <c r="AD26" i="42"/>
  <c r="AD17" i="42"/>
  <c r="AD28" i="42"/>
  <c r="AD23" i="42"/>
  <c r="AD25" i="42"/>
  <c r="AD18" i="42"/>
  <c r="AD20" i="42"/>
  <c r="AJ11" i="43"/>
  <c r="AJ25" i="43"/>
  <c r="AJ6" i="43"/>
  <c r="AJ10" i="43"/>
  <c r="AJ16" i="43"/>
  <c r="AJ18" i="43"/>
  <c r="AJ29" i="43"/>
  <c r="AJ20" i="43"/>
  <c r="AJ26" i="43"/>
  <c r="AJ28" i="43"/>
  <c r="AJ27" i="43"/>
  <c r="AJ7" i="43"/>
  <c r="AJ8" i="43"/>
  <c r="AJ15" i="43"/>
  <c r="AJ24" i="43"/>
  <c r="AJ17" i="43"/>
  <c r="AJ12" i="43"/>
  <c r="AJ9" i="43"/>
  <c r="AJ11" i="42"/>
  <c r="AJ14" i="42"/>
  <c r="AJ16" i="42"/>
  <c r="AJ18" i="42"/>
  <c r="AJ20" i="42"/>
  <c r="AJ22" i="42"/>
  <c r="AJ24" i="42"/>
  <c r="AJ10" i="42"/>
  <c r="AJ13" i="42"/>
  <c r="AJ15" i="42"/>
  <c r="AJ17" i="42"/>
  <c r="AJ19" i="42"/>
  <c r="AJ21" i="42"/>
  <c r="AJ23" i="42"/>
  <c r="AJ25" i="42"/>
  <c r="AJ27" i="42"/>
  <c r="AJ29" i="42"/>
  <c r="AJ8" i="42"/>
  <c r="AJ26" i="42"/>
  <c r="AJ28" i="42"/>
  <c r="AJ9" i="42"/>
  <c r="AJ12" i="42"/>
  <c r="AK7" i="44"/>
  <c r="AK15" i="44"/>
  <c r="AK23" i="44"/>
  <c r="AK13" i="44"/>
  <c r="AK21" i="44"/>
  <c r="AK29" i="44"/>
  <c r="AK8" i="44"/>
  <c r="AK11" i="44"/>
  <c r="AK27" i="44"/>
  <c r="AK10" i="44"/>
  <c r="AK14" i="44"/>
  <c r="AK22" i="44"/>
  <c r="AK17" i="44"/>
  <c r="AK20" i="44"/>
  <c r="AK28" i="44"/>
  <c r="AK25" i="44"/>
  <c r="AK6" i="44"/>
  <c r="AK24" i="44"/>
  <c r="AK19" i="44"/>
  <c r="AK26" i="44"/>
  <c r="AK18" i="44"/>
  <c r="AK9" i="44"/>
  <c r="AK12" i="44"/>
  <c r="AK16" i="44"/>
  <c r="AO8" i="48"/>
  <c r="AO9" i="48"/>
  <c r="AO13" i="48"/>
  <c r="AO17" i="48"/>
  <c r="AO15" i="48"/>
  <c r="AO14" i="48"/>
  <c r="AO18" i="48"/>
  <c r="AO19" i="48"/>
  <c r="AO24" i="48"/>
  <c r="AO25" i="48"/>
  <c r="AO11" i="48"/>
  <c r="AO27" i="48"/>
  <c r="AO10" i="48"/>
  <c r="AO6" i="48"/>
  <c r="AO20" i="48"/>
  <c r="AO22" i="48"/>
  <c r="AO23" i="48"/>
  <c r="AO26" i="48"/>
  <c r="AO7" i="48"/>
  <c r="AO16" i="48"/>
  <c r="AO28" i="48"/>
  <c r="AO21" i="48"/>
  <c r="AO29" i="48"/>
  <c r="AO12" i="48"/>
  <c r="T10" i="42"/>
  <c r="L10" i="42" s="1"/>
  <c r="T8" i="42"/>
  <c r="L8" i="42" s="1"/>
  <c r="T6" i="42"/>
  <c r="T11" i="42"/>
  <c r="L11" i="42" s="1"/>
  <c r="T9" i="42"/>
  <c r="L9" i="42" s="1"/>
  <c r="T13" i="42"/>
  <c r="L13" i="42" s="1"/>
  <c r="T15" i="42"/>
  <c r="L15" i="42" s="1"/>
  <c r="T17" i="42"/>
  <c r="L17" i="42" s="1"/>
  <c r="T19" i="42"/>
  <c r="L19" i="42" s="1"/>
  <c r="T21" i="42"/>
  <c r="L21" i="42" s="1"/>
  <c r="T23" i="42"/>
  <c r="L23" i="42" s="1"/>
  <c r="T25" i="42"/>
  <c r="L25" i="42" s="1"/>
  <c r="T27" i="42"/>
  <c r="L27" i="42" s="1"/>
  <c r="T29" i="42"/>
  <c r="L29" i="42" s="1"/>
  <c r="T14" i="42"/>
  <c r="L14" i="42" s="1"/>
  <c r="T18" i="42"/>
  <c r="L18" i="42" s="1"/>
  <c r="T22" i="42"/>
  <c r="L22" i="42" s="1"/>
  <c r="T26" i="42"/>
  <c r="L26" i="42" s="1"/>
  <c r="T12" i="42"/>
  <c r="L12" i="42" s="1"/>
  <c r="T20" i="42"/>
  <c r="L20" i="42" s="1"/>
  <c r="T28" i="42"/>
  <c r="L28" i="42" s="1"/>
  <c r="T24" i="42"/>
  <c r="L24" i="42" s="1"/>
  <c r="T7" i="42"/>
  <c r="L7" i="42" s="1"/>
  <c r="T16" i="42"/>
  <c r="L16" i="42" s="1"/>
  <c r="AN21" i="45"/>
  <c r="AN7" i="45"/>
  <c r="AN8" i="45"/>
  <c r="AN24" i="45"/>
  <c r="AN14" i="45"/>
  <c r="AN22" i="45"/>
  <c r="AN9" i="45"/>
  <c r="AN13" i="45"/>
  <c r="AN17" i="45"/>
  <c r="AN12" i="45"/>
  <c r="AN20" i="45"/>
  <c r="AN27" i="45"/>
  <c r="AN29" i="45"/>
  <c r="AN26" i="45"/>
  <c r="AN6" i="45"/>
  <c r="AN23" i="45"/>
  <c r="AN11" i="45"/>
  <c r="AN15" i="45"/>
  <c r="AN16" i="45"/>
  <c r="AN19" i="45"/>
  <c r="AN10" i="45"/>
  <c r="AN18" i="45"/>
  <c r="AN25" i="45"/>
  <c r="AN28" i="45"/>
  <c r="AK9" i="43"/>
  <c r="AK15" i="43"/>
  <c r="AK14" i="43"/>
  <c r="AK25" i="43"/>
  <c r="AK7" i="43"/>
  <c r="AK17" i="43"/>
  <c r="AK12" i="43"/>
  <c r="AK16" i="43"/>
  <c r="AK23" i="43"/>
  <c r="AK27" i="43"/>
  <c r="AK29" i="43"/>
  <c r="AK26" i="43"/>
  <c r="AK11" i="43"/>
  <c r="AK8" i="43"/>
  <c r="AK19" i="43"/>
  <c r="AK18" i="43"/>
  <c r="AK20" i="43"/>
  <c r="AK10" i="43"/>
  <c r="AK6" i="43"/>
  <c r="AK24" i="43"/>
  <c r="AK28" i="43"/>
  <c r="AP6" i="47"/>
  <c r="AP13" i="47"/>
  <c r="AP17" i="47"/>
  <c r="AP21" i="47"/>
  <c r="AP8" i="47"/>
  <c r="AP25" i="47"/>
  <c r="AP27" i="47"/>
  <c r="AP29" i="47"/>
  <c r="AP9" i="47"/>
  <c r="AP7" i="47"/>
  <c r="AP12" i="47"/>
  <c r="AP16" i="47"/>
  <c r="AP20" i="47"/>
  <c r="AP24" i="47"/>
  <c r="AP26" i="47"/>
  <c r="AP28" i="47"/>
  <c r="AP19" i="47"/>
  <c r="AP11" i="47"/>
  <c r="AP14" i="47"/>
  <c r="AP10" i="47"/>
  <c r="AP15" i="47"/>
  <c r="AP18" i="47"/>
  <c r="AP22" i="47"/>
  <c r="AP23" i="47"/>
  <c r="AG6" i="44"/>
  <c r="AG7" i="44"/>
  <c r="AG11" i="44"/>
  <c r="AG13" i="44"/>
  <c r="AG15" i="44"/>
  <c r="AG17" i="44"/>
  <c r="AG19" i="44"/>
  <c r="AG21" i="44"/>
  <c r="AG23" i="44"/>
  <c r="AG25" i="44"/>
  <c r="AG27" i="44"/>
  <c r="AG29" i="44"/>
  <c r="AG9" i="44"/>
  <c r="AG10" i="44"/>
  <c r="AG14" i="44"/>
  <c r="AG18" i="44"/>
  <c r="AG22" i="44"/>
  <c r="AG26" i="44"/>
  <c r="AG8" i="44"/>
  <c r="AG24" i="44"/>
  <c r="AG12" i="44"/>
  <c r="AG28" i="44"/>
  <c r="AG16" i="44"/>
  <c r="AG20" i="44"/>
  <c r="AG13" i="43"/>
  <c r="AG16" i="43"/>
  <c r="AG6" i="43"/>
  <c r="AG9" i="43"/>
  <c r="AG11" i="43"/>
  <c r="AG7" i="43"/>
  <c r="AG8" i="43"/>
  <c r="AG12" i="43"/>
  <c r="AG22" i="43"/>
  <c r="AG24" i="43"/>
  <c r="AG10" i="43"/>
  <c r="AG19" i="43"/>
  <c r="AG23" i="43"/>
  <c r="AG27" i="43"/>
  <c r="AF6" i="42"/>
  <c r="AF7" i="42"/>
  <c r="AV7" i="42" s="1"/>
  <c r="AF10" i="42"/>
  <c r="AF8" i="42"/>
  <c r="AF12" i="42"/>
  <c r="AF11" i="42"/>
  <c r="AF14" i="42"/>
  <c r="AF16" i="42"/>
  <c r="AF18" i="42"/>
  <c r="AF20" i="42"/>
  <c r="AF22" i="42"/>
  <c r="AF24" i="42"/>
  <c r="AF26" i="42"/>
  <c r="AF28" i="42"/>
  <c r="AF9" i="42"/>
  <c r="AF13" i="42"/>
  <c r="AF17" i="42"/>
  <c r="AF21" i="42"/>
  <c r="AF25" i="42"/>
  <c r="AF29" i="42"/>
  <c r="AF19" i="42"/>
  <c r="AF27" i="42"/>
  <c r="AF23" i="42"/>
  <c r="AF15" i="42"/>
  <c r="AD9" i="46"/>
  <c r="AD11" i="46"/>
  <c r="AD16" i="46"/>
  <c r="AD25" i="46"/>
  <c r="AD6" i="46"/>
  <c r="AD28" i="46"/>
  <c r="AD12" i="46"/>
  <c r="AD14" i="46"/>
  <c r="AD18" i="46"/>
  <c r="AD22" i="46"/>
  <c r="AD13" i="46"/>
  <c r="AD17" i="46"/>
  <c r="AD21" i="46"/>
  <c r="AD26" i="46"/>
  <c r="AD7" i="46"/>
  <c r="AD24" i="46"/>
  <c r="AD20" i="46"/>
  <c r="AD15" i="46"/>
  <c r="AD27" i="46"/>
  <c r="AD10" i="46"/>
  <c r="AD29" i="46"/>
  <c r="AD23" i="46"/>
  <c r="AD19" i="46"/>
  <c r="AD8" i="46"/>
  <c r="AL8" i="44"/>
  <c r="AL12" i="44"/>
  <c r="AL16" i="44"/>
  <c r="AL20" i="44"/>
  <c r="AL24" i="44"/>
  <c r="AL28" i="44"/>
  <c r="AL7" i="44"/>
  <c r="AL15" i="44"/>
  <c r="AL23" i="44"/>
  <c r="AL13" i="44"/>
  <c r="AL21" i="44"/>
  <c r="AL29" i="44"/>
  <c r="AL17" i="44"/>
  <c r="AL10" i="44"/>
  <c r="AL18" i="44"/>
  <c r="AL26" i="44"/>
  <c r="AL19" i="44"/>
  <c r="AL9" i="44"/>
  <c r="AL27" i="44"/>
  <c r="AL6" i="44"/>
  <c r="AL14" i="44"/>
  <c r="AL22" i="44"/>
  <c r="AL25" i="44"/>
  <c r="AL11" i="44"/>
  <c r="AE9" i="46"/>
  <c r="AE12" i="46"/>
  <c r="AE14" i="46"/>
  <c r="AE16" i="46"/>
  <c r="AE18" i="46"/>
  <c r="AE20" i="46"/>
  <c r="AE22" i="46"/>
  <c r="AE24" i="46"/>
  <c r="AE26" i="46"/>
  <c r="AE8" i="46"/>
  <c r="AE29" i="46"/>
  <c r="AE10" i="46"/>
  <c r="AE6" i="46"/>
  <c r="AE15" i="46"/>
  <c r="AE25" i="46"/>
  <c r="AE28" i="46"/>
  <c r="AE11" i="46"/>
  <c r="AE21" i="46"/>
  <c r="AE27" i="46"/>
  <c r="AE17" i="46"/>
  <c r="AU17" i="46" s="1"/>
  <c r="AE23" i="46"/>
  <c r="AE7" i="46"/>
  <c r="AE13" i="46"/>
  <c r="AE19" i="46"/>
  <c r="AG11" i="47"/>
  <c r="AG6" i="47"/>
  <c r="AG8" i="47"/>
  <c r="AG12" i="47"/>
  <c r="AG14" i="47"/>
  <c r="AG16" i="47"/>
  <c r="AG18" i="47"/>
  <c r="AG20" i="47"/>
  <c r="AG22" i="47"/>
  <c r="AG24" i="47"/>
  <c r="AG26" i="47"/>
  <c r="AG28" i="47"/>
  <c r="AG17" i="47"/>
  <c r="AG27" i="47"/>
  <c r="AG9" i="47"/>
  <c r="AG7" i="47"/>
  <c r="AG13" i="47"/>
  <c r="AG23" i="47"/>
  <c r="AG29" i="47"/>
  <c r="AG19" i="47"/>
  <c r="AG25" i="47"/>
  <c r="AG10" i="47"/>
  <c r="AG15" i="47"/>
  <c r="AG21" i="47"/>
  <c r="AB10" i="46"/>
  <c r="AB9" i="46"/>
  <c r="AB7" i="46"/>
  <c r="AB11" i="46"/>
  <c r="AB6" i="46"/>
  <c r="AB12" i="46"/>
  <c r="AB14" i="46"/>
  <c r="AB16" i="46"/>
  <c r="AB18" i="46"/>
  <c r="AB20" i="46"/>
  <c r="AB22" i="46"/>
  <c r="AB24" i="46"/>
  <c r="AB26" i="46"/>
  <c r="AB28" i="46"/>
  <c r="AB13" i="46"/>
  <c r="AB17" i="46"/>
  <c r="AB21" i="46"/>
  <c r="AB25" i="46"/>
  <c r="AB8" i="46"/>
  <c r="AB15" i="46"/>
  <c r="AI15" i="46" s="1"/>
  <c r="AB27" i="46"/>
  <c r="AB23" i="46"/>
  <c r="AB29" i="46"/>
  <c r="AB19" i="46"/>
  <c r="AO7" i="46"/>
  <c r="AO15" i="46"/>
  <c r="AO19" i="46"/>
  <c r="AO13" i="46"/>
  <c r="AO17" i="46"/>
  <c r="AO21" i="46"/>
  <c r="AO12" i="46"/>
  <c r="AO16" i="46"/>
  <c r="AO20" i="46"/>
  <c r="AO29" i="46"/>
  <c r="AO14" i="46"/>
  <c r="AO18" i="46"/>
  <c r="AO22" i="46"/>
  <c r="AO24" i="46"/>
  <c r="AO26" i="46"/>
  <c r="AO28" i="46"/>
  <c r="AO25" i="46"/>
  <c r="AO9" i="46"/>
  <c r="AO27" i="46"/>
  <c r="AO8" i="46"/>
  <c r="AO11" i="46"/>
  <c r="AO10" i="46"/>
  <c r="AO23" i="46"/>
  <c r="AO6" i="46"/>
  <c r="T7" i="43"/>
  <c r="L7" i="43" s="1"/>
  <c r="T9" i="43"/>
  <c r="L9" i="43" s="1"/>
  <c r="T8" i="43"/>
  <c r="L8" i="43" s="1"/>
  <c r="T12" i="43"/>
  <c r="L12" i="43" s="1"/>
  <c r="T6" i="43"/>
  <c r="T11" i="43"/>
  <c r="L11" i="43" s="1"/>
  <c r="T10" i="43"/>
  <c r="L10" i="43" s="1"/>
  <c r="AK7" i="48"/>
  <c r="AK10" i="48"/>
  <c r="AK9" i="48"/>
  <c r="AK6" i="48"/>
  <c r="AK11" i="48"/>
  <c r="AK13" i="48"/>
  <c r="AK14" i="48"/>
  <c r="AK20" i="48"/>
  <c r="AK22" i="48"/>
  <c r="AK23" i="48"/>
  <c r="AK8" i="48"/>
  <c r="AK19" i="48"/>
  <c r="AK24" i="48"/>
  <c r="AK15" i="48"/>
  <c r="AK16" i="48"/>
  <c r="AK28" i="48"/>
  <c r="AK21" i="48"/>
  <c r="AK29" i="48"/>
  <c r="AK18" i="48"/>
  <c r="AK25" i="48"/>
  <c r="AK17" i="48"/>
  <c r="AK12" i="48"/>
  <c r="AK26" i="48"/>
  <c r="AK27" i="48"/>
  <c r="AO14" i="45"/>
  <c r="AO12" i="45"/>
  <c r="AO20" i="45"/>
  <c r="AO6" i="45"/>
  <c r="AO13" i="45"/>
  <c r="AO8" i="45"/>
  <c r="AO27" i="45"/>
  <c r="AO29" i="45"/>
  <c r="AO22" i="45"/>
  <c r="AO18" i="45"/>
  <c r="AO15" i="45"/>
  <c r="AO19" i="45"/>
  <c r="AO28" i="45"/>
  <c r="AO9" i="45"/>
  <c r="AO26" i="45"/>
  <c r="AO23" i="45"/>
  <c r="AO25" i="45"/>
  <c r="AO21" i="45"/>
  <c r="AO7" i="45"/>
  <c r="AO11" i="45"/>
  <c r="AO24" i="45"/>
  <c r="AO10" i="45"/>
  <c r="AO17" i="45"/>
  <c r="AO16" i="45"/>
  <c r="AE8" i="42"/>
  <c r="AE12" i="42"/>
  <c r="AE14" i="42"/>
  <c r="AE16" i="42"/>
  <c r="AE18" i="42"/>
  <c r="AE20" i="42"/>
  <c r="AE22" i="42"/>
  <c r="AE24" i="42"/>
  <c r="AE26" i="42"/>
  <c r="AE28" i="42"/>
  <c r="AE10" i="42"/>
  <c r="AE11" i="42"/>
  <c r="AE9" i="42"/>
  <c r="AE13" i="42"/>
  <c r="AE17" i="42"/>
  <c r="AE21" i="42"/>
  <c r="AE25" i="42"/>
  <c r="AE29" i="42"/>
  <c r="AE6" i="42"/>
  <c r="AE15" i="42"/>
  <c r="AE23" i="42"/>
  <c r="AE7" i="42"/>
  <c r="AU7" i="42" s="1"/>
  <c r="AE19" i="42"/>
  <c r="AE27" i="42"/>
  <c r="AL8" i="48"/>
  <c r="AL12" i="48"/>
  <c r="AL14" i="48"/>
  <c r="AL16" i="48"/>
  <c r="AL18" i="48"/>
  <c r="AL20" i="48"/>
  <c r="AL9" i="48"/>
  <c r="AL23" i="48"/>
  <c r="AL11" i="48"/>
  <c r="AL19" i="48"/>
  <c r="AL27" i="48"/>
  <c r="AL22" i="48"/>
  <c r="AL24" i="48"/>
  <c r="AL26" i="48"/>
  <c r="AL28" i="48"/>
  <c r="AL15" i="48"/>
  <c r="AL21" i="48"/>
  <c r="AL10" i="48"/>
  <c r="AL6" i="48"/>
  <c r="AL13" i="48"/>
  <c r="AL17" i="48"/>
  <c r="AL30" i="48" s="1"/>
  <c r="AL7" i="48"/>
  <c r="AL25" i="48"/>
  <c r="AL29" i="48"/>
  <c r="AK11" i="42"/>
  <c r="AK12" i="42"/>
  <c r="AK15" i="42"/>
  <c r="AK23" i="42"/>
  <c r="AK8" i="42"/>
  <c r="AK9" i="42"/>
  <c r="AK13" i="42"/>
  <c r="AK21" i="42"/>
  <c r="AK29" i="42"/>
  <c r="AK27" i="42"/>
  <c r="AK16" i="42"/>
  <c r="AK24" i="42"/>
  <c r="AK10" i="42"/>
  <c r="AS10" i="42" s="1"/>
  <c r="AK17" i="42"/>
  <c r="AK14" i="42"/>
  <c r="AK22" i="42"/>
  <c r="AK19" i="42"/>
  <c r="AK20" i="42"/>
  <c r="AK26" i="42"/>
  <c r="AK28" i="42"/>
  <c r="AK25" i="42"/>
  <c r="AK18" i="42"/>
  <c r="AC6" i="42"/>
  <c r="AC8" i="42"/>
  <c r="AC9" i="42"/>
  <c r="AC7" i="42"/>
  <c r="AS7" i="42" s="1"/>
  <c r="AC10" i="42"/>
  <c r="AC12" i="42"/>
  <c r="AC13" i="42"/>
  <c r="AC15" i="42"/>
  <c r="AC17" i="42"/>
  <c r="AC19" i="42"/>
  <c r="AC21" i="42"/>
  <c r="AC23" i="42"/>
  <c r="AC25" i="42"/>
  <c r="AC27" i="42"/>
  <c r="AC29" i="42"/>
  <c r="AS29" i="42" s="1"/>
  <c r="AC22" i="42"/>
  <c r="AC11" i="42"/>
  <c r="AC14" i="42"/>
  <c r="AC20" i="42"/>
  <c r="AC28" i="42"/>
  <c r="AC16" i="42"/>
  <c r="AC18" i="42"/>
  <c r="AC26" i="42"/>
  <c r="AS26" i="42" s="1"/>
  <c r="AC24" i="42"/>
  <c r="AB9" i="43"/>
  <c r="AB16" i="43"/>
  <c r="AB18" i="43"/>
  <c r="AB8" i="43"/>
  <c r="AB12" i="43"/>
  <c r="AB11" i="43"/>
  <c r="AB15" i="43"/>
  <c r="AR15" i="43" s="1"/>
  <c r="AB20" i="43"/>
  <c r="AB29" i="43"/>
  <c r="AB6" i="43"/>
  <c r="AB24" i="43"/>
  <c r="AB27" i="43"/>
  <c r="AB10" i="43"/>
  <c r="AB7" i="43"/>
  <c r="AB25" i="43"/>
  <c r="AR25" i="43" s="1"/>
  <c r="AB26" i="43"/>
  <c r="AB28" i="43"/>
  <c r="AB17" i="43"/>
  <c r="AP7" i="44"/>
  <c r="AP9" i="44"/>
  <c r="AP11" i="44"/>
  <c r="AP13" i="44"/>
  <c r="AP15" i="44"/>
  <c r="AP17" i="44"/>
  <c r="AP19" i="44"/>
  <c r="AP21" i="44"/>
  <c r="AP23" i="44"/>
  <c r="AP25" i="44"/>
  <c r="AP27" i="44"/>
  <c r="AP29" i="44"/>
  <c r="AP8" i="44"/>
  <c r="AP12" i="44"/>
  <c r="AP16" i="44"/>
  <c r="AP20" i="44"/>
  <c r="AP24" i="44"/>
  <c r="AP28" i="44"/>
  <c r="AP6" i="44"/>
  <c r="AP14" i="44"/>
  <c r="AP22" i="44"/>
  <c r="AP10" i="44"/>
  <c r="AP26" i="44"/>
  <c r="AP18" i="44"/>
  <c r="AB11" i="47"/>
  <c r="AB8" i="47"/>
  <c r="AB15" i="47"/>
  <c r="AB19" i="47"/>
  <c r="AB23" i="47"/>
  <c r="AB6" i="47"/>
  <c r="AB12" i="47"/>
  <c r="AB16" i="47"/>
  <c r="AB20" i="47"/>
  <c r="AB9" i="47"/>
  <c r="AB24" i="47"/>
  <c r="AB26" i="47"/>
  <c r="AB28" i="47"/>
  <c r="AB14" i="47"/>
  <c r="AB22" i="47"/>
  <c r="AB29" i="47"/>
  <c r="AB7" i="47"/>
  <c r="AB13" i="47"/>
  <c r="AB25" i="47"/>
  <c r="AB17" i="47"/>
  <c r="AB10" i="47"/>
  <c r="AB18" i="47"/>
  <c r="AB27" i="47"/>
  <c r="AB21" i="47"/>
  <c r="AL8" i="43"/>
  <c r="AL10" i="43"/>
  <c r="AL12" i="43"/>
  <c r="AL16" i="43"/>
  <c r="AL7" i="43"/>
  <c r="AL9" i="43"/>
  <c r="AL11" i="43"/>
  <c r="AL13" i="43"/>
  <c r="AL26" i="43"/>
  <c r="AL6" i="43"/>
  <c r="AL20" i="43"/>
  <c r="AL27" i="43"/>
  <c r="AL28" i="43"/>
  <c r="AL29" i="43"/>
  <c r="AL21" i="43"/>
  <c r="AL24" i="43"/>
  <c r="AH6" i="47"/>
  <c r="AH10" i="47"/>
  <c r="AH8" i="47"/>
  <c r="AH16" i="47"/>
  <c r="AH19" i="47"/>
  <c r="AX19" i="47" s="1"/>
  <c r="AH24" i="47"/>
  <c r="AH27" i="47"/>
  <c r="AH11" i="47"/>
  <c r="AH13" i="47"/>
  <c r="AH17" i="47"/>
  <c r="AH20" i="47"/>
  <c r="AH12" i="47"/>
  <c r="AH7" i="47"/>
  <c r="AX7" i="47" s="1"/>
  <c r="AH14" i="47"/>
  <c r="AH21" i="47"/>
  <c r="AH25" i="47"/>
  <c r="AH28" i="47"/>
  <c r="AH9" i="47"/>
  <c r="AH15" i="47"/>
  <c r="AH18" i="47"/>
  <c r="AH22" i="47"/>
  <c r="AX22" i="47" s="1"/>
  <c r="AH29" i="47"/>
  <c r="AH23" i="47"/>
  <c r="AX23" i="47" s="1"/>
  <c r="AH26" i="47"/>
  <c r="AF9" i="48"/>
  <c r="AF11" i="48"/>
  <c r="AF13" i="48"/>
  <c r="AF15" i="48"/>
  <c r="AF6" i="48"/>
  <c r="AF12" i="48"/>
  <c r="AF17" i="48"/>
  <c r="AF19" i="48"/>
  <c r="AF21" i="48"/>
  <c r="AF23" i="48"/>
  <c r="AF25" i="48"/>
  <c r="AF27" i="48"/>
  <c r="AF29" i="48"/>
  <c r="AF10" i="48"/>
  <c r="AF8" i="48"/>
  <c r="AF14" i="48"/>
  <c r="AF7" i="48"/>
  <c r="AF16" i="48"/>
  <c r="AF18" i="48"/>
  <c r="AF20" i="48"/>
  <c r="AF22" i="48"/>
  <c r="AV22" i="48" s="1"/>
  <c r="AF24" i="48"/>
  <c r="AF26" i="48"/>
  <c r="AF28" i="48"/>
  <c r="AL27" i="46"/>
  <c r="AL23" i="46"/>
  <c r="AL19" i="46"/>
  <c r="AL12" i="46"/>
  <c r="AL26" i="46"/>
  <c r="AL22" i="46"/>
  <c r="AL15" i="46"/>
  <c r="AL21" i="46"/>
  <c r="AL25" i="46"/>
  <c r="AL20" i="46"/>
  <c r="AL24" i="46"/>
  <c r="AL16" i="46"/>
  <c r="AL11" i="46"/>
  <c r="AT11" i="46" s="1"/>
  <c r="AL17" i="46"/>
  <c r="AL9" i="46"/>
  <c r="AL13" i="46"/>
  <c r="AT13" i="46" s="1"/>
  <c r="AL8" i="46"/>
  <c r="AT8" i="46" s="1"/>
  <c r="AL28" i="46"/>
  <c r="AL29" i="46"/>
  <c r="AL10" i="46"/>
  <c r="AL18" i="46"/>
  <c r="AT18" i="46" s="1"/>
  <c r="AL7" i="46"/>
  <c r="AL14" i="46"/>
  <c r="AL6" i="46"/>
  <c r="AH7" i="43"/>
  <c r="AH15" i="43"/>
  <c r="AH10" i="43"/>
  <c r="AH17" i="43"/>
  <c r="AH6" i="43"/>
  <c r="AH8" i="43"/>
  <c r="AH14" i="43"/>
  <c r="AH21" i="43"/>
  <c r="AH27" i="43"/>
  <c r="AH12" i="43"/>
  <c r="AH23" i="43"/>
  <c r="AH28" i="43"/>
  <c r="AH25" i="43"/>
  <c r="AH16" i="43"/>
  <c r="AH20" i="43"/>
  <c r="AH22" i="43"/>
  <c r="AH11" i="43"/>
  <c r="AH9" i="43"/>
  <c r="AM8" i="47"/>
  <c r="AM23" i="47"/>
  <c r="AM9" i="47"/>
  <c r="AM13" i="47"/>
  <c r="AM21" i="47"/>
  <c r="AM14" i="47"/>
  <c r="AM22" i="47"/>
  <c r="AM29" i="47"/>
  <c r="AM24" i="47"/>
  <c r="AM11" i="47"/>
  <c r="AM15" i="47"/>
  <c r="AM16" i="47"/>
  <c r="AM27" i="47"/>
  <c r="AM10" i="47"/>
  <c r="AM19" i="47"/>
  <c r="AM12" i="47"/>
  <c r="AM6" i="47"/>
  <c r="AM26" i="47"/>
  <c r="AM17" i="47"/>
  <c r="AU17" i="47" s="1"/>
  <c r="AM18" i="47"/>
  <c r="AM25" i="47"/>
  <c r="AM20" i="47"/>
  <c r="AM7" i="47"/>
  <c r="AM28" i="47"/>
  <c r="AP7" i="45"/>
  <c r="AP10" i="45"/>
  <c r="AX10" i="45" s="1"/>
  <c r="AP12" i="45"/>
  <c r="AX12" i="45" s="1"/>
  <c r="AP14" i="45"/>
  <c r="AP16" i="45"/>
  <c r="AP18" i="45"/>
  <c r="AP20" i="45"/>
  <c r="AP22" i="45"/>
  <c r="AP27" i="45"/>
  <c r="AP6" i="45"/>
  <c r="AP11" i="45"/>
  <c r="AX11" i="45" s="1"/>
  <c r="AP19" i="45"/>
  <c r="AP23" i="45"/>
  <c r="AP28" i="45"/>
  <c r="AP8" i="45"/>
  <c r="AP9" i="45"/>
  <c r="AP17" i="45"/>
  <c r="AP29" i="45"/>
  <c r="AP13" i="45"/>
  <c r="AX13" i="45" s="1"/>
  <c r="AP26" i="45"/>
  <c r="AP15" i="45"/>
  <c r="AP24" i="45"/>
  <c r="AP21" i="45"/>
  <c r="AP25" i="45"/>
  <c r="AK8" i="45"/>
  <c r="AK12" i="45"/>
  <c r="AK20" i="45"/>
  <c r="AK10" i="45"/>
  <c r="AK18" i="45"/>
  <c r="AK11" i="45"/>
  <c r="AK19" i="45"/>
  <c r="AK25" i="45"/>
  <c r="AK6" i="45"/>
  <c r="AK9" i="45"/>
  <c r="AK26" i="45"/>
  <c r="AK23" i="45"/>
  <c r="AK21" i="45"/>
  <c r="AK7" i="45"/>
  <c r="AK14" i="45"/>
  <c r="AK13" i="45"/>
  <c r="AK17" i="45"/>
  <c r="AK29" i="45"/>
  <c r="AK16" i="45"/>
  <c r="AK28" i="45"/>
  <c r="AK22" i="45"/>
  <c r="AK15" i="45"/>
  <c r="AK24" i="45"/>
  <c r="AK27" i="45"/>
  <c r="AN9" i="48"/>
  <c r="AN17" i="48"/>
  <c r="AN28" i="48"/>
  <c r="AV28" i="48" s="1"/>
  <c r="AN16" i="48"/>
  <c r="AN7" i="48"/>
  <c r="AN19" i="48"/>
  <c r="AN12" i="48"/>
  <c r="AN26" i="48"/>
  <c r="AN25" i="48"/>
  <c r="AN6" i="48"/>
  <c r="AN13" i="48"/>
  <c r="AN24" i="48"/>
  <c r="AN20" i="48"/>
  <c r="AN10" i="48"/>
  <c r="AN15" i="48"/>
  <c r="AN22" i="48"/>
  <c r="AN18" i="48"/>
  <c r="AN23" i="48"/>
  <c r="AN27" i="48"/>
  <c r="AN14" i="48"/>
  <c r="AN8" i="48"/>
  <c r="AN11" i="48"/>
  <c r="AN21" i="48"/>
  <c r="AN29" i="48"/>
  <c r="AD6" i="48"/>
  <c r="AD8" i="48"/>
  <c r="AD12" i="48"/>
  <c r="AT12" i="48" s="1"/>
  <c r="AD16" i="48"/>
  <c r="AD25" i="48"/>
  <c r="AD9" i="48"/>
  <c r="AD11" i="48"/>
  <c r="AD13" i="48"/>
  <c r="AD15" i="48"/>
  <c r="AD17" i="48"/>
  <c r="AD19" i="48"/>
  <c r="AT19" i="48" s="1"/>
  <c r="AD22" i="48"/>
  <c r="AD24" i="48"/>
  <c r="AD26" i="48"/>
  <c r="AD28" i="48"/>
  <c r="AD7" i="48"/>
  <c r="AD14" i="48"/>
  <c r="AD20" i="48"/>
  <c r="AD23" i="48"/>
  <c r="AD27" i="48"/>
  <c r="AD10" i="48"/>
  <c r="AD18" i="48"/>
  <c r="AD21" i="48"/>
  <c r="AD29" i="48"/>
  <c r="AF6" i="43"/>
  <c r="AF10" i="43"/>
  <c r="AF13" i="43"/>
  <c r="AF9" i="43"/>
  <c r="AF14" i="43"/>
  <c r="AF8" i="43"/>
  <c r="AF7" i="43"/>
  <c r="AF23" i="43"/>
  <c r="AF26" i="43"/>
  <c r="AF11" i="43"/>
  <c r="AF20" i="43"/>
  <c r="AF12" i="43"/>
  <c r="AF22" i="43"/>
  <c r="AF21" i="43"/>
  <c r="AF28" i="43"/>
  <c r="AV28" i="43" s="1"/>
  <c r="T11" i="44"/>
  <c r="L11" i="44" s="1"/>
  <c r="T13" i="44"/>
  <c r="L13" i="44" s="1"/>
  <c r="T15" i="44"/>
  <c r="L15" i="44" s="1"/>
  <c r="T17" i="44"/>
  <c r="L17" i="44" s="1"/>
  <c r="T19" i="44"/>
  <c r="L19" i="44" s="1"/>
  <c r="T21" i="44"/>
  <c r="L21" i="44" s="1"/>
  <c r="T23" i="44"/>
  <c r="L23" i="44" s="1"/>
  <c r="T25" i="44"/>
  <c r="L25" i="44" s="1"/>
  <c r="T27" i="44"/>
  <c r="L27" i="44" s="1"/>
  <c r="T29" i="44"/>
  <c r="L29" i="44" s="1"/>
  <c r="T8" i="44"/>
  <c r="L8" i="44" s="1"/>
  <c r="T10" i="44"/>
  <c r="L10" i="44" s="1"/>
  <c r="T18" i="44"/>
  <c r="L18" i="44" s="1"/>
  <c r="T26" i="44"/>
  <c r="L26" i="44" s="1"/>
  <c r="T16" i="44"/>
  <c r="L16" i="44" s="1"/>
  <c r="T24" i="44"/>
  <c r="L24" i="44" s="1"/>
  <c r="T7" i="44"/>
  <c r="L7" i="44" s="1"/>
  <c r="T12" i="44"/>
  <c r="L12" i="44" s="1"/>
  <c r="T28" i="44"/>
  <c r="L28" i="44" s="1"/>
  <c r="T14" i="44"/>
  <c r="L14" i="44" s="1"/>
  <c r="T6" i="44"/>
  <c r="T20" i="44"/>
  <c r="L20" i="44" s="1"/>
  <c r="T22" i="44"/>
  <c r="L22" i="44" s="1"/>
  <c r="T9" i="44"/>
  <c r="L9" i="44" s="1"/>
  <c r="AH6" i="48"/>
  <c r="AH7" i="48"/>
  <c r="AH9" i="48"/>
  <c r="AH8" i="48"/>
  <c r="AH30" i="48" s="1"/>
  <c r="AH10" i="48"/>
  <c r="AH12" i="48"/>
  <c r="AH14" i="48"/>
  <c r="AH16" i="48"/>
  <c r="AH18" i="48"/>
  <c r="AH20" i="48"/>
  <c r="AH21" i="48"/>
  <c r="AH23" i="48"/>
  <c r="AH25" i="48"/>
  <c r="AH27" i="48"/>
  <c r="AH29" i="48"/>
  <c r="AH11" i="48"/>
  <c r="AH13" i="48"/>
  <c r="AH15" i="48"/>
  <c r="AH17" i="48"/>
  <c r="AH19" i="48"/>
  <c r="AH22" i="48"/>
  <c r="AH24" i="48"/>
  <c r="AH26" i="48"/>
  <c r="AH28" i="48"/>
  <c r="AM11" i="46"/>
  <c r="AM8" i="46"/>
  <c r="AM10" i="46"/>
  <c r="AM13" i="46"/>
  <c r="AU13" i="46" s="1"/>
  <c r="AM17" i="46"/>
  <c r="AM21" i="46"/>
  <c r="AM25" i="46"/>
  <c r="AM14" i="46"/>
  <c r="AM18" i="46"/>
  <c r="AM22" i="46"/>
  <c r="AM26" i="46"/>
  <c r="AM29" i="46"/>
  <c r="AU29" i="46" s="1"/>
  <c r="AM7" i="46"/>
  <c r="AM9" i="46"/>
  <c r="AM16" i="46"/>
  <c r="AM24" i="46"/>
  <c r="AU24" i="46" s="1"/>
  <c r="AM6" i="46"/>
  <c r="AM19" i="46"/>
  <c r="AM28" i="46"/>
  <c r="AM20" i="46"/>
  <c r="AM12" i="46"/>
  <c r="AM23" i="46"/>
  <c r="AM15" i="46"/>
  <c r="AM27" i="46"/>
  <c r="AC6" i="48"/>
  <c r="AC7" i="48"/>
  <c r="AC9" i="48"/>
  <c r="AC10" i="48"/>
  <c r="AC12" i="48"/>
  <c r="AC14" i="48"/>
  <c r="AC16" i="48"/>
  <c r="AC18" i="48"/>
  <c r="AS18" i="48" s="1"/>
  <c r="AC20" i="48"/>
  <c r="AC24" i="48"/>
  <c r="AC28" i="48"/>
  <c r="AC21" i="48"/>
  <c r="AC23" i="48"/>
  <c r="AC25" i="48"/>
  <c r="AC27" i="48"/>
  <c r="AS27" i="48" s="1"/>
  <c r="AC29" i="48"/>
  <c r="AS29" i="48" s="1"/>
  <c r="AC8" i="48"/>
  <c r="AC22" i="48"/>
  <c r="AC11" i="48"/>
  <c r="AC13" i="48"/>
  <c r="AC15" i="48"/>
  <c r="AC17" i="48"/>
  <c r="AC19" i="48"/>
  <c r="AC26" i="48"/>
  <c r="AS26" i="48" s="1"/>
  <c r="AE7" i="43"/>
  <c r="AE10" i="43"/>
  <c r="AE14" i="43"/>
  <c r="AE12" i="43"/>
  <c r="AE20" i="43"/>
  <c r="AE25" i="43"/>
  <c r="AE8" i="43"/>
  <c r="AE13" i="43"/>
  <c r="AE21" i="43"/>
  <c r="AE27" i="43"/>
  <c r="AE29" i="43"/>
  <c r="AE9" i="43"/>
  <c r="AE19" i="43"/>
  <c r="AE11" i="43"/>
  <c r="AE23" i="43"/>
  <c r="AE24" i="43"/>
  <c r="AE6" i="43"/>
  <c r="AG10" i="42"/>
  <c r="AG14" i="42"/>
  <c r="AG7" i="42"/>
  <c r="AW7" i="42" s="1"/>
  <c r="AG8" i="42"/>
  <c r="AG9" i="42"/>
  <c r="AG13" i="42"/>
  <c r="AG16" i="42"/>
  <c r="AG19" i="42"/>
  <c r="AG24" i="42"/>
  <c r="AG27" i="42"/>
  <c r="AG17" i="42"/>
  <c r="AG22" i="42"/>
  <c r="AG25" i="42"/>
  <c r="AG21" i="42"/>
  <c r="AG26" i="42"/>
  <c r="AW26" i="42" s="1"/>
  <c r="AG6" i="42"/>
  <c r="AG23" i="42"/>
  <c r="AG28" i="42"/>
  <c r="AG18" i="42"/>
  <c r="AG29" i="42"/>
  <c r="AG11" i="42"/>
  <c r="AG20" i="42"/>
  <c r="AG12" i="42"/>
  <c r="AW12" i="42" s="1"/>
  <c r="AG15" i="42"/>
  <c r="AD10" i="47"/>
  <c r="AD9" i="47"/>
  <c r="AD7" i="47"/>
  <c r="AD11" i="47"/>
  <c r="AD13" i="47"/>
  <c r="AD15" i="47"/>
  <c r="AT15" i="47" s="1"/>
  <c r="AD17" i="47"/>
  <c r="AT17" i="47" s="1"/>
  <c r="AD19" i="47"/>
  <c r="AD21" i="47"/>
  <c r="AD23" i="47"/>
  <c r="AT23" i="47" s="1"/>
  <c r="AD25" i="47"/>
  <c r="AT25" i="47" s="1"/>
  <c r="AD27" i="47"/>
  <c r="AD29" i="47"/>
  <c r="AD8" i="47"/>
  <c r="AD14" i="47"/>
  <c r="AT14" i="47" s="1"/>
  <c r="AD22" i="47"/>
  <c r="AD6" i="47"/>
  <c r="AD24" i="47"/>
  <c r="AD28" i="47"/>
  <c r="AT28" i="47" s="1"/>
  <c r="AD18" i="47"/>
  <c r="AD12" i="47"/>
  <c r="AD26" i="47"/>
  <c r="AD16" i="47"/>
  <c r="AT16" i="47" s="1"/>
  <c r="AD20" i="47"/>
  <c r="AE23" i="47"/>
  <c r="AE22" i="47"/>
  <c r="AE9" i="47"/>
  <c r="AE8" i="47"/>
  <c r="AE12" i="47"/>
  <c r="AE16" i="47"/>
  <c r="AE20" i="47"/>
  <c r="AE10" i="47"/>
  <c r="AE15" i="47"/>
  <c r="AE19" i="47"/>
  <c r="AE25" i="47"/>
  <c r="AU25" i="47" s="1"/>
  <c r="AE17" i="47"/>
  <c r="AE11" i="47"/>
  <c r="AE26" i="47"/>
  <c r="AE24" i="47"/>
  <c r="AU24" i="47" s="1"/>
  <c r="AE13" i="47"/>
  <c r="AU13" i="47" s="1"/>
  <c r="AE27" i="47"/>
  <c r="AE14" i="47"/>
  <c r="AE18" i="47"/>
  <c r="AU18" i="47" s="1"/>
  <c r="AE21" i="47"/>
  <c r="AE6" i="47"/>
  <c r="AE7" i="47"/>
  <c r="AE28" i="47"/>
  <c r="AE29" i="47"/>
  <c r="AN7" i="43"/>
  <c r="AN9" i="43"/>
  <c r="AN11" i="43"/>
  <c r="AV11" i="43" s="1"/>
  <c r="AN8" i="43"/>
  <c r="AN10" i="43"/>
  <c r="AN12" i="43"/>
  <c r="AN21" i="43"/>
  <c r="AN13" i="43"/>
  <c r="AN22" i="43"/>
  <c r="AN20" i="43"/>
  <c r="AN14" i="43"/>
  <c r="AV14" i="43" s="1"/>
  <c r="AN6" i="43"/>
  <c r="AN23" i="43"/>
  <c r="AN26" i="43"/>
  <c r="AV26" i="43" s="1"/>
  <c r="AN28" i="43"/>
  <c r="AJ7" i="44"/>
  <c r="AJ9" i="44"/>
  <c r="AJ11" i="44"/>
  <c r="AJ15" i="44"/>
  <c r="AJ19" i="44"/>
  <c r="AJ23" i="44"/>
  <c r="AJ27" i="44"/>
  <c r="AJ8" i="44"/>
  <c r="AJ10" i="44"/>
  <c r="AJ14" i="44"/>
  <c r="AJ18" i="44"/>
  <c r="AJ22" i="44"/>
  <c r="AJ26" i="44"/>
  <c r="AJ16" i="44"/>
  <c r="AJ24" i="44"/>
  <c r="AJ17" i="44"/>
  <c r="AJ25" i="44"/>
  <c r="AJ6" i="44"/>
  <c r="AJ12" i="44"/>
  <c r="AJ28" i="44"/>
  <c r="AJ20" i="44"/>
  <c r="AJ29" i="44"/>
  <c r="AJ13" i="44"/>
  <c r="AJ21" i="44"/>
  <c r="AJ10" i="46"/>
  <c r="AJ9" i="46"/>
  <c r="AJ11" i="46"/>
  <c r="AJ29" i="46"/>
  <c r="AR29" i="46" s="1"/>
  <c r="AJ12" i="46"/>
  <c r="AJ14" i="46"/>
  <c r="AJ16" i="46"/>
  <c r="AR16" i="46" s="1"/>
  <c r="AJ18" i="46"/>
  <c r="AJ20" i="46"/>
  <c r="AJ22" i="46"/>
  <c r="AJ24" i="46"/>
  <c r="AJ26" i="46"/>
  <c r="AJ28" i="46"/>
  <c r="AJ8" i="46"/>
  <c r="AJ7" i="46"/>
  <c r="AR7" i="46" s="1"/>
  <c r="AJ21" i="46"/>
  <c r="AR21" i="46" s="1"/>
  <c r="AJ27" i="46"/>
  <c r="AJ17" i="46"/>
  <c r="AJ23" i="46"/>
  <c r="AJ6" i="46"/>
  <c r="AJ13" i="46"/>
  <c r="AJ19" i="46"/>
  <c r="AJ15" i="46"/>
  <c r="AJ25" i="46"/>
  <c r="AF8" i="47"/>
  <c r="AF7" i="47"/>
  <c r="AF14" i="47"/>
  <c r="AF18" i="47"/>
  <c r="AF22" i="47"/>
  <c r="AF6" i="47"/>
  <c r="AF13" i="47"/>
  <c r="AF17" i="47"/>
  <c r="AF21" i="47"/>
  <c r="AF10" i="47"/>
  <c r="AF16" i="47"/>
  <c r="AF26" i="47"/>
  <c r="AF28" i="47"/>
  <c r="AF24" i="47"/>
  <c r="AF11" i="47"/>
  <c r="AF25" i="47"/>
  <c r="AV25" i="47" s="1"/>
  <c r="AF29" i="47"/>
  <c r="AF27" i="47"/>
  <c r="AF12" i="47"/>
  <c r="AF15" i="47"/>
  <c r="AF19" i="47"/>
  <c r="AF9" i="47"/>
  <c r="AF20" i="47"/>
  <c r="AF23" i="47"/>
  <c r="AV23" i="47" s="1"/>
  <c r="AM12" i="44"/>
  <c r="AM20" i="44"/>
  <c r="AM28" i="44"/>
  <c r="AM10" i="44"/>
  <c r="AM18" i="44"/>
  <c r="AM26" i="44"/>
  <c r="AM13" i="44"/>
  <c r="AM16" i="44"/>
  <c r="AU16" i="44" s="1"/>
  <c r="AM19" i="44"/>
  <c r="AM27" i="44"/>
  <c r="AM6" i="44"/>
  <c r="AM22" i="44"/>
  <c r="AM7" i="44"/>
  <c r="AM11" i="44"/>
  <c r="AM17" i="44"/>
  <c r="AM25" i="44"/>
  <c r="AM14" i="44"/>
  <c r="AM29" i="44"/>
  <c r="AM8" i="44"/>
  <c r="AM15" i="44"/>
  <c r="AU15" i="44" s="1"/>
  <c r="AM9" i="44"/>
  <c r="AM21" i="44"/>
  <c r="AM23" i="44"/>
  <c r="AM24" i="44"/>
  <c r="AM9" i="42"/>
  <c r="AM20" i="42"/>
  <c r="AM28" i="42"/>
  <c r="AM8" i="42"/>
  <c r="AM11" i="42"/>
  <c r="AM18" i="42"/>
  <c r="AM26" i="42"/>
  <c r="AU26" i="42" s="1"/>
  <c r="AM16" i="42"/>
  <c r="AM13" i="42"/>
  <c r="AM21" i="42"/>
  <c r="AM29" i="42"/>
  <c r="AM12" i="42"/>
  <c r="AU12" i="42" s="1"/>
  <c r="AM22" i="42"/>
  <c r="AM19" i="42"/>
  <c r="AM27" i="42"/>
  <c r="AM25" i="42"/>
  <c r="AU25" i="42" s="1"/>
  <c r="AM10" i="42"/>
  <c r="AM15" i="42"/>
  <c r="AM14" i="42"/>
  <c r="AU14" i="42" s="1"/>
  <c r="AM23" i="42"/>
  <c r="AM24" i="42"/>
  <c r="AM17" i="42"/>
  <c r="AE25" i="45"/>
  <c r="AE7" i="45"/>
  <c r="AE9" i="45"/>
  <c r="AE13" i="45"/>
  <c r="AE17" i="45"/>
  <c r="AE23" i="45"/>
  <c r="AE12" i="45"/>
  <c r="AE18" i="45"/>
  <c r="AE24" i="45"/>
  <c r="AE29" i="45"/>
  <c r="AU29" i="45" s="1"/>
  <c r="AE14" i="45"/>
  <c r="AE19" i="45"/>
  <c r="AE26" i="45"/>
  <c r="AE6" i="45"/>
  <c r="AE8" i="45"/>
  <c r="AE16" i="45"/>
  <c r="AE28" i="45"/>
  <c r="AE11" i="45"/>
  <c r="AE21" i="45"/>
  <c r="AE10" i="45"/>
  <c r="AE22" i="45"/>
  <c r="AE27" i="45"/>
  <c r="AU27" i="45" s="1"/>
  <c r="AE15" i="45"/>
  <c r="AE20" i="45"/>
  <c r="AC8" i="45"/>
  <c r="AS8" i="45" s="1"/>
  <c r="AC9" i="45"/>
  <c r="AC11" i="45"/>
  <c r="AC13" i="45"/>
  <c r="AC15" i="45"/>
  <c r="AC17" i="45"/>
  <c r="AC19" i="45"/>
  <c r="AC23" i="45"/>
  <c r="AS23" i="45" s="1"/>
  <c r="AC25" i="45"/>
  <c r="AS25" i="45" s="1"/>
  <c r="AC27" i="45"/>
  <c r="AS27" i="45" s="1"/>
  <c r="AC29" i="45"/>
  <c r="AC7" i="45"/>
  <c r="AC21" i="45"/>
  <c r="AS21" i="45" s="1"/>
  <c r="AC6" i="45"/>
  <c r="AS6" i="45" s="1"/>
  <c r="AC18" i="45"/>
  <c r="AC12" i="45"/>
  <c r="AC20" i="45"/>
  <c r="AC26" i="45"/>
  <c r="AC14" i="45"/>
  <c r="AC22" i="45"/>
  <c r="AC28" i="45"/>
  <c r="AS28" i="45" s="1"/>
  <c r="AC16" i="45"/>
  <c r="AS16" i="45" s="1"/>
  <c r="AC24" i="45"/>
  <c r="AC10" i="45"/>
  <c r="AG8" i="45"/>
  <c r="AW8" i="45" s="1"/>
  <c r="AG9" i="45"/>
  <c r="AG11" i="45"/>
  <c r="AG13" i="45"/>
  <c r="AG15" i="45"/>
  <c r="AW15" i="45" s="1"/>
  <c r="AG17" i="45"/>
  <c r="AW17" i="45" s="1"/>
  <c r="AG19" i="45"/>
  <c r="AG23" i="45"/>
  <c r="AG25" i="45"/>
  <c r="AG27" i="45"/>
  <c r="AW27" i="45" s="1"/>
  <c r="AG29" i="45"/>
  <c r="AG6" i="45"/>
  <c r="AG10" i="45"/>
  <c r="AW10" i="45" s="1"/>
  <c r="AG14" i="45"/>
  <c r="AG18" i="45"/>
  <c r="AG12" i="45"/>
  <c r="AG22" i="45"/>
  <c r="AG26" i="45"/>
  <c r="AW26" i="45" s="1"/>
  <c r="AG7" i="45"/>
  <c r="AG20" i="45"/>
  <c r="AG21" i="45"/>
  <c r="AG28" i="45"/>
  <c r="AW28" i="45" s="1"/>
  <c r="AG16" i="45"/>
  <c r="AG24" i="45"/>
  <c r="AB8" i="48"/>
  <c r="AB7" i="48"/>
  <c r="AB10" i="48"/>
  <c r="AB9" i="48"/>
  <c r="AB15" i="48"/>
  <c r="AB6" i="48"/>
  <c r="AB12" i="48"/>
  <c r="AB19" i="48"/>
  <c r="AB23" i="48"/>
  <c r="AB27" i="48"/>
  <c r="AR27" i="48" s="1"/>
  <c r="AB13" i="48"/>
  <c r="AB16" i="48"/>
  <c r="AB18" i="48"/>
  <c r="AB20" i="48"/>
  <c r="AB22" i="48"/>
  <c r="AB24" i="48"/>
  <c r="AB26" i="48"/>
  <c r="AB28" i="48"/>
  <c r="AR28" i="48" s="1"/>
  <c r="AB21" i="48"/>
  <c r="AB25" i="48"/>
  <c r="AB11" i="48"/>
  <c r="AB14" i="48"/>
  <c r="AB17" i="48"/>
  <c r="AB29" i="48"/>
  <c r="AG7" i="46"/>
  <c r="AW7" i="46" s="1"/>
  <c r="AG6" i="46"/>
  <c r="AW6" i="46" s="1"/>
  <c r="AG29" i="46"/>
  <c r="AW29" i="46" s="1"/>
  <c r="AG8" i="46"/>
  <c r="AG10" i="46"/>
  <c r="AW10" i="46" s="1"/>
  <c r="AG12" i="46"/>
  <c r="AW12" i="46" s="1"/>
  <c r="AG14" i="46"/>
  <c r="AG16" i="46"/>
  <c r="AG18" i="46"/>
  <c r="AG20" i="46"/>
  <c r="AW20" i="46" s="1"/>
  <c r="AG22" i="46"/>
  <c r="AW22" i="46" s="1"/>
  <c r="AG24" i="46"/>
  <c r="AG26" i="46"/>
  <c r="AW26" i="46" s="1"/>
  <c r="AG9" i="46"/>
  <c r="AG13" i="46"/>
  <c r="AG17" i="46"/>
  <c r="AG21" i="46"/>
  <c r="AG25" i="46"/>
  <c r="AW25" i="46" s="1"/>
  <c r="AG11" i="46"/>
  <c r="AG27" i="46"/>
  <c r="AG23" i="46"/>
  <c r="AW23" i="46" s="1"/>
  <c r="AG19" i="46"/>
  <c r="AW19" i="46" s="1"/>
  <c r="AG15" i="46"/>
  <c r="AG28" i="46"/>
  <c r="AC11" i="44"/>
  <c r="AC13" i="44"/>
  <c r="AS13" i="44" s="1"/>
  <c r="AC15" i="44"/>
  <c r="AC17" i="44"/>
  <c r="AC19" i="44"/>
  <c r="AC21" i="44"/>
  <c r="AS21" i="44" s="1"/>
  <c r="AC23" i="44"/>
  <c r="AC25" i="44"/>
  <c r="AC27" i="44"/>
  <c r="AC29" i="44"/>
  <c r="AS29" i="44" s="1"/>
  <c r="AC9" i="44"/>
  <c r="AC10" i="44"/>
  <c r="AC14" i="44"/>
  <c r="AC18" i="44"/>
  <c r="AC22" i="44"/>
  <c r="AC26" i="44"/>
  <c r="AS26" i="44" s="1"/>
  <c r="AC8" i="44"/>
  <c r="AC6" i="44"/>
  <c r="AS6" i="44" s="1"/>
  <c r="AC7" i="44"/>
  <c r="AC12" i="44"/>
  <c r="AC20" i="44"/>
  <c r="AS20" i="44" s="1"/>
  <c r="AC28" i="44"/>
  <c r="AS28" i="44" s="1"/>
  <c r="AC16" i="44"/>
  <c r="AC24" i="44"/>
  <c r="AO9" i="44"/>
  <c r="AW9" i="44" s="1"/>
  <c r="AO17" i="44"/>
  <c r="AW17" i="44" s="1"/>
  <c r="AO25" i="44"/>
  <c r="AO7" i="44"/>
  <c r="AO15" i="44"/>
  <c r="AW15" i="44" s="1"/>
  <c r="AO23" i="44"/>
  <c r="AW23" i="44" s="1"/>
  <c r="AO10" i="44"/>
  <c r="AO21" i="44"/>
  <c r="AO6" i="44"/>
  <c r="AO16" i="44"/>
  <c r="AW16" i="44" s="1"/>
  <c r="AO24" i="44"/>
  <c r="AO11" i="44"/>
  <c r="AO27" i="44"/>
  <c r="AW27" i="44" s="1"/>
  <c r="AO14" i="44"/>
  <c r="AW14" i="44" s="1"/>
  <c r="AO22" i="44"/>
  <c r="AO12" i="44"/>
  <c r="AW12" i="44" s="1"/>
  <c r="AO18" i="44"/>
  <c r="AO29" i="44"/>
  <c r="AW29" i="44" s="1"/>
  <c r="AO8" i="44"/>
  <c r="AO20" i="44"/>
  <c r="AO19" i="44"/>
  <c r="AW19" i="44" s="1"/>
  <c r="AO13" i="44"/>
  <c r="AO26" i="44"/>
  <c r="AO28" i="44"/>
  <c r="AK11" i="47"/>
  <c r="AK14" i="47"/>
  <c r="AK18" i="47"/>
  <c r="AK22" i="47"/>
  <c r="AK24" i="47"/>
  <c r="AK8" i="47"/>
  <c r="AK27" i="47"/>
  <c r="AK7" i="47"/>
  <c r="AK13" i="47"/>
  <c r="AK17" i="47"/>
  <c r="AK21" i="47"/>
  <c r="AK25" i="47"/>
  <c r="AK9" i="47"/>
  <c r="AK15" i="47"/>
  <c r="AS15" i="47" s="1"/>
  <c r="AK20" i="47"/>
  <c r="AK29" i="47"/>
  <c r="AK26" i="47"/>
  <c r="AK6" i="47"/>
  <c r="AK10" i="47"/>
  <c r="AK28" i="47"/>
  <c r="AK12" i="47"/>
  <c r="AK16" i="47"/>
  <c r="AK19" i="47"/>
  <c r="AK23" i="47"/>
  <c r="AE9" i="44"/>
  <c r="AU9" i="44" s="1"/>
  <c r="AE12" i="44"/>
  <c r="AE16" i="44"/>
  <c r="AE20" i="44"/>
  <c r="AE24" i="44"/>
  <c r="AE28" i="44"/>
  <c r="AU28" i="44" s="1"/>
  <c r="AE11" i="44"/>
  <c r="AE17" i="44"/>
  <c r="AE22" i="44"/>
  <c r="AE27" i="44"/>
  <c r="AU27" i="44" s="1"/>
  <c r="AE13" i="44"/>
  <c r="AE18" i="44"/>
  <c r="AE23" i="44"/>
  <c r="AE29" i="44"/>
  <c r="AU29" i="44" s="1"/>
  <c r="AE15" i="44"/>
  <c r="AE26" i="44"/>
  <c r="AE6" i="44"/>
  <c r="AE19" i="44"/>
  <c r="AU19" i="44" s="1"/>
  <c r="AE10" i="44"/>
  <c r="AE7" i="44"/>
  <c r="AE14" i="44"/>
  <c r="AE21" i="44"/>
  <c r="AU21" i="44" s="1"/>
  <c r="AE8" i="44"/>
  <c r="AE25" i="44"/>
  <c r="AD8" i="43"/>
  <c r="AT8" i="43" s="1"/>
  <c r="AD10" i="43"/>
  <c r="AT10" i="43" s="1"/>
  <c r="AD12" i="43"/>
  <c r="AD6" i="43"/>
  <c r="AD13" i="43"/>
  <c r="AD21" i="43"/>
  <c r="AT21" i="43" s="1"/>
  <c r="AD24" i="43"/>
  <c r="AD27" i="43"/>
  <c r="AD29" i="43"/>
  <c r="AD11" i="43"/>
  <c r="AT11" i="43" s="1"/>
  <c r="AD25" i="43"/>
  <c r="AD9" i="43"/>
  <c r="AD16" i="43"/>
  <c r="AD20" i="43"/>
  <c r="AT20" i="43" s="1"/>
  <c r="AD28" i="43"/>
  <c r="AD7" i="43"/>
  <c r="AD26" i="43"/>
  <c r="AF10" i="44"/>
  <c r="AV10" i="44" s="1"/>
  <c r="AF14" i="44"/>
  <c r="AF18" i="44"/>
  <c r="AF22" i="44"/>
  <c r="AF26" i="44"/>
  <c r="AF13" i="44"/>
  <c r="AF17" i="44"/>
  <c r="AF21" i="44"/>
  <c r="AF25" i="44"/>
  <c r="AF29" i="44"/>
  <c r="AF11" i="44"/>
  <c r="AF19" i="44"/>
  <c r="AF27" i="44"/>
  <c r="AF6" i="44"/>
  <c r="AF12" i="44"/>
  <c r="AF20" i="44"/>
  <c r="AF28" i="44"/>
  <c r="AF23" i="44"/>
  <c r="AF16" i="44"/>
  <c r="AF24" i="44"/>
  <c r="AF15" i="44"/>
  <c r="AF7" i="44"/>
  <c r="AF8" i="44"/>
  <c r="AF9" i="44"/>
  <c r="AD9" i="44"/>
  <c r="AT9" i="44" s="1"/>
  <c r="AD6" i="44"/>
  <c r="AD10" i="44"/>
  <c r="AD12" i="44"/>
  <c r="AT12" i="44" s="1"/>
  <c r="AD14" i="44"/>
  <c r="AT14" i="44" s="1"/>
  <c r="AD16" i="44"/>
  <c r="AD18" i="44"/>
  <c r="AT18" i="44" s="1"/>
  <c r="AD20" i="44"/>
  <c r="AD22" i="44"/>
  <c r="AD24" i="44"/>
  <c r="AT24" i="44" s="1"/>
  <c r="AD26" i="44"/>
  <c r="AD28" i="44"/>
  <c r="AT28" i="44" s="1"/>
  <c r="AD7" i="44"/>
  <c r="AT7" i="44" s="1"/>
  <c r="AD8" i="44"/>
  <c r="AD11" i="44"/>
  <c r="AD15" i="44"/>
  <c r="AT15" i="44" s="1"/>
  <c r="AD19" i="44"/>
  <c r="AI19" i="44" s="1"/>
  <c r="AD23" i="44"/>
  <c r="AD27" i="44"/>
  <c r="AD13" i="44"/>
  <c r="AT13" i="44" s="1"/>
  <c r="AD29" i="44"/>
  <c r="AT29" i="44" s="1"/>
  <c r="AD17" i="44"/>
  <c r="AD21" i="44"/>
  <c r="AT21" i="44" s="1"/>
  <c r="AD25" i="44"/>
  <c r="T17" i="48"/>
  <c r="L17" i="48" s="1"/>
  <c r="T9" i="48"/>
  <c r="L9" i="48" s="1"/>
  <c r="T20" i="48"/>
  <c r="L20" i="48" s="1"/>
  <c r="T12" i="48"/>
  <c r="L12" i="48" s="1"/>
  <c r="T15" i="48"/>
  <c r="L15" i="48" s="1"/>
  <c r="T8" i="48"/>
  <c r="L8" i="48" s="1"/>
  <c r="T18" i="48"/>
  <c r="L18" i="48" s="1"/>
  <c r="T7" i="48"/>
  <c r="L7" i="48" s="1"/>
  <c r="T19" i="48"/>
  <c r="L19" i="48" s="1"/>
  <c r="T6" i="48"/>
  <c r="T16" i="48"/>
  <c r="L16" i="48" s="1"/>
  <c r="T14" i="48"/>
  <c r="L14" i="48" s="1"/>
  <c r="T13" i="48"/>
  <c r="L13" i="48" s="1"/>
  <c r="T11" i="48"/>
  <c r="L11" i="48" s="1"/>
  <c r="T22" i="48"/>
  <c r="L22" i="48" s="1"/>
  <c r="T26" i="48"/>
  <c r="L26" i="48" s="1"/>
  <c r="T21" i="48"/>
  <c r="L21" i="48" s="1"/>
  <c r="T23" i="48"/>
  <c r="L23" i="48" s="1"/>
  <c r="T25" i="48"/>
  <c r="L25" i="48" s="1"/>
  <c r="T27" i="48"/>
  <c r="L27" i="48" s="1"/>
  <c r="T29" i="48"/>
  <c r="L29" i="48" s="1"/>
  <c r="T24" i="48"/>
  <c r="L24" i="48" s="1"/>
  <c r="T10" i="48"/>
  <c r="L10" i="48" s="1"/>
  <c r="T28" i="48"/>
  <c r="L28" i="48" s="1"/>
  <c r="T26" i="45"/>
  <c r="L26" i="45" s="1"/>
  <c r="T22" i="45"/>
  <c r="L22" i="45" s="1"/>
  <c r="T18" i="45"/>
  <c r="L18" i="45" s="1"/>
  <c r="T14" i="45"/>
  <c r="L14" i="45" s="1"/>
  <c r="T10" i="45"/>
  <c r="T29" i="45"/>
  <c r="L29" i="45" s="1"/>
  <c r="T25" i="45"/>
  <c r="L25" i="45" s="1"/>
  <c r="T21" i="45"/>
  <c r="L21" i="45" s="1"/>
  <c r="T17" i="45"/>
  <c r="L17" i="45" s="1"/>
  <c r="T13" i="45"/>
  <c r="L13" i="45" s="1"/>
  <c r="T9" i="45"/>
  <c r="L9" i="45" s="1"/>
  <c r="T24" i="45"/>
  <c r="L24" i="45" s="1"/>
  <c r="T16" i="45"/>
  <c r="L16" i="45" s="1"/>
  <c r="T8" i="45"/>
  <c r="L8" i="45" s="1"/>
  <c r="T23" i="45"/>
  <c r="L23" i="45" s="1"/>
  <c r="T15" i="45"/>
  <c r="L15" i="45" s="1"/>
  <c r="T7" i="45"/>
  <c r="L7" i="45" s="1"/>
  <c r="T28" i="45"/>
  <c r="L28" i="45" s="1"/>
  <c r="T12" i="45"/>
  <c r="L12" i="45" s="1"/>
  <c r="T27" i="45"/>
  <c r="L27" i="45" s="1"/>
  <c r="T11" i="45"/>
  <c r="L11" i="45" s="1"/>
  <c r="T6" i="45"/>
  <c r="T20" i="45"/>
  <c r="L20" i="45" s="1"/>
  <c r="T19" i="45"/>
  <c r="L19" i="45" s="1"/>
  <c r="AM14" i="48"/>
  <c r="AM20" i="48"/>
  <c r="AM12" i="48"/>
  <c r="AM18" i="48"/>
  <c r="AM16" i="48"/>
  <c r="AU16" i="48" s="1"/>
  <c r="AM15" i="48"/>
  <c r="AM10" i="48"/>
  <c r="AM7" i="48"/>
  <c r="AM13" i="48"/>
  <c r="AM6" i="48"/>
  <c r="AM9" i="48"/>
  <c r="AM27" i="48"/>
  <c r="AM28" i="48"/>
  <c r="AM29" i="48"/>
  <c r="AM22" i="48"/>
  <c r="AM11" i="48"/>
  <c r="AM25" i="48"/>
  <c r="AU25" i="48" s="1"/>
  <c r="AM26" i="48"/>
  <c r="AM19" i="48"/>
  <c r="AM21" i="48"/>
  <c r="AM17" i="48"/>
  <c r="AM23" i="48"/>
  <c r="AM24" i="48"/>
  <c r="AM8" i="48"/>
  <c r="T25" i="47"/>
  <c r="L25" i="47" s="1"/>
  <c r="T28" i="47"/>
  <c r="L28" i="47" s="1"/>
  <c r="T24" i="47"/>
  <c r="L24" i="47" s="1"/>
  <c r="T9" i="47"/>
  <c r="L9" i="47" s="1"/>
  <c r="T8" i="47"/>
  <c r="L8" i="47" s="1"/>
  <c r="T27" i="47"/>
  <c r="L27" i="47" s="1"/>
  <c r="T12" i="47"/>
  <c r="L12" i="47" s="1"/>
  <c r="T16" i="47"/>
  <c r="L16" i="47" s="1"/>
  <c r="T20" i="47"/>
  <c r="L20" i="47" s="1"/>
  <c r="T26" i="47"/>
  <c r="L26" i="47" s="1"/>
  <c r="T11" i="47"/>
  <c r="L11" i="47" s="1"/>
  <c r="T13" i="47"/>
  <c r="L13" i="47" s="1"/>
  <c r="T17" i="47"/>
  <c r="L17" i="47" s="1"/>
  <c r="T21" i="47"/>
  <c r="L21" i="47" s="1"/>
  <c r="T29" i="47"/>
  <c r="L29" i="47" s="1"/>
  <c r="T6" i="47"/>
  <c r="T19" i="47"/>
  <c r="L19" i="47" s="1"/>
  <c r="T22" i="47"/>
  <c r="L22" i="47" s="1"/>
  <c r="T7" i="47"/>
  <c r="L7" i="47" s="1"/>
  <c r="T14" i="47"/>
  <c r="L14" i="47" s="1"/>
  <c r="T23" i="47"/>
  <c r="L23" i="47" s="1"/>
  <c r="T15" i="47"/>
  <c r="L15" i="47" s="1"/>
  <c r="T18" i="47"/>
  <c r="L18" i="47" s="1"/>
  <c r="T10" i="47"/>
  <c r="L10" i="47" s="1"/>
  <c r="AG8" i="48"/>
  <c r="AW8" i="48" s="1"/>
  <c r="AG6" i="48"/>
  <c r="AG9" i="48"/>
  <c r="AG22" i="48"/>
  <c r="AW22" i="48" s="1"/>
  <c r="AG24" i="48"/>
  <c r="AG26" i="48"/>
  <c r="AG28" i="48"/>
  <c r="AG15" i="48"/>
  <c r="AG19" i="48"/>
  <c r="AW19" i="48" s="1"/>
  <c r="AG10" i="48"/>
  <c r="AW10" i="48" s="1"/>
  <c r="AG12" i="48"/>
  <c r="AG14" i="48"/>
  <c r="AW14" i="48" s="1"/>
  <c r="AG16" i="48"/>
  <c r="AI16" i="48" s="1"/>
  <c r="AG18" i="48"/>
  <c r="AG20" i="48"/>
  <c r="AG13" i="48"/>
  <c r="AW13" i="48" s="1"/>
  <c r="AG17" i="48"/>
  <c r="AW17" i="48" s="1"/>
  <c r="AG7" i="48"/>
  <c r="AW7" i="48" s="1"/>
  <c r="AG21" i="48"/>
  <c r="AG23" i="48"/>
  <c r="AW23" i="48" s="1"/>
  <c r="AG25" i="48"/>
  <c r="AW25" i="48" s="1"/>
  <c r="AG27" i="48"/>
  <c r="AG29" i="48"/>
  <c r="AG11" i="48"/>
  <c r="AN28" i="46"/>
  <c r="AN10" i="46"/>
  <c r="AN11" i="46"/>
  <c r="AN9" i="46"/>
  <c r="AN29" i="46"/>
  <c r="AV29" i="46" s="1"/>
  <c r="AN7" i="46"/>
  <c r="AN8" i="46"/>
  <c r="AN6" i="46"/>
  <c r="AN12" i="46"/>
  <c r="AV12" i="46" s="1"/>
  <c r="AN14" i="46"/>
  <c r="AN16" i="46"/>
  <c r="AN18" i="46"/>
  <c r="AN20" i="46"/>
  <c r="AV20" i="46" s="1"/>
  <c r="AN22" i="46"/>
  <c r="AN24" i="46"/>
  <c r="AN26" i="46"/>
  <c r="AN13" i="46"/>
  <c r="AN17" i="46"/>
  <c r="AN21" i="46"/>
  <c r="AN25" i="46"/>
  <c r="AN15" i="46"/>
  <c r="AN27" i="46"/>
  <c r="AN23" i="46"/>
  <c r="AN19" i="46"/>
  <c r="AO11" i="43"/>
  <c r="AW11" i="43" s="1"/>
  <c r="AO8" i="43"/>
  <c r="AO9" i="43"/>
  <c r="AO22" i="43"/>
  <c r="AW22" i="43" s="1"/>
  <c r="AO12" i="43"/>
  <c r="AW12" i="43" s="1"/>
  <c r="AO13" i="43"/>
  <c r="AO10" i="43"/>
  <c r="AO7" i="43"/>
  <c r="AW7" i="43" s="1"/>
  <c r="AO23" i="43"/>
  <c r="AW23" i="43" s="1"/>
  <c r="AO24" i="43"/>
  <c r="AO16" i="43"/>
  <c r="AO6" i="43"/>
  <c r="AW6" i="43" s="1"/>
  <c r="AE17" i="48"/>
  <c r="AI17" i="48" s="1"/>
  <c r="AE10" i="48"/>
  <c r="AE15" i="48"/>
  <c r="AE13" i="48"/>
  <c r="AE11" i="48"/>
  <c r="AU11" i="48" s="1"/>
  <c r="AE18" i="48"/>
  <c r="AE7" i="48"/>
  <c r="AE20" i="48"/>
  <c r="AE12" i="48"/>
  <c r="AU12" i="48" s="1"/>
  <c r="AE9" i="48"/>
  <c r="AE22" i="48"/>
  <c r="AE24" i="48"/>
  <c r="AE26" i="48"/>
  <c r="AU26" i="48" s="1"/>
  <c r="AE28" i="48"/>
  <c r="AE8" i="48"/>
  <c r="AE14" i="48"/>
  <c r="AE19" i="48"/>
  <c r="AU19" i="48" s="1"/>
  <c r="AE16" i="48"/>
  <c r="AE6" i="48"/>
  <c r="AE21" i="48"/>
  <c r="AE23" i="48"/>
  <c r="AU23" i="48" s="1"/>
  <c r="AE25" i="48"/>
  <c r="AE27" i="48"/>
  <c r="AE29" i="48"/>
  <c r="AU29" i="48" s="1"/>
  <c r="AH8" i="44"/>
  <c r="AX8" i="44" s="1"/>
  <c r="AH11" i="44"/>
  <c r="AH13" i="44"/>
  <c r="AH15" i="44"/>
  <c r="AH17" i="44"/>
  <c r="AX17" i="44" s="1"/>
  <c r="AH19" i="44"/>
  <c r="AH21" i="44"/>
  <c r="AH23" i="44"/>
  <c r="AX23" i="44" s="1"/>
  <c r="AH25" i="44"/>
  <c r="AX25" i="44" s="1"/>
  <c r="AH27" i="44"/>
  <c r="AH9" i="44"/>
  <c r="AH6" i="44"/>
  <c r="AH10" i="44"/>
  <c r="AH14" i="44"/>
  <c r="AH18" i="44"/>
  <c r="AH22" i="44"/>
  <c r="AH26" i="44"/>
  <c r="AX26" i="44" s="1"/>
  <c r="AH29" i="44"/>
  <c r="AH12" i="44"/>
  <c r="AX12" i="44" s="1"/>
  <c r="AH20" i="44"/>
  <c r="AH28" i="44"/>
  <c r="AX28" i="44" s="1"/>
  <c r="AH7" i="44"/>
  <c r="AH24" i="44"/>
  <c r="AH16" i="44"/>
  <c r="AX16" i="44" s="1"/>
  <c r="AO17" i="42"/>
  <c r="AO25" i="42"/>
  <c r="AO15" i="42"/>
  <c r="AO23" i="42"/>
  <c r="AO21" i="42"/>
  <c r="AW21" i="42" s="1"/>
  <c r="AO18" i="42"/>
  <c r="AO26" i="42"/>
  <c r="AO10" i="42"/>
  <c r="AW10" i="42" s="1"/>
  <c r="AO27" i="42"/>
  <c r="AW27" i="42" s="1"/>
  <c r="AO16" i="42"/>
  <c r="AO24" i="42"/>
  <c r="AO29" i="42"/>
  <c r="AW29" i="42" s="1"/>
  <c r="AO14" i="42"/>
  <c r="AO19" i="42"/>
  <c r="AO11" i="42"/>
  <c r="AO20" i="42"/>
  <c r="AO8" i="42"/>
  <c r="AO30" i="42" s="1"/>
  <c r="AO12" i="42"/>
  <c r="AO9" i="42"/>
  <c r="AW9" i="42" s="1"/>
  <c r="AO28" i="42"/>
  <c r="AO22" i="42"/>
  <c r="AW22" i="42" s="1"/>
  <c r="AO13" i="42"/>
  <c r="AN7" i="47"/>
  <c r="AN11" i="47"/>
  <c r="AN15" i="47"/>
  <c r="AN19" i="47"/>
  <c r="AN23" i="47"/>
  <c r="AN14" i="47"/>
  <c r="AV14" i="47" s="1"/>
  <c r="AN18" i="47"/>
  <c r="AN22" i="47"/>
  <c r="AN10" i="47"/>
  <c r="AN13" i="47"/>
  <c r="AV13" i="47" s="1"/>
  <c r="AN21" i="47"/>
  <c r="AV21" i="47" s="1"/>
  <c r="AN16" i="47"/>
  <c r="AN12" i="47"/>
  <c r="AN25" i="47"/>
  <c r="AN6" i="47"/>
  <c r="AN24" i="47"/>
  <c r="AN8" i="47"/>
  <c r="AN27" i="47"/>
  <c r="AV27" i="47" s="1"/>
  <c r="AN26" i="47"/>
  <c r="AN17" i="47"/>
  <c r="AN20" i="47"/>
  <c r="AN29" i="47"/>
  <c r="AN9" i="47"/>
  <c r="AV9" i="47" s="1"/>
  <c r="AN28" i="47"/>
  <c r="AP9" i="46"/>
  <c r="AP7" i="46"/>
  <c r="AP12" i="46"/>
  <c r="AP16" i="46"/>
  <c r="AP20" i="46"/>
  <c r="AP24" i="46"/>
  <c r="AP8" i="46"/>
  <c r="AX8" i="46" s="1"/>
  <c r="AP13" i="46"/>
  <c r="AP17" i="46"/>
  <c r="AP21" i="46"/>
  <c r="AP25" i="46"/>
  <c r="AQ25" i="46" s="1"/>
  <c r="AP28" i="46"/>
  <c r="AP29" i="46"/>
  <c r="AP11" i="46"/>
  <c r="AP18" i="46"/>
  <c r="AP26" i="46"/>
  <c r="AP19" i="46"/>
  <c r="AP22" i="46"/>
  <c r="AP10" i="46"/>
  <c r="AP14" i="46"/>
  <c r="AP23" i="46"/>
  <c r="AP6" i="46"/>
  <c r="AP15" i="46"/>
  <c r="AX15" i="46" s="1"/>
  <c r="AP27" i="46"/>
  <c r="AP14" i="43"/>
  <c r="AP8" i="43"/>
  <c r="AP12" i="43"/>
  <c r="AX12" i="43" s="1"/>
  <c r="AP17" i="43"/>
  <c r="AP28" i="43"/>
  <c r="AP22" i="43"/>
  <c r="AP16" i="43"/>
  <c r="AP7" i="43"/>
  <c r="AP11" i="43"/>
  <c r="AP23" i="43"/>
  <c r="AX23" i="43" s="1"/>
  <c r="AP20" i="43"/>
  <c r="AX20" i="43" s="1"/>
  <c r="AP27" i="43"/>
  <c r="AP21" i="43"/>
  <c r="AX21" i="43" s="1"/>
  <c r="AP25" i="43"/>
  <c r="AP9" i="43"/>
  <c r="AX9" i="43" s="1"/>
  <c r="AP10" i="43"/>
  <c r="AP15" i="43"/>
  <c r="AP6" i="43"/>
  <c r="T7" i="46"/>
  <c r="T8" i="46"/>
  <c r="L8" i="46" s="1"/>
  <c r="T6" i="46"/>
  <c r="T29" i="46"/>
  <c r="L29" i="46" s="1"/>
  <c r="T9" i="46"/>
  <c r="L9" i="46" s="1"/>
  <c r="T10" i="46"/>
  <c r="L10" i="46" s="1"/>
  <c r="T13" i="46"/>
  <c r="L13" i="46" s="1"/>
  <c r="T15" i="46"/>
  <c r="L15" i="46" s="1"/>
  <c r="T17" i="46"/>
  <c r="L17" i="46" s="1"/>
  <c r="T19" i="46"/>
  <c r="L19" i="46" s="1"/>
  <c r="T21" i="46"/>
  <c r="L21" i="46" s="1"/>
  <c r="T23" i="46"/>
  <c r="L23" i="46" s="1"/>
  <c r="T25" i="46"/>
  <c r="L25" i="46" s="1"/>
  <c r="T27" i="46"/>
  <c r="L27" i="46" s="1"/>
  <c r="T14" i="46"/>
  <c r="L14" i="46" s="1"/>
  <c r="T18" i="46"/>
  <c r="L18" i="46" s="1"/>
  <c r="T22" i="46"/>
  <c r="L22" i="46" s="1"/>
  <c r="T26" i="46"/>
  <c r="L26" i="46" s="1"/>
  <c r="T20" i="46"/>
  <c r="L20" i="46" s="1"/>
  <c r="T11" i="46"/>
  <c r="L11" i="46" s="1"/>
  <c r="T16" i="46"/>
  <c r="L16" i="46" s="1"/>
  <c r="T12" i="46"/>
  <c r="L12" i="46" s="1"/>
  <c r="T28" i="46"/>
  <c r="L28" i="46" s="1"/>
  <c r="T24" i="46"/>
  <c r="L24" i="46" s="1"/>
  <c r="AD28" i="45"/>
  <c r="AD27" i="45"/>
  <c r="AD7" i="45"/>
  <c r="AD25" i="45"/>
  <c r="AD29" i="45"/>
  <c r="AD22" i="45"/>
  <c r="AD24" i="45"/>
  <c r="AD9" i="45"/>
  <c r="AD11" i="45"/>
  <c r="AD13" i="45"/>
  <c r="AD15" i="45"/>
  <c r="AD17" i="45"/>
  <c r="AD19" i="45"/>
  <c r="AD23" i="45"/>
  <c r="AD10" i="45"/>
  <c r="AD14" i="45"/>
  <c r="AD18" i="45"/>
  <c r="AT18" i="45" s="1"/>
  <c r="AD21" i="45"/>
  <c r="AD16" i="45"/>
  <c r="AD6" i="45"/>
  <c r="AD12" i="45"/>
  <c r="AD20" i="45"/>
  <c r="AD26" i="45"/>
  <c r="AD8" i="45"/>
  <c r="AN8" i="42"/>
  <c r="AN30" i="42" s="1"/>
  <c r="AN14" i="42"/>
  <c r="AN18" i="42"/>
  <c r="AN22" i="42"/>
  <c r="AV22" i="42" s="1"/>
  <c r="AN11" i="42"/>
  <c r="AV11" i="42" s="1"/>
  <c r="AN13" i="42"/>
  <c r="AV13" i="42" s="1"/>
  <c r="AN15" i="42"/>
  <c r="AN17" i="42"/>
  <c r="AV17" i="42" s="1"/>
  <c r="AN19" i="42"/>
  <c r="AV19" i="42" s="1"/>
  <c r="AN21" i="42"/>
  <c r="AN23" i="42"/>
  <c r="AV23" i="42" s="1"/>
  <c r="AN25" i="42"/>
  <c r="AN27" i="42"/>
  <c r="AV27" i="42" s="1"/>
  <c r="AN29" i="42"/>
  <c r="AN12" i="42"/>
  <c r="AN16" i="42"/>
  <c r="AV16" i="42" s="1"/>
  <c r="AN24" i="42"/>
  <c r="AQ24" i="42" s="1"/>
  <c r="AN28" i="42"/>
  <c r="AN10" i="42"/>
  <c r="AV10" i="42" s="1"/>
  <c r="AN26" i="42"/>
  <c r="AN9" i="42"/>
  <c r="AV9" i="42" s="1"/>
  <c r="AN20" i="42"/>
  <c r="AH20" i="46"/>
  <c r="AH24" i="46"/>
  <c r="AX24" i="46" s="1"/>
  <c r="AH9" i="46"/>
  <c r="AX9" i="46" s="1"/>
  <c r="AH16" i="46"/>
  <c r="AH25" i="46"/>
  <c r="AH6" i="46"/>
  <c r="AX6" i="46" s="1"/>
  <c r="AH28" i="46"/>
  <c r="AX28" i="46" s="1"/>
  <c r="AH15" i="46"/>
  <c r="AH23" i="46"/>
  <c r="AH18" i="46"/>
  <c r="AH10" i="46"/>
  <c r="AX10" i="46" s="1"/>
  <c r="AH8" i="46"/>
  <c r="AH19" i="46"/>
  <c r="AX19" i="46" s="1"/>
  <c r="AH21" i="46"/>
  <c r="AH12" i="46"/>
  <c r="AH22" i="46"/>
  <c r="AH26" i="46"/>
  <c r="AH11" i="46"/>
  <c r="AX11" i="46" s="1"/>
  <c r="AH29" i="46"/>
  <c r="AX29" i="46" s="1"/>
  <c r="AH27" i="46"/>
  <c r="AH13" i="46"/>
  <c r="AH14" i="46"/>
  <c r="AH17" i="46"/>
  <c r="AH7" i="46"/>
  <c r="AH7" i="42"/>
  <c r="AX7" i="42" s="1"/>
  <c r="AH9" i="42"/>
  <c r="AH8" i="42"/>
  <c r="AX8" i="42" s="1"/>
  <c r="AH6" i="42"/>
  <c r="AH10" i="42"/>
  <c r="AH11" i="42"/>
  <c r="AH13" i="42"/>
  <c r="AX13" i="42" s="1"/>
  <c r="AH15" i="42"/>
  <c r="AH17" i="42"/>
  <c r="AH19" i="42"/>
  <c r="AH21" i="42"/>
  <c r="AX21" i="42" s="1"/>
  <c r="AH23" i="42"/>
  <c r="AH25" i="42"/>
  <c r="AH27" i="42"/>
  <c r="AH29" i="42"/>
  <c r="AH18" i="42"/>
  <c r="AH26" i="42"/>
  <c r="AH16" i="42"/>
  <c r="AH24" i="42"/>
  <c r="AX24" i="42" s="1"/>
  <c r="AH20" i="42"/>
  <c r="AH12" i="42"/>
  <c r="AH22" i="42"/>
  <c r="AH28" i="42"/>
  <c r="AH14" i="42"/>
  <c r="AL7" i="45"/>
  <c r="AL10" i="45"/>
  <c r="AT10" i="45" s="1"/>
  <c r="AL12" i="45"/>
  <c r="AT12" i="45" s="1"/>
  <c r="AL14" i="45"/>
  <c r="AL16" i="45"/>
  <c r="AL18" i="45"/>
  <c r="AL20" i="45"/>
  <c r="AL22" i="45"/>
  <c r="AL26" i="45"/>
  <c r="AL6" i="45"/>
  <c r="AT6" i="45" s="1"/>
  <c r="AL23" i="45"/>
  <c r="AT23" i="45" s="1"/>
  <c r="AL27" i="45"/>
  <c r="AL8" i="45"/>
  <c r="AL28" i="45"/>
  <c r="AL9" i="45"/>
  <c r="AL17" i="45"/>
  <c r="AL15" i="45"/>
  <c r="AL25" i="45"/>
  <c r="AL21" i="45"/>
  <c r="AT21" i="45" s="1"/>
  <c r="AL24" i="45"/>
  <c r="AL19" i="45"/>
  <c r="AL13" i="45"/>
  <c r="AT13" i="45" s="1"/>
  <c r="AL29" i="45"/>
  <c r="AQ29" i="45" s="1"/>
  <c r="AL11" i="45"/>
  <c r="AK7" i="46"/>
  <c r="AK14" i="46"/>
  <c r="AK18" i="46"/>
  <c r="AQ18" i="46" s="1"/>
  <c r="AK22" i="46"/>
  <c r="AK24" i="46"/>
  <c r="AK26" i="46"/>
  <c r="AK28" i="46"/>
  <c r="AQ28" i="46" s="1"/>
  <c r="AK23" i="46"/>
  <c r="AK8" i="46"/>
  <c r="AK6" i="46"/>
  <c r="AK11" i="46"/>
  <c r="AS11" i="46" s="1"/>
  <c r="AK15" i="46"/>
  <c r="AK13" i="46"/>
  <c r="AK21" i="46"/>
  <c r="AK16" i="46"/>
  <c r="AQ16" i="46" s="1"/>
  <c r="AK20" i="46"/>
  <c r="AK25" i="46"/>
  <c r="AK29" i="46"/>
  <c r="AK17" i="46"/>
  <c r="AQ17" i="46" s="1"/>
  <c r="AK9" i="46"/>
  <c r="AK10" i="46"/>
  <c r="AK12" i="46"/>
  <c r="AK19" i="46"/>
  <c r="AQ19" i="46" s="1"/>
  <c r="AK27" i="46"/>
  <c r="AF29" i="46"/>
  <c r="AF10" i="46"/>
  <c r="AF28" i="46"/>
  <c r="AV28" i="46" s="1"/>
  <c r="AF11" i="46"/>
  <c r="AF9" i="46"/>
  <c r="AF8" i="46"/>
  <c r="AV8" i="46" s="1"/>
  <c r="AF13" i="46"/>
  <c r="AV13" i="46" s="1"/>
  <c r="AF15" i="46"/>
  <c r="AF17" i="46"/>
  <c r="AF19" i="46"/>
  <c r="AF21" i="46"/>
  <c r="AV21" i="46" s="1"/>
  <c r="AF23" i="46"/>
  <c r="AF25" i="46"/>
  <c r="AF27" i="46"/>
  <c r="AF7" i="46"/>
  <c r="AV7" i="46" s="1"/>
  <c r="AF6" i="46"/>
  <c r="AF20" i="46"/>
  <c r="AF26" i="46"/>
  <c r="AF16" i="46"/>
  <c r="AV16" i="46" s="1"/>
  <c r="AF22" i="46"/>
  <c r="AF12" i="46"/>
  <c r="AF18" i="46"/>
  <c r="AF14" i="46"/>
  <c r="AV14" i="46" s="1"/>
  <c r="AF24" i="46"/>
  <c r="AL9" i="42"/>
  <c r="AL10" i="42"/>
  <c r="AL11" i="42"/>
  <c r="AT11" i="42" s="1"/>
  <c r="AL12" i="42"/>
  <c r="AL15" i="42"/>
  <c r="AT15" i="42" s="1"/>
  <c r="AL19" i="42"/>
  <c r="AT19" i="42" s="1"/>
  <c r="AL23" i="42"/>
  <c r="AT23" i="42" s="1"/>
  <c r="AL14" i="42"/>
  <c r="AT14" i="42" s="1"/>
  <c r="AL18" i="42"/>
  <c r="AL22" i="42"/>
  <c r="AL26" i="42"/>
  <c r="AT26" i="42" s="1"/>
  <c r="AL17" i="42"/>
  <c r="AL25" i="42"/>
  <c r="AT25" i="42" s="1"/>
  <c r="AL29" i="42"/>
  <c r="AT29" i="42" s="1"/>
  <c r="AL21" i="42"/>
  <c r="AT21" i="42" s="1"/>
  <c r="AL16" i="42"/>
  <c r="AL24" i="42"/>
  <c r="AT24" i="42" s="1"/>
  <c r="AL8" i="42"/>
  <c r="AL30" i="42" s="1"/>
  <c r="AL13" i="42"/>
  <c r="AL20" i="42"/>
  <c r="AL28" i="42"/>
  <c r="AT28" i="42" s="1"/>
  <c r="AL27" i="42"/>
  <c r="AT27" i="42" s="1"/>
  <c r="AJ8" i="47"/>
  <c r="AR8" i="47" s="1"/>
  <c r="AJ14" i="47"/>
  <c r="AJ18" i="47"/>
  <c r="AJ22" i="47"/>
  <c r="AJ10" i="47"/>
  <c r="AJ13" i="47"/>
  <c r="AJ17" i="47"/>
  <c r="AJ21" i="47"/>
  <c r="AR21" i="47" s="1"/>
  <c r="AJ6" i="47"/>
  <c r="AR6" i="47" s="1"/>
  <c r="AJ24" i="47"/>
  <c r="AJ26" i="47"/>
  <c r="AJ28" i="47"/>
  <c r="AJ11" i="47"/>
  <c r="AQ11" i="47" s="1"/>
  <c r="AJ25" i="47"/>
  <c r="AJ29" i="47"/>
  <c r="AJ7" i="47"/>
  <c r="AJ19" i="47"/>
  <c r="AR19" i="47" s="1"/>
  <c r="AJ23" i="47"/>
  <c r="AJ16" i="47"/>
  <c r="AJ27" i="47"/>
  <c r="AR27" i="47" s="1"/>
  <c r="AJ15" i="47"/>
  <c r="AJ20" i="47"/>
  <c r="AJ9" i="47"/>
  <c r="AR9" i="47" s="1"/>
  <c r="AJ12" i="47"/>
  <c r="AR12" i="47" s="1"/>
  <c r="AF6" i="45"/>
  <c r="AF9" i="45"/>
  <c r="AF12" i="45"/>
  <c r="AF17" i="45"/>
  <c r="AV17" i="45" s="1"/>
  <c r="AF20" i="45"/>
  <c r="AV20" i="45" s="1"/>
  <c r="AF23" i="45"/>
  <c r="AF25" i="45"/>
  <c r="AF27" i="45"/>
  <c r="AV27" i="45" s="1"/>
  <c r="AF29" i="45"/>
  <c r="AV29" i="45" s="1"/>
  <c r="AF21" i="45"/>
  <c r="AF10" i="45"/>
  <c r="AV10" i="45" s="1"/>
  <c r="AF15" i="45"/>
  <c r="AV15" i="45" s="1"/>
  <c r="AF18" i="45"/>
  <c r="AV18" i="45" s="1"/>
  <c r="AF14" i="45"/>
  <c r="AF19" i="45"/>
  <c r="AF13" i="45"/>
  <c r="AV13" i="45" s="1"/>
  <c r="AF24" i="45"/>
  <c r="AV24" i="45" s="1"/>
  <c r="AF28" i="45"/>
  <c r="AF11" i="45"/>
  <c r="AF26" i="45"/>
  <c r="AV26" i="45" s="1"/>
  <c r="AF7" i="45"/>
  <c r="AF16" i="45"/>
  <c r="AF22" i="45"/>
  <c r="AV22" i="45" s="1"/>
  <c r="AF8" i="45"/>
  <c r="AV8" i="45" s="1"/>
  <c r="AC6" i="43"/>
  <c r="AS6" i="43" s="1"/>
  <c r="AC9" i="43"/>
  <c r="AS9" i="43" s="1"/>
  <c r="AC11" i="43"/>
  <c r="AC14" i="43"/>
  <c r="AS14" i="43" s="1"/>
  <c r="AC17" i="43"/>
  <c r="AS17" i="43" s="1"/>
  <c r="AC7" i="43"/>
  <c r="AC8" i="43"/>
  <c r="AS8" i="43" s="1"/>
  <c r="AC12" i="43"/>
  <c r="AC18" i="43"/>
  <c r="AS18" i="43" s="1"/>
  <c r="AC28" i="43"/>
  <c r="AC24" i="43"/>
  <c r="AC29" i="43"/>
  <c r="AS29" i="43" s="1"/>
  <c r="AC15" i="43"/>
  <c r="AS15" i="43" s="1"/>
  <c r="AC20" i="43"/>
  <c r="AC25" i="43"/>
  <c r="AS25" i="43" s="1"/>
  <c r="AC16" i="43"/>
  <c r="AS16" i="43" s="1"/>
  <c r="AC19" i="43"/>
  <c r="AC23" i="43"/>
  <c r="AS23" i="43" s="1"/>
  <c r="AC27" i="43"/>
  <c r="AC10" i="43"/>
  <c r="AS10" i="43" s="1"/>
  <c r="AM21" i="45"/>
  <c r="AU21" i="45" s="1"/>
  <c r="AM9" i="45"/>
  <c r="AM17" i="45"/>
  <c r="AU17" i="45" s="1"/>
  <c r="AM15" i="45"/>
  <c r="AU15" i="45" s="1"/>
  <c r="AM8" i="45"/>
  <c r="AU8" i="45" s="1"/>
  <c r="AM16" i="45"/>
  <c r="AM24" i="45"/>
  <c r="AM13" i="45"/>
  <c r="AU13" i="45" s="1"/>
  <c r="AM12" i="45"/>
  <c r="AU12" i="45" s="1"/>
  <c r="AM27" i="45"/>
  <c r="AM19" i="45"/>
  <c r="AM20" i="45"/>
  <c r="AM28" i="45"/>
  <c r="AU28" i="45" s="1"/>
  <c r="AM25" i="45"/>
  <c r="AM18" i="45"/>
  <c r="AM11" i="45"/>
  <c r="AM14" i="45"/>
  <c r="AU14" i="45" s="1"/>
  <c r="AM10" i="45"/>
  <c r="AM29" i="45"/>
  <c r="AM6" i="45"/>
  <c r="AM23" i="45"/>
  <c r="AM7" i="45"/>
  <c r="AM22" i="45"/>
  <c r="AM26" i="45"/>
  <c r="AJ8" i="48"/>
  <c r="AQ8" i="48" s="1"/>
  <c r="AJ10" i="48"/>
  <c r="AJ6" i="48"/>
  <c r="AJ22" i="48"/>
  <c r="AJ24" i="48"/>
  <c r="AR24" i="48" s="1"/>
  <c r="AJ26" i="48"/>
  <c r="AJ28" i="48"/>
  <c r="AJ12" i="48"/>
  <c r="AJ14" i="48"/>
  <c r="AJ16" i="48"/>
  <c r="AJ18" i="48"/>
  <c r="AJ20" i="48"/>
  <c r="AJ7" i="48"/>
  <c r="AQ7" i="48" s="1"/>
  <c r="AJ15" i="48"/>
  <c r="AJ13" i="48"/>
  <c r="AJ19" i="48"/>
  <c r="AR19" i="48" s="1"/>
  <c r="AJ17" i="48"/>
  <c r="AR17" i="48" s="1"/>
  <c r="AJ9" i="48"/>
  <c r="AJ11" i="48"/>
  <c r="AJ21" i="48"/>
  <c r="AR21" i="48" s="1"/>
  <c r="AJ23" i="48"/>
  <c r="AR23" i="48" s="1"/>
  <c r="AJ25" i="48"/>
  <c r="AJ27" i="48"/>
  <c r="AJ29" i="48"/>
  <c r="AP10" i="42"/>
  <c r="AP13" i="42"/>
  <c r="AP15" i="42"/>
  <c r="AP17" i="42"/>
  <c r="AX17" i="42" s="1"/>
  <c r="AP19" i="42"/>
  <c r="AP21" i="42"/>
  <c r="AP23" i="42"/>
  <c r="AX23" i="42" s="1"/>
  <c r="AP12" i="42"/>
  <c r="AX12" i="42" s="1"/>
  <c r="AP9" i="42"/>
  <c r="AX9" i="42" s="1"/>
  <c r="AP8" i="42"/>
  <c r="AP30" i="42" s="1"/>
  <c r="AP11" i="42"/>
  <c r="AP25" i="42"/>
  <c r="AP27" i="42"/>
  <c r="AX27" i="42" s="1"/>
  <c r="AP29" i="42"/>
  <c r="AP14" i="42"/>
  <c r="AP18" i="42"/>
  <c r="AP22" i="42"/>
  <c r="AP26" i="42"/>
  <c r="AP20" i="42"/>
  <c r="AP28" i="42"/>
  <c r="AP16" i="42"/>
  <c r="AP24" i="42"/>
  <c r="AJ10" i="45"/>
  <c r="AJ12" i="45"/>
  <c r="AJ14" i="45"/>
  <c r="AR14" i="45" s="1"/>
  <c r="AJ16" i="45"/>
  <c r="AJ18" i="45"/>
  <c r="AJ20" i="45"/>
  <c r="AJ21" i="45"/>
  <c r="AR21" i="45" s="1"/>
  <c r="AJ23" i="45"/>
  <c r="AJ9" i="45"/>
  <c r="AJ13" i="45"/>
  <c r="AJ17" i="45"/>
  <c r="AQ17" i="45" s="1"/>
  <c r="AJ24" i="45"/>
  <c r="AJ27" i="45"/>
  <c r="AJ29" i="45"/>
  <c r="AJ6" i="45"/>
  <c r="AR6" i="45" s="1"/>
  <c r="AJ15" i="45"/>
  <c r="AJ7" i="45"/>
  <c r="AJ19" i="45"/>
  <c r="AQ19" i="45" s="1"/>
  <c r="AJ26" i="45"/>
  <c r="AJ22" i="45"/>
  <c r="AJ25" i="45"/>
  <c r="AJ28" i="45"/>
  <c r="AJ11" i="45"/>
  <c r="AJ8" i="45"/>
  <c r="AB6" i="42"/>
  <c r="AB10" i="42"/>
  <c r="AR10" i="42" s="1"/>
  <c r="AB8" i="42"/>
  <c r="AR8" i="42" s="1"/>
  <c r="AB14" i="42"/>
  <c r="AB16" i="42"/>
  <c r="AB18" i="42"/>
  <c r="AB20" i="42"/>
  <c r="AI20" i="42" s="1"/>
  <c r="AB22" i="42"/>
  <c r="AB24" i="42"/>
  <c r="AB26" i="42"/>
  <c r="AR26" i="42" s="1"/>
  <c r="AB28" i="42"/>
  <c r="AI28" i="42" s="1"/>
  <c r="AB12" i="42"/>
  <c r="AB13" i="42"/>
  <c r="AR13" i="42" s="1"/>
  <c r="AB17" i="42"/>
  <c r="AR17" i="42" s="1"/>
  <c r="AB21" i="42"/>
  <c r="AB25" i="42"/>
  <c r="AB29" i="42"/>
  <c r="AB11" i="42"/>
  <c r="AR11" i="42" s="1"/>
  <c r="AB7" i="42"/>
  <c r="AB9" i="42"/>
  <c r="AB15" i="42"/>
  <c r="AR15" i="42" s="1"/>
  <c r="AB23" i="42"/>
  <c r="AR23" i="42" s="1"/>
  <c r="AB19" i="42"/>
  <c r="AR19" i="42" s="1"/>
  <c r="AB27" i="42"/>
  <c r="AR27" i="42" s="1"/>
  <c r="AB13" i="44"/>
  <c r="AB17" i="44"/>
  <c r="AB21" i="44"/>
  <c r="AI21" i="44" s="1"/>
  <c r="AB25" i="44"/>
  <c r="AB29" i="44"/>
  <c r="AR29" i="44" s="1"/>
  <c r="AB6" i="44"/>
  <c r="AB12" i="44"/>
  <c r="AR12" i="44" s="1"/>
  <c r="AB16" i="44"/>
  <c r="AB20" i="44"/>
  <c r="AB24" i="44"/>
  <c r="AI24" i="44" s="1"/>
  <c r="AB28" i="44"/>
  <c r="AR28" i="44" s="1"/>
  <c r="AB7" i="44"/>
  <c r="AB8" i="44"/>
  <c r="AB9" i="44"/>
  <c r="AR9" i="44" s="1"/>
  <c r="AB14" i="44"/>
  <c r="AR14" i="44" s="1"/>
  <c r="AB22" i="44"/>
  <c r="AB15" i="44"/>
  <c r="AB23" i="44"/>
  <c r="AI23" i="44" s="1"/>
  <c r="AB18" i="44"/>
  <c r="AB30" i="44" s="1"/>
  <c r="AB10" i="44"/>
  <c r="AB26" i="44"/>
  <c r="AR26" i="44" s="1"/>
  <c r="AB19" i="44"/>
  <c r="AR19" i="44" s="1"/>
  <c r="AB27" i="44"/>
  <c r="AR27" i="44" s="1"/>
  <c r="AB11" i="44"/>
  <c r="AC7" i="46"/>
  <c r="AC8" i="46"/>
  <c r="AS8" i="46" s="1"/>
  <c r="AC10" i="46"/>
  <c r="AS10" i="46" s="1"/>
  <c r="AC12" i="46"/>
  <c r="AC14" i="46"/>
  <c r="AC16" i="46"/>
  <c r="AC18" i="46"/>
  <c r="AI18" i="46" s="1"/>
  <c r="AC20" i="46"/>
  <c r="AS20" i="46" s="1"/>
  <c r="AC22" i="46"/>
  <c r="AC24" i="46"/>
  <c r="AS24" i="46" s="1"/>
  <c r="AC26" i="46"/>
  <c r="AC28" i="46"/>
  <c r="AC6" i="46"/>
  <c r="AC17" i="46"/>
  <c r="AC23" i="46"/>
  <c r="AS23" i="46" s="1"/>
  <c r="AC29" i="46"/>
  <c r="AC13" i="46"/>
  <c r="AC19" i="46"/>
  <c r="AC9" i="46"/>
  <c r="AS9" i="46" s="1"/>
  <c r="AC15" i="46"/>
  <c r="AC25" i="46"/>
  <c r="AS25" i="46" s="1"/>
  <c r="AC11" i="46"/>
  <c r="AC21" i="46"/>
  <c r="AS21" i="46" s="1"/>
  <c r="AC27" i="46"/>
  <c r="AS27" i="46" s="1"/>
  <c r="AB6" i="45"/>
  <c r="AB8" i="45"/>
  <c r="AB10" i="45"/>
  <c r="AI10" i="45" s="1"/>
  <c r="AB12" i="45"/>
  <c r="AB14" i="45"/>
  <c r="AB16" i="45"/>
  <c r="AR16" i="45" s="1"/>
  <c r="AB18" i="45"/>
  <c r="AB20" i="45"/>
  <c r="AB21" i="45"/>
  <c r="AB15" i="45"/>
  <c r="AI15" i="45" s="1"/>
  <c r="AB7" i="45"/>
  <c r="AB13" i="45"/>
  <c r="AB22" i="45"/>
  <c r="AB24" i="45"/>
  <c r="AR24" i="45" s="1"/>
  <c r="AB26" i="45"/>
  <c r="AB28" i="45"/>
  <c r="AB9" i="45"/>
  <c r="AB11" i="45"/>
  <c r="AB19" i="45"/>
  <c r="AI19" i="45" s="1"/>
  <c r="AB25" i="45"/>
  <c r="AB27" i="45"/>
  <c r="AB17" i="45"/>
  <c r="AB23" i="45"/>
  <c r="AR23" i="45" s="1"/>
  <c r="AB29" i="45"/>
  <c r="AO11" i="47"/>
  <c r="AO15" i="47"/>
  <c r="AW15" i="47" s="1"/>
  <c r="AO19" i="47"/>
  <c r="AQ19" i="47" s="1"/>
  <c r="AO26" i="47"/>
  <c r="AO29" i="47"/>
  <c r="AW29" i="47" s="1"/>
  <c r="AO14" i="47"/>
  <c r="AW14" i="47" s="1"/>
  <c r="AO18" i="47"/>
  <c r="AQ18" i="47" s="1"/>
  <c r="AO22" i="47"/>
  <c r="AO24" i="47"/>
  <c r="AW24" i="47" s="1"/>
  <c r="AO6" i="47"/>
  <c r="AW6" i="47" s="1"/>
  <c r="AO8" i="47"/>
  <c r="AQ8" i="47" s="1"/>
  <c r="AO27" i="47"/>
  <c r="AO12" i="47"/>
  <c r="AO20" i="47"/>
  <c r="AQ20" i="47" s="1"/>
  <c r="AO23" i="47"/>
  <c r="AQ23" i="47" s="1"/>
  <c r="AO28" i="47"/>
  <c r="AO13" i="47"/>
  <c r="AO16" i="47"/>
  <c r="AW16" i="47" s="1"/>
  <c r="AO17" i="47"/>
  <c r="AO21" i="47"/>
  <c r="AO25" i="47"/>
  <c r="AO9" i="47"/>
  <c r="AW9" i="47" s="1"/>
  <c r="AO10" i="47"/>
  <c r="AO7" i="47"/>
  <c r="AW7" i="47" s="1"/>
  <c r="AC11" i="47"/>
  <c r="AC6" i="47"/>
  <c r="AC13" i="47"/>
  <c r="AS13" i="47" s="1"/>
  <c r="AC15" i="47"/>
  <c r="AC17" i="47"/>
  <c r="AC19" i="47"/>
  <c r="AS19" i="47" s="1"/>
  <c r="AC21" i="47"/>
  <c r="AS21" i="47" s="1"/>
  <c r="AC23" i="47"/>
  <c r="AC25" i="47"/>
  <c r="AS25" i="47" s="1"/>
  <c r="AC27" i="47"/>
  <c r="AS27" i="47" s="1"/>
  <c r="AC29" i="47"/>
  <c r="AI29" i="47" s="1"/>
  <c r="AC10" i="47"/>
  <c r="AC7" i="47"/>
  <c r="AS7" i="47" s="1"/>
  <c r="AC8" i="47"/>
  <c r="AI8" i="47" s="1"/>
  <c r="AC12" i="47"/>
  <c r="AS12" i="47" s="1"/>
  <c r="AC16" i="47"/>
  <c r="AC20" i="47"/>
  <c r="AC24" i="47"/>
  <c r="AC28" i="47"/>
  <c r="AS28" i="47" s="1"/>
  <c r="AC22" i="47"/>
  <c r="AC18" i="47"/>
  <c r="AS18" i="47" s="1"/>
  <c r="AC9" i="47"/>
  <c r="AS9" i="47" s="1"/>
  <c r="AC14" i="47"/>
  <c r="AI14" i="47" s="1"/>
  <c r="AC26" i="47"/>
  <c r="AN7" i="44"/>
  <c r="AV7" i="44" s="1"/>
  <c r="AN9" i="44"/>
  <c r="AV9" i="44" s="1"/>
  <c r="AN11" i="44"/>
  <c r="AV11" i="44" s="1"/>
  <c r="AN13" i="44"/>
  <c r="AV13" i="44" s="1"/>
  <c r="AN15" i="44"/>
  <c r="AN17" i="44"/>
  <c r="AV17" i="44" s="1"/>
  <c r="AN19" i="44"/>
  <c r="AQ19" i="44" s="1"/>
  <c r="AN21" i="44"/>
  <c r="AN23" i="44"/>
  <c r="AV23" i="44" s="1"/>
  <c r="AN25" i="44"/>
  <c r="AN27" i="44"/>
  <c r="AQ27" i="44" s="1"/>
  <c r="AN29" i="44"/>
  <c r="AN12" i="44"/>
  <c r="AN20" i="44"/>
  <c r="AV20" i="44" s="1"/>
  <c r="AN28" i="44"/>
  <c r="AV28" i="44" s="1"/>
  <c r="AN6" i="44"/>
  <c r="AV6" i="44" s="1"/>
  <c r="AN10" i="44"/>
  <c r="AN18" i="44"/>
  <c r="AN26" i="44"/>
  <c r="AN22" i="44"/>
  <c r="AN8" i="44"/>
  <c r="AV8" i="44" s="1"/>
  <c r="AN24" i="44"/>
  <c r="AN14" i="44"/>
  <c r="AV14" i="44" s="1"/>
  <c r="AN16" i="44"/>
  <c r="AV16" i="44" s="1"/>
  <c r="AM11" i="43"/>
  <c r="AM20" i="43"/>
  <c r="AU20" i="43" s="1"/>
  <c r="AM12" i="43"/>
  <c r="AM9" i="43"/>
  <c r="AM25" i="43"/>
  <c r="AU25" i="43" s="1"/>
  <c r="AM29" i="43"/>
  <c r="AM10" i="43"/>
  <c r="AQ10" i="43" s="1"/>
  <c r="AM7" i="43"/>
  <c r="AU7" i="43" s="1"/>
  <c r="AM21" i="43"/>
  <c r="AU21" i="43" s="1"/>
  <c r="AM13" i="43"/>
  <c r="AM23" i="43"/>
  <c r="AU23" i="43" s="1"/>
  <c r="AM27" i="43"/>
  <c r="AM8" i="43"/>
  <c r="AU8" i="43" s="1"/>
  <c r="AM24" i="43"/>
  <c r="AM6" i="43"/>
  <c r="AM14" i="43"/>
  <c r="AM19" i="43"/>
  <c r="AP7" i="48"/>
  <c r="AX7" i="48" s="1"/>
  <c r="AP10" i="48"/>
  <c r="AQ10" i="48" s="1"/>
  <c r="AP12" i="48"/>
  <c r="AP20" i="48"/>
  <c r="AX20" i="48" s="1"/>
  <c r="AP25" i="48"/>
  <c r="AX25" i="48" s="1"/>
  <c r="AP13" i="48"/>
  <c r="AX13" i="48" s="1"/>
  <c r="AP9" i="48"/>
  <c r="AQ9" i="48" s="1"/>
  <c r="AP16" i="48"/>
  <c r="AP23" i="48"/>
  <c r="AP15" i="48"/>
  <c r="AQ15" i="48" s="1"/>
  <c r="AP19" i="48"/>
  <c r="AP8" i="48"/>
  <c r="AP27" i="48"/>
  <c r="AP22" i="48"/>
  <c r="AX22" i="48" s="1"/>
  <c r="AP24" i="48"/>
  <c r="AX24" i="48" s="1"/>
  <c r="AP26" i="48"/>
  <c r="AP28" i="48"/>
  <c r="AP14" i="48"/>
  <c r="AX14" i="48" s="1"/>
  <c r="AP18" i="48"/>
  <c r="AP21" i="48"/>
  <c r="AP6" i="48"/>
  <c r="AX6" i="48" s="1"/>
  <c r="AP17" i="48"/>
  <c r="AX17" i="48" s="1"/>
  <c r="AP29" i="48"/>
  <c r="AX29" i="48" s="1"/>
  <c r="AP11" i="48"/>
  <c r="AH26" i="43"/>
  <c r="AC26" i="43"/>
  <c r="AS26" i="43" s="1"/>
  <c r="AO26" i="43"/>
  <c r="AO27" i="43"/>
  <c r="AW27" i="43" s="1"/>
  <c r="AB14" i="43"/>
  <c r="AO19" i="43"/>
  <c r="AW19" i="43" s="1"/>
  <c r="AO14" i="43"/>
  <c r="AL19" i="43"/>
  <c r="AL23" i="43"/>
  <c r="AF25" i="43"/>
  <c r="AF18" i="43"/>
  <c r="AL14" i="43"/>
  <c r="AL18" i="43"/>
  <c r="AO21" i="43"/>
  <c r="AN24" i="43"/>
  <c r="AO15" i="43"/>
  <c r="AP24" i="43"/>
  <c r="AF15" i="43"/>
  <c r="AJ19" i="43"/>
  <c r="AM22" i="43"/>
  <c r="AL25" i="43"/>
  <c r="AT25" i="43" s="1"/>
  <c r="AW24" i="46"/>
  <c r="AT24" i="46"/>
  <c r="AG26" i="43"/>
  <c r="AW26" i="43" s="1"/>
  <c r="AP26" i="43"/>
  <c r="AS24" i="43"/>
  <c r="AS22" i="44"/>
  <c r="AV21" i="42"/>
  <c r="AV15" i="42"/>
  <c r="BK27" i="43"/>
  <c r="Q27" i="43" s="1"/>
  <c r="BJ28" i="43"/>
  <c r="P28" i="43" s="1"/>
  <c r="BJ26" i="43"/>
  <c r="P26" i="43" s="1"/>
  <c r="BL28" i="43"/>
  <c r="R28" i="43" s="1"/>
  <c r="AS18" i="42"/>
  <c r="AT20" i="46"/>
  <c r="AB19" i="43"/>
  <c r="AR19" i="43" s="1"/>
  <c r="AE22" i="43"/>
  <c r="AD18" i="43"/>
  <c r="AG14" i="43"/>
  <c r="AN25" i="43"/>
  <c r="AJ14" i="43"/>
  <c r="AN15" i="43"/>
  <c r="AF24" i="43"/>
  <c r="AS9" i="44"/>
  <c r="AD23" i="43"/>
  <c r="AN18" i="43"/>
  <c r="T14" i="43"/>
  <c r="L14" i="43" s="1"/>
  <c r="AG21" i="43"/>
  <c r="AH24" i="43"/>
  <c r="AD19" i="43"/>
  <c r="AT19" i="43" s="1"/>
  <c r="AD14" i="43"/>
  <c r="AG15" i="43"/>
  <c r="AW15" i="43" s="1"/>
  <c r="T24" i="43"/>
  <c r="L24" i="43" s="1"/>
  <c r="AU20" i="44"/>
  <c r="AS11" i="42"/>
  <c r="AV10" i="43"/>
  <c r="AS14" i="45"/>
  <c r="AS11" i="45"/>
  <c r="AU24" i="45"/>
  <c r="AT25" i="44"/>
  <c r="AT23" i="44"/>
  <c r="AT17" i="44"/>
  <c r="AT11" i="44"/>
  <c r="AU27" i="43"/>
  <c r="AV29" i="44"/>
  <c r="AW21" i="44"/>
  <c r="AX9" i="44"/>
  <c r="AS19" i="42"/>
  <c r="AU17" i="42"/>
  <c r="AU11" i="44"/>
  <c r="AW8" i="44"/>
  <c r="AX27" i="44"/>
  <c r="AX19" i="44"/>
  <c r="AX11" i="44"/>
  <c r="AS11" i="43"/>
  <c r="AU16" i="45"/>
  <c r="BJ17" i="43"/>
  <c r="P17" i="43" s="1"/>
  <c r="BG13" i="43"/>
  <c r="M13" i="43" s="1"/>
  <c r="BI15" i="43"/>
  <c r="O15" i="43" s="1"/>
  <c r="BK17" i="43"/>
  <c r="Q17" i="43" s="1"/>
  <c r="BM19" i="43"/>
  <c r="S19" i="43" s="1"/>
  <c r="BH22" i="43"/>
  <c r="N22" i="43" s="1"/>
  <c r="BL29" i="43"/>
  <c r="R29" i="43" s="1"/>
  <c r="BK16" i="43"/>
  <c r="Q16" i="43" s="1"/>
  <c r="BM18" i="43"/>
  <c r="S18" i="43" s="1"/>
  <c r="BH21" i="43"/>
  <c r="N21" i="43" s="1"/>
  <c r="BL25" i="43"/>
  <c r="R25" i="43" s="1"/>
  <c r="BI17" i="43"/>
  <c r="O17" i="43" s="1"/>
  <c r="BK19" i="43"/>
  <c r="Q19" i="43" s="1"/>
  <c r="BK29" i="43"/>
  <c r="Q29" i="43" s="1"/>
  <c r="BG22" i="43"/>
  <c r="M22" i="43" s="1"/>
  <c r="BJ16" i="43"/>
  <c r="P16" i="43" s="1"/>
  <c r="BL18" i="43"/>
  <c r="R18" i="43" s="1"/>
  <c r="BG21" i="43"/>
  <c r="M21" i="43" s="1"/>
  <c r="BH13" i="43"/>
  <c r="N13" i="43" s="1"/>
  <c r="BJ15" i="43"/>
  <c r="P15" i="43" s="1"/>
  <c r="BL17" i="43"/>
  <c r="R17" i="43" s="1"/>
  <c r="BI22" i="43"/>
  <c r="O22" i="43" s="1"/>
  <c r="BM29" i="43"/>
  <c r="S29" i="43" s="1"/>
  <c r="BM13" i="43"/>
  <c r="S13" i="43" s="1"/>
  <c r="BJ18" i="43"/>
  <c r="P18" i="43" s="1"/>
  <c r="BL20" i="43"/>
  <c r="R20" i="43" s="1"/>
  <c r="T20" i="43" s="1"/>
  <c r="L20" i="43" s="1"/>
  <c r="BG23" i="43"/>
  <c r="M23" i="43" s="1"/>
  <c r="AT23" i="46"/>
  <c r="AT19" i="46"/>
  <c r="AT15" i="46"/>
  <c r="AV7" i="48"/>
  <c r="AT12" i="46"/>
  <c r="AV9" i="48"/>
  <c r="AX15" i="47"/>
  <c r="AS14" i="44"/>
  <c r="AS22" i="46"/>
  <c r="AS25" i="48"/>
  <c r="AU29" i="47"/>
  <c r="AX29" i="47"/>
  <c r="AX27" i="47"/>
  <c r="AX25" i="47"/>
  <c r="AX21" i="47"/>
  <c r="AX17" i="47"/>
  <c r="AT29" i="46"/>
  <c r="AU25" i="46"/>
  <c r="AU21" i="46"/>
  <c r="AS15" i="46"/>
  <c r="AS22" i="45"/>
  <c r="AX19" i="45"/>
  <c r="AX17" i="45"/>
  <c r="AX15" i="45"/>
  <c r="AS18" i="45"/>
  <c r="AS10" i="45"/>
  <c r="AT24" i="45"/>
  <c r="AS25" i="44"/>
  <c r="AS17" i="44"/>
  <c r="AU19" i="43"/>
  <c r="AT29" i="43"/>
  <c r="AS23" i="42"/>
  <c r="AS15" i="42"/>
  <c r="AW10" i="43"/>
  <c r="AV9" i="43"/>
  <c r="AX27" i="48"/>
  <c r="AX21" i="48"/>
  <c r="AV19" i="48"/>
  <c r="AV17" i="48"/>
  <c r="AV11" i="48"/>
  <c r="AS9" i="48"/>
  <c r="AX8" i="47"/>
  <c r="AW16" i="46"/>
  <c r="AW23" i="45"/>
  <c r="AX26" i="42"/>
  <c r="AX20" i="42"/>
  <c r="AU28" i="42"/>
  <c r="AW21" i="46"/>
  <c r="AW17" i="46"/>
  <c r="AW20" i="45"/>
  <c r="AW12" i="45"/>
  <c r="AS7" i="45"/>
  <c r="AV23" i="43"/>
  <c r="AW11" i="44"/>
  <c r="AX25" i="42"/>
  <c r="AX15" i="42"/>
  <c r="AW25" i="42"/>
  <c r="AV14" i="45"/>
  <c r="AS12" i="42"/>
  <c r="AW26" i="48"/>
  <c r="AV25" i="48"/>
  <c r="AV21" i="48"/>
  <c r="AU22" i="48"/>
  <c r="AS14" i="48"/>
  <c r="AW24" i="44"/>
  <c r="AU20" i="42"/>
  <c r="AT9" i="42"/>
  <c r="AW27" i="48"/>
  <c r="AS7" i="44"/>
  <c r="AU11" i="46"/>
  <c r="AX24" i="45"/>
  <c r="AT16" i="46"/>
  <c r="AS23" i="44"/>
  <c r="AS15" i="44"/>
  <c r="AT8" i="44"/>
  <c r="AT17" i="42"/>
  <c r="AT16" i="43"/>
  <c r="AT12" i="43"/>
  <c r="AS21" i="42"/>
  <c r="AS17" i="42"/>
  <c r="AT14" i="46"/>
  <c r="AS27" i="43"/>
  <c r="AX17" i="43"/>
  <c r="AX15" i="43"/>
  <c r="AX11" i="43"/>
  <c r="AU22" i="42"/>
  <c r="AW28" i="48"/>
  <c r="AT20" i="42"/>
  <c r="AT16" i="42"/>
  <c r="AX7" i="44"/>
  <c r="AS27" i="44"/>
  <c r="AS19" i="44"/>
  <c r="AS11" i="44"/>
  <c r="AT29" i="47"/>
  <c r="AT21" i="47"/>
  <c r="AU19" i="47"/>
  <c r="AT7" i="46"/>
  <c r="AU9" i="45"/>
  <c r="AV22" i="43"/>
  <c r="AV20" i="43"/>
  <c r="AW18" i="44"/>
  <c r="AW10" i="44"/>
  <c r="AU8" i="44"/>
  <c r="AU7" i="48"/>
  <c r="AT27" i="47"/>
  <c r="AX20" i="45"/>
  <c r="AX18" i="45"/>
  <c r="AX16" i="45"/>
  <c r="AX22" i="45"/>
  <c r="AS28" i="42"/>
  <c r="AS20" i="42"/>
  <c r="AW13" i="43"/>
  <c r="AS11" i="47"/>
  <c r="AU26" i="45"/>
  <c r="AX16" i="48"/>
  <c r="AX12" i="48"/>
  <c r="AS16" i="48"/>
  <c r="AS12" i="48"/>
  <c r="AU18" i="48"/>
  <c r="AT11" i="47"/>
  <c r="AW25" i="45"/>
  <c r="AX23" i="45"/>
  <c r="AW9" i="45"/>
  <c r="AX24" i="44"/>
  <c r="AX20" i="44"/>
  <c r="AX18" i="44"/>
  <c r="AV21" i="45"/>
  <c r="AW28" i="44"/>
  <c r="AW20" i="44"/>
  <c r="AU7" i="44"/>
  <c r="AX22" i="43"/>
  <c r="AW24" i="42"/>
  <c r="AU24" i="42"/>
  <c r="AU16" i="42"/>
  <c r="AV23" i="45"/>
  <c r="AX10" i="44"/>
  <c r="AV26" i="48"/>
  <c r="AV24" i="48"/>
  <c r="AX26" i="48"/>
  <c r="AS19" i="48"/>
  <c r="AS15" i="48"/>
  <c r="AU9" i="48"/>
  <c r="AS8" i="48"/>
  <c r="AU27" i="47"/>
  <c r="AT26" i="47"/>
  <c r="AT20" i="47"/>
  <c r="AT18" i="47"/>
  <c r="AT12" i="47"/>
  <c r="AU7" i="47"/>
  <c r="AS22" i="47"/>
  <c r="AS20" i="47"/>
  <c r="AV19" i="47"/>
  <c r="AV11" i="47"/>
  <c r="AU21" i="47"/>
  <c r="AX8" i="45"/>
  <c r="AS15" i="45"/>
  <c r="AU8" i="46"/>
  <c r="AT22" i="45"/>
  <c r="AW7" i="45"/>
  <c r="AT26" i="44"/>
  <c r="AT22" i="44"/>
  <c r="AT16" i="44"/>
  <c r="AT10" i="44"/>
  <c r="AS10" i="44"/>
  <c r="AT26" i="43"/>
  <c r="AT24" i="43"/>
  <c r="AT13" i="43"/>
  <c r="AT9" i="43"/>
  <c r="AS24" i="42"/>
  <c r="AS22" i="42"/>
  <c r="AS16" i="42"/>
  <c r="AS14" i="42"/>
  <c r="AW9" i="43"/>
  <c r="AV28" i="42"/>
  <c r="AV26" i="42"/>
  <c r="AV20" i="42"/>
  <c r="AV18" i="42"/>
  <c r="AV14" i="42"/>
  <c r="AU10" i="48"/>
  <c r="AW15" i="46"/>
  <c r="AW11" i="46"/>
  <c r="AW22" i="45"/>
  <c r="AW18" i="45"/>
  <c r="AW16" i="45"/>
  <c r="AU19" i="45"/>
  <c r="AU26" i="44"/>
  <c r="AU18" i="44"/>
  <c r="AS28" i="43"/>
  <c r="AS20" i="43"/>
  <c r="AV22" i="44"/>
  <c r="AV18" i="44"/>
  <c r="AX27" i="43"/>
  <c r="AS7" i="43"/>
  <c r="AX16" i="43"/>
  <c r="AX14" i="43"/>
  <c r="AX10" i="43"/>
  <c r="AX8" i="43"/>
  <c r="AW23" i="42"/>
  <c r="AW13" i="42"/>
  <c r="AV12" i="43"/>
  <c r="AV8" i="43"/>
  <c r="AU29" i="42"/>
  <c r="AU27" i="42"/>
  <c r="AU21" i="42"/>
  <c r="AU19" i="42"/>
  <c r="AU13" i="42"/>
  <c r="AW11" i="47"/>
  <c r="AV7" i="47"/>
  <c r="AU8" i="47"/>
  <c r="AS13" i="46"/>
  <c r="AW16" i="43"/>
  <c r="AW8" i="43"/>
  <c r="AX10" i="47"/>
  <c r="AS13" i="45"/>
  <c r="AS9" i="45"/>
  <c r="AV19" i="45"/>
  <c r="AV11" i="45"/>
  <c r="AS24" i="44"/>
  <c r="AS16" i="44"/>
  <c r="AU26" i="47"/>
  <c r="AW28" i="46"/>
  <c r="AV24" i="46"/>
  <c r="AV22" i="46"/>
  <c r="AS22" i="48"/>
  <c r="AT29" i="48"/>
  <c r="AT27" i="48"/>
  <c r="AT25" i="48"/>
  <c r="AT21" i="48"/>
  <c r="AT20" i="48"/>
  <c r="AT16" i="48"/>
  <c r="AT14" i="48"/>
  <c r="AT9" i="48"/>
  <c r="AT7" i="48"/>
  <c r="AV29" i="47"/>
  <c r="AX28" i="47"/>
  <c r="AX26" i="47"/>
  <c r="AX24" i="47"/>
  <c r="AX20" i="47"/>
  <c r="AX18" i="47"/>
  <c r="AX16" i="47"/>
  <c r="AX14" i="47"/>
  <c r="AX12" i="47"/>
  <c r="AW22" i="47"/>
  <c r="AW20" i="47"/>
  <c r="AV27" i="46"/>
  <c r="AV23" i="46"/>
  <c r="AV19" i="46"/>
  <c r="AV17" i="46"/>
  <c r="AU26" i="46"/>
  <c r="AU22" i="46"/>
  <c r="AU18" i="46"/>
  <c r="AS23" i="48"/>
  <c r="AT28" i="48"/>
  <c r="AT26" i="48"/>
  <c r="AT22" i="48"/>
  <c r="AT15" i="48"/>
  <c r="AT13" i="48"/>
  <c r="AT11" i="48"/>
  <c r="AW12" i="48"/>
  <c r="AT8" i="48"/>
  <c r="AW9" i="48"/>
  <c r="AW27" i="47"/>
  <c r="AV12" i="47"/>
  <c r="AQ23" i="46"/>
  <c r="AV28" i="45"/>
  <c r="AW21" i="45"/>
  <c r="AU22" i="45"/>
  <c r="AU10" i="45"/>
  <c r="AU10" i="42"/>
  <c r="AV8" i="47"/>
  <c r="AV11" i="46"/>
  <c r="AW15" i="48"/>
  <c r="AW11" i="48"/>
  <c r="AT10" i="48"/>
  <c r="AT8" i="47"/>
  <c r="AU10" i="47"/>
  <c r="AV22" i="47"/>
  <c r="AU20" i="47"/>
  <c r="AU16" i="47"/>
  <c r="AU12" i="47"/>
  <c r="AU12" i="46"/>
  <c r="AU9" i="46"/>
  <c r="AX7" i="45"/>
  <c r="AQ8" i="43"/>
  <c r="AT9" i="46"/>
  <c r="AS6" i="48"/>
  <c r="AQ26" i="48"/>
  <c r="AR26" i="47"/>
  <c r="AR24" i="47"/>
  <c r="AR20" i="47"/>
  <c r="AI20" i="47"/>
  <c r="AR16" i="47"/>
  <c r="AI6" i="47"/>
  <c r="AR28" i="46"/>
  <c r="AR26" i="46"/>
  <c r="AR22" i="46"/>
  <c r="AI22" i="46"/>
  <c r="AR20" i="46"/>
  <c r="AR18" i="46"/>
  <c r="AR14" i="46"/>
  <c r="AR12" i="46"/>
  <c r="AX6" i="44"/>
  <c r="AX28" i="45"/>
  <c r="AI15" i="44"/>
  <c r="AR16" i="43"/>
  <c r="AR12" i="43"/>
  <c r="AR8" i="43"/>
  <c r="AR12" i="42"/>
  <c r="AV12" i="42"/>
  <c r="AU11" i="42"/>
  <c r="AE30" i="42"/>
  <c r="AU6" i="42"/>
  <c r="AX6" i="47"/>
  <c r="L6" i="46"/>
  <c r="AR9" i="46"/>
  <c r="AT26" i="45"/>
  <c r="AR29" i="48"/>
  <c r="AR25" i="48"/>
  <c r="AR15" i="48"/>
  <c r="AR13" i="48"/>
  <c r="AT6" i="48"/>
  <c r="AV6" i="47"/>
  <c r="AT6" i="46"/>
  <c r="AU6" i="46"/>
  <c r="AX29" i="45"/>
  <c r="AX25" i="45"/>
  <c r="AR28" i="43"/>
  <c r="AR26" i="43"/>
  <c r="AR20" i="43"/>
  <c r="L6" i="45"/>
  <c r="AR24" i="44"/>
  <c r="AR20" i="44"/>
  <c r="AR16" i="44"/>
  <c r="L6" i="43"/>
  <c r="AR29" i="42"/>
  <c r="AI27" i="42"/>
  <c r="AR25" i="42"/>
  <c r="AI15" i="42"/>
  <c r="AR17" i="43"/>
  <c r="AR9" i="43"/>
  <c r="AV6" i="43"/>
  <c r="AQ14" i="42"/>
  <c r="AH30" i="42"/>
  <c r="AX30" i="42" s="1"/>
  <c r="AX6" i="42"/>
  <c r="L6" i="42"/>
  <c r="AU15" i="48"/>
  <c r="AI11" i="47"/>
  <c r="AU22" i="47"/>
  <c r="AT9" i="47"/>
  <c r="AR10" i="46"/>
  <c r="AT27" i="45"/>
  <c r="AV20" i="48"/>
  <c r="AV18" i="48"/>
  <c r="AV16" i="48"/>
  <c r="AV14" i="48"/>
  <c r="AV12" i="48"/>
  <c r="AU6" i="48"/>
  <c r="AK30" i="48"/>
  <c r="AQ19" i="48"/>
  <c r="AI9" i="48"/>
  <c r="AR9" i="48"/>
  <c r="AI7" i="48"/>
  <c r="AR29" i="47"/>
  <c r="AI27" i="47"/>
  <c r="AR25" i="47"/>
  <c r="AR22" i="47"/>
  <c r="AR18" i="47"/>
  <c r="AR7" i="47"/>
  <c r="AU6" i="47"/>
  <c r="AX9" i="47"/>
  <c r="L6" i="47"/>
  <c r="AR27" i="46"/>
  <c r="AI27" i="46"/>
  <c r="AR25" i="46"/>
  <c r="AR23" i="46"/>
  <c r="AR19" i="46"/>
  <c r="AR17" i="46"/>
  <c r="AR13" i="46"/>
  <c r="AR25" i="45"/>
  <c r="AR8" i="46"/>
  <c r="AX27" i="46"/>
  <c r="AX23" i="46"/>
  <c r="AR13" i="45"/>
  <c r="AI13" i="45"/>
  <c r="AR9" i="45"/>
  <c r="AX20" i="46"/>
  <c r="AX16" i="46"/>
  <c r="AQ7" i="46"/>
  <c r="L6" i="44"/>
  <c r="AX26" i="45"/>
  <c r="AR7" i="44"/>
  <c r="AS7" i="46"/>
  <c r="AR25" i="44"/>
  <c r="AR13" i="44"/>
  <c r="AR7" i="43"/>
  <c r="AI7" i="43"/>
  <c r="AT6" i="43"/>
  <c r="AQ7" i="45"/>
  <c r="AR18" i="43"/>
  <c r="AR10" i="43"/>
  <c r="AR6" i="43"/>
  <c r="AT12" i="42"/>
  <c r="AS9" i="42"/>
  <c r="AF30" i="42"/>
  <c r="AV6" i="42"/>
  <c r="AR6" i="42"/>
  <c r="AC30" i="42"/>
  <c r="AS6" i="42"/>
  <c r="AU23" i="47"/>
  <c r="AT10" i="47"/>
  <c r="AW11" i="42"/>
  <c r="AR26" i="48"/>
  <c r="AR22" i="48"/>
  <c r="AR18" i="48"/>
  <c r="AR16" i="48"/>
  <c r="AR12" i="48"/>
  <c r="AW6" i="48"/>
  <c r="AV10" i="48"/>
  <c r="AR17" i="47"/>
  <c r="AR13" i="47"/>
  <c r="AQ27" i="47"/>
  <c r="AT6" i="47"/>
  <c r="AV6" i="46"/>
  <c r="AX26" i="46"/>
  <c r="AX17" i="46"/>
  <c r="AX13" i="46"/>
  <c r="AX14" i="46"/>
  <c r="AQ22" i="45"/>
  <c r="AX27" i="45"/>
  <c r="AW6" i="45"/>
  <c r="AR27" i="43"/>
  <c r="AW6" i="44"/>
  <c r="AR10" i="44"/>
  <c r="AR28" i="42"/>
  <c r="AR24" i="42"/>
  <c r="AR22" i="42"/>
  <c r="AR18" i="42"/>
  <c r="AR16" i="42"/>
  <c r="AR14" i="42"/>
  <c r="AI14" i="42"/>
  <c r="AQ9" i="44"/>
  <c r="AQ7" i="44"/>
  <c r="AR11" i="43"/>
  <c r="AD30" i="42"/>
  <c r="AT6" i="42"/>
  <c r="AW6" i="42"/>
  <c r="L6" i="48"/>
  <c r="AX21" i="45"/>
  <c r="AI11" i="43" l="1"/>
  <c r="AI7" i="46"/>
  <c r="AS14" i="47"/>
  <c r="AT19" i="44"/>
  <c r="AQ9" i="43"/>
  <c r="AX28" i="48"/>
  <c r="AU13" i="43"/>
  <c r="AQ25" i="44"/>
  <c r="AI24" i="47"/>
  <c r="AS6" i="47"/>
  <c r="AS19" i="46"/>
  <c r="AR17" i="44"/>
  <c r="AQ12" i="48"/>
  <c r="AU11" i="45"/>
  <c r="AQ28" i="47"/>
  <c r="AT22" i="42"/>
  <c r="AT14" i="45"/>
  <c r="AQ22" i="46"/>
  <c r="AI22" i="44"/>
  <c r="AQ9" i="46"/>
  <c r="AU27" i="48"/>
  <c r="AU15" i="42"/>
  <c r="AW19" i="45"/>
  <c r="AI18" i="48"/>
  <c r="AI17" i="44"/>
  <c r="AI10" i="44"/>
  <c r="AI12" i="44"/>
  <c r="AI14" i="46"/>
  <c r="AS24" i="47"/>
  <c r="AV18" i="43"/>
  <c r="AQ11" i="43"/>
  <c r="AY11" i="43" s="1"/>
  <c r="AQ10" i="45"/>
  <c r="AX14" i="42"/>
  <c r="AI21" i="47"/>
  <c r="AS28" i="46"/>
  <c r="AV7" i="43"/>
  <c r="AS19" i="45"/>
  <c r="AT29" i="45"/>
  <c r="AI19" i="42"/>
  <c r="AU24" i="43"/>
  <c r="AS16" i="46"/>
  <c r="AI6" i="44"/>
  <c r="AS12" i="46"/>
  <c r="AI25" i="45"/>
  <c r="AQ28" i="42"/>
  <c r="AI20" i="44"/>
  <c r="AU8" i="48"/>
  <c r="AI28" i="48"/>
  <c r="AS17" i="47"/>
  <c r="AR22" i="45"/>
  <c r="AR8" i="44"/>
  <c r="AQ27" i="45"/>
  <c r="AI9" i="44"/>
  <c r="AI17" i="47"/>
  <c r="AQ17" i="44"/>
  <c r="AY17" i="44" s="1"/>
  <c r="AQ10" i="47"/>
  <c r="AX12" i="46"/>
  <c r="AQ23" i="44"/>
  <c r="AU22" i="44"/>
  <c r="AX19" i="42"/>
  <c r="AT9" i="45"/>
  <c r="AI23" i="46"/>
  <c r="AR11" i="45"/>
  <c r="AQ15" i="45"/>
  <c r="AR23" i="44"/>
  <c r="AQ12" i="47"/>
  <c r="AR6" i="44"/>
  <c r="AI11" i="48"/>
  <c r="AU11" i="43"/>
  <c r="AU14" i="43"/>
  <c r="AS26" i="47"/>
  <c r="AI29" i="45"/>
  <c r="AI11" i="44"/>
  <c r="AI25" i="42"/>
  <c r="AQ8" i="45"/>
  <c r="AX29" i="42"/>
  <c r="AU25" i="45"/>
  <c r="AX18" i="42"/>
  <c r="AT20" i="45"/>
  <c r="AX7" i="43"/>
  <c r="AV24" i="47"/>
  <c r="AR10" i="48"/>
  <c r="AW29" i="45"/>
  <c r="AT19" i="47"/>
  <c r="AS20" i="48"/>
  <c r="AU13" i="48"/>
  <c r="AR18" i="44"/>
  <c r="AQ25" i="47"/>
  <c r="AQ18" i="45"/>
  <c r="AV9" i="46"/>
  <c r="AQ24" i="46"/>
  <c r="AT15" i="45"/>
  <c r="AT7" i="45"/>
  <c r="AU18" i="45"/>
  <c r="AQ29" i="42"/>
  <c r="AQ15" i="47"/>
  <c r="AI11" i="45"/>
  <c r="AQ17" i="42"/>
  <c r="AQ28" i="48"/>
  <c r="AV15" i="44"/>
  <c r="AQ16" i="47"/>
  <c r="AI14" i="48"/>
  <c r="AI20" i="48"/>
  <c r="AY20" i="48" s="1"/>
  <c r="AR6" i="48"/>
  <c r="AU10" i="44"/>
  <c r="AV18" i="47"/>
  <c r="AX19" i="48"/>
  <c r="AV13" i="43"/>
  <c r="AI22" i="48"/>
  <c r="AV29" i="48"/>
  <c r="AV6" i="48"/>
  <c r="AT28" i="43"/>
  <c r="AT7" i="43"/>
  <c r="AS13" i="42"/>
  <c r="AT24" i="48"/>
  <c r="AU18" i="42"/>
  <c r="AS17" i="48"/>
  <c r="AW8" i="46"/>
  <c r="AW13" i="46"/>
  <c r="AU10" i="46"/>
  <c r="AW26" i="44"/>
  <c r="AW7" i="44"/>
  <c r="AS12" i="44"/>
  <c r="AJ30" i="42"/>
  <c r="AR29" i="43"/>
  <c r="AX14" i="45"/>
  <c r="AX29" i="44"/>
  <c r="AI22" i="45"/>
  <c r="AQ14" i="47"/>
  <c r="AX22" i="46"/>
  <c r="AI13" i="44"/>
  <c r="AI21" i="45"/>
  <c r="AQ27" i="46"/>
  <c r="AW15" i="42"/>
  <c r="AW19" i="42"/>
  <c r="AX18" i="48"/>
  <c r="AI13" i="46"/>
  <c r="AY13" i="46" s="1"/>
  <c r="AX28" i="42"/>
  <c r="AU12" i="44"/>
  <c r="AI27" i="48"/>
  <c r="AR7" i="48"/>
  <c r="AU7" i="45"/>
  <c r="AV17" i="47"/>
  <c r="AU28" i="47"/>
  <c r="AW16" i="42"/>
  <c r="AX11" i="48"/>
  <c r="AV25" i="44"/>
  <c r="AR28" i="45"/>
  <c r="AR29" i="45"/>
  <c r="AR20" i="45"/>
  <c r="AV18" i="46"/>
  <c r="AX21" i="46"/>
  <c r="AT17" i="45"/>
  <c r="AH30" i="44"/>
  <c r="AU21" i="48"/>
  <c r="AI15" i="48"/>
  <c r="AV21" i="44"/>
  <c r="AU6" i="44"/>
  <c r="AI26" i="48"/>
  <c r="AU17" i="44"/>
  <c r="AQ24" i="44"/>
  <c r="AV21" i="43"/>
  <c r="AU14" i="47"/>
  <c r="AX21" i="44"/>
  <c r="AR27" i="45"/>
  <c r="AS6" i="46"/>
  <c r="AI16" i="42"/>
  <c r="AQ6" i="48"/>
  <c r="AQ29" i="47"/>
  <c r="AT16" i="45"/>
  <c r="AV12" i="44"/>
  <c r="AQ25" i="48"/>
  <c r="AR20" i="48"/>
  <c r="AI6" i="46"/>
  <c r="AS29" i="47"/>
  <c r="AU13" i="44"/>
  <c r="AS10" i="47"/>
  <c r="AV16" i="45"/>
  <c r="AS24" i="45"/>
  <c r="AN30" i="47"/>
  <c r="AV26" i="44"/>
  <c r="AG30" i="46"/>
  <c r="AU6" i="45"/>
  <c r="AI23" i="45"/>
  <c r="AQ26" i="46"/>
  <c r="AQ28" i="44"/>
  <c r="AR22" i="44"/>
  <c r="AJ30" i="44"/>
  <c r="AI18" i="47"/>
  <c r="AD30" i="47"/>
  <c r="AW18" i="42"/>
  <c r="AI9" i="43"/>
  <c r="AX23" i="48"/>
  <c r="AX8" i="48"/>
  <c r="AQ27" i="48"/>
  <c r="AS20" i="45"/>
  <c r="AM30" i="47"/>
  <c r="AX25" i="43"/>
  <c r="AI6" i="43"/>
  <c r="AI10" i="47"/>
  <c r="AI23" i="47"/>
  <c r="AX22" i="44"/>
  <c r="AP30" i="44"/>
  <c r="AX15" i="44"/>
  <c r="AT18" i="48"/>
  <c r="AI23" i="42"/>
  <c r="AU9" i="42"/>
  <c r="AQ24" i="45"/>
  <c r="AQ28" i="45"/>
  <c r="AQ11" i="48"/>
  <c r="AR15" i="46"/>
  <c r="AI11" i="46"/>
  <c r="AW28" i="47"/>
  <c r="AW12" i="47"/>
  <c r="AU16" i="46"/>
  <c r="AQ6" i="44"/>
  <c r="AQ29" i="44"/>
  <c r="AT20" i="44"/>
  <c r="AT25" i="46"/>
  <c r="AV29" i="42"/>
  <c r="AV8" i="42"/>
  <c r="AW24" i="43"/>
  <c r="AW25" i="44"/>
  <c r="AX11" i="47"/>
  <c r="AP30" i="47"/>
  <c r="AX13" i="47"/>
  <c r="AS19" i="43"/>
  <c r="AQ25" i="45"/>
  <c r="AV6" i="45"/>
  <c r="AQ9" i="45"/>
  <c r="AQ29" i="48"/>
  <c r="AQ21" i="42"/>
  <c r="AR20" i="42"/>
  <c r="AQ24" i="43"/>
  <c r="AI22" i="42"/>
  <c r="AT10" i="42"/>
  <c r="AX9" i="45"/>
  <c r="AH30" i="45"/>
  <c r="AQ13" i="47"/>
  <c r="AT22" i="47"/>
  <c r="AQ24" i="47"/>
  <c r="AQ14" i="48"/>
  <c r="AI24" i="45"/>
  <c r="AX26" i="43"/>
  <c r="AQ23" i="48"/>
  <c r="AR15" i="45"/>
  <c r="AQ18" i="42"/>
  <c r="AQ30" i="42" s="1"/>
  <c r="AZ33" i="42" s="1"/>
  <c r="AV10" i="46"/>
  <c r="AQ14" i="46"/>
  <c r="AX16" i="42"/>
  <c r="AX18" i="46"/>
  <c r="AQ16" i="42"/>
  <c r="AT8" i="45"/>
  <c r="AX7" i="46"/>
  <c r="AW20" i="42"/>
  <c r="AI16" i="44"/>
  <c r="AU14" i="48"/>
  <c r="AU20" i="48"/>
  <c r="AQ21" i="48"/>
  <c r="AV24" i="44"/>
  <c r="AV19" i="44"/>
  <c r="AU14" i="44"/>
  <c r="AU23" i="44"/>
  <c r="AU24" i="44"/>
  <c r="AR11" i="48"/>
  <c r="AI16" i="47"/>
  <c r="AQ18" i="44"/>
  <c r="AR11" i="44"/>
  <c r="AW28" i="42"/>
  <c r="AW14" i="42"/>
  <c r="AU29" i="43"/>
  <c r="AS28" i="48"/>
  <c r="AU28" i="46"/>
  <c r="AX9" i="48"/>
  <c r="AV23" i="48"/>
  <c r="AU11" i="47"/>
  <c r="AX28" i="43"/>
  <c r="AV15" i="48"/>
  <c r="AT27" i="43"/>
  <c r="AX14" i="44"/>
  <c r="AS27" i="42"/>
  <c r="AW11" i="45"/>
  <c r="AU14" i="46"/>
  <c r="AT27" i="44"/>
  <c r="AQ21" i="44"/>
  <c r="AT27" i="46"/>
  <c r="AV25" i="42"/>
  <c r="AW22" i="44"/>
  <c r="AR8" i="45"/>
  <c r="AV26" i="46"/>
  <c r="AT30" i="42"/>
  <c r="AI10" i="43"/>
  <c r="AI8" i="46"/>
  <c r="AR14" i="47"/>
  <c r="AI20" i="46"/>
  <c r="AY20" i="46" s="1"/>
  <c r="AQ22" i="44"/>
  <c r="AW18" i="47"/>
  <c r="AW23" i="47"/>
  <c r="AQ15" i="42"/>
  <c r="AV12" i="45"/>
  <c r="AS7" i="48"/>
  <c r="AT18" i="43"/>
  <c r="AI28" i="44"/>
  <c r="AY28" i="44" s="1"/>
  <c r="AQ16" i="44"/>
  <c r="AV24" i="43"/>
  <c r="AR18" i="45"/>
  <c r="AT19" i="45"/>
  <c r="AV20" i="47"/>
  <c r="AU24" i="48"/>
  <c r="AU25" i="44"/>
  <c r="AQ14" i="45"/>
  <c r="AY14" i="45" s="1"/>
  <c r="AV7" i="45"/>
  <c r="AF30" i="45"/>
  <c r="AS8" i="47"/>
  <c r="AK30" i="47"/>
  <c r="AI12" i="43"/>
  <c r="AU12" i="43"/>
  <c r="AQ8" i="46"/>
  <c r="AP30" i="45"/>
  <c r="AX30" i="45" s="1"/>
  <c r="AL30" i="47"/>
  <c r="AQ17" i="48"/>
  <c r="T30" i="42"/>
  <c r="AQ23" i="45"/>
  <c r="AY23" i="45" s="1"/>
  <c r="AQ12" i="44"/>
  <c r="T30" i="48"/>
  <c r="AI14" i="44"/>
  <c r="AI6" i="45"/>
  <c r="AI30" i="45" s="1"/>
  <c r="AI13" i="47"/>
  <c r="AG30" i="48"/>
  <c r="AI29" i="44"/>
  <c r="AB30" i="48"/>
  <c r="AR30" i="48" s="1"/>
  <c r="AE30" i="44"/>
  <c r="AE30" i="46"/>
  <c r="AR15" i="47"/>
  <c r="AM30" i="48"/>
  <c r="AR10" i="45"/>
  <c r="AQ17" i="47"/>
  <c r="AY17" i="47" s="1"/>
  <c r="AQ10" i="44"/>
  <c r="AN30" i="44"/>
  <c r="AV30" i="44" s="1"/>
  <c r="AT11" i="45"/>
  <c r="L7" i="46"/>
  <c r="T30" i="46"/>
  <c r="AP30" i="46"/>
  <c r="AX30" i="46" s="1"/>
  <c r="AQ10" i="46"/>
  <c r="AS17" i="45"/>
  <c r="AI17" i="45"/>
  <c r="AM30" i="42"/>
  <c r="AU30" i="42" s="1"/>
  <c r="AU8" i="42"/>
  <c r="AS10" i="48"/>
  <c r="AC30" i="48"/>
  <c r="AI10" i="48"/>
  <c r="AY10" i="48" s="1"/>
  <c r="AR28" i="47"/>
  <c r="AI28" i="47"/>
  <c r="AQ12" i="43"/>
  <c r="AI18" i="44"/>
  <c r="AY18" i="44" s="1"/>
  <c r="AI21" i="42"/>
  <c r="AI25" i="48"/>
  <c r="AI28" i="46"/>
  <c r="AW9" i="46"/>
  <c r="AP30" i="48"/>
  <c r="AQ6" i="45"/>
  <c r="AI9" i="45"/>
  <c r="AQ9" i="47"/>
  <c r="AF30" i="47"/>
  <c r="AI22" i="47"/>
  <c r="AS11" i="48"/>
  <c r="AQ23" i="42"/>
  <c r="AY23" i="42" s="1"/>
  <c r="AS26" i="46"/>
  <c r="AI26" i="46"/>
  <c r="AI28" i="45"/>
  <c r="AT28" i="45"/>
  <c r="AV15" i="46"/>
  <c r="AQ15" i="46"/>
  <c r="AV27" i="44"/>
  <c r="AI27" i="44"/>
  <c r="AY27" i="44" s="1"/>
  <c r="AI14" i="45"/>
  <c r="AW14" i="45"/>
  <c r="AI24" i="46"/>
  <c r="AR24" i="46"/>
  <c r="AX6" i="45"/>
  <c r="AI16" i="45"/>
  <c r="AR24" i="43"/>
  <c r="AQ22" i="47"/>
  <c r="AY22" i="47" s="1"/>
  <c r="AR23" i="47"/>
  <c r="AC30" i="45"/>
  <c r="AI18" i="45"/>
  <c r="AJ30" i="48"/>
  <c r="AQ16" i="48"/>
  <c r="AV9" i="45"/>
  <c r="AX15" i="48"/>
  <c r="AQ22" i="42"/>
  <c r="AY22" i="42" s="1"/>
  <c r="AX22" i="42"/>
  <c r="L10" i="45"/>
  <c r="T30" i="45"/>
  <c r="AQ11" i="46"/>
  <c r="AG30" i="42"/>
  <c r="AW30" i="42" s="1"/>
  <c r="AO30" i="46"/>
  <c r="AU17" i="48"/>
  <c r="AR21" i="44"/>
  <c r="AR17" i="45"/>
  <c r="AI19" i="46"/>
  <c r="AQ20" i="42"/>
  <c r="AX6" i="43"/>
  <c r="AQ11" i="45"/>
  <c r="AG30" i="47"/>
  <c r="AK30" i="46"/>
  <c r="AR8" i="48"/>
  <c r="AQ20" i="45"/>
  <c r="AI7" i="45"/>
  <c r="AY7" i="45" s="1"/>
  <c r="AR7" i="45"/>
  <c r="AQ26" i="45"/>
  <c r="AR26" i="45"/>
  <c r="AT13" i="42"/>
  <c r="AQ13" i="42"/>
  <c r="AW24" i="48"/>
  <c r="AI24" i="48"/>
  <c r="AR14" i="48"/>
  <c r="AR6" i="46"/>
  <c r="AJ30" i="46"/>
  <c r="AR15" i="44"/>
  <c r="AQ15" i="44"/>
  <c r="AU9" i="47"/>
  <c r="AE30" i="47"/>
  <c r="AU30" i="47" s="1"/>
  <c r="AT7" i="47"/>
  <c r="AI7" i="47"/>
  <c r="AY7" i="47" s="1"/>
  <c r="AW17" i="42"/>
  <c r="AI17" i="42"/>
  <c r="AS21" i="48"/>
  <c r="AI21" i="48"/>
  <c r="AQ16" i="45"/>
  <c r="AK30" i="45"/>
  <c r="AS30" i="45" s="1"/>
  <c r="AK30" i="42"/>
  <c r="AS30" i="42" s="1"/>
  <c r="AS8" i="42"/>
  <c r="AW13" i="45"/>
  <c r="AO30" i="45"/>
  <c r="AW18" i="48"/>
  <c r="AO30" i="48"/>
  <c r="AS8" i="44"/>
  <c r="AK30" i="44"/>
  <c r="AS30" i="44" s="1"/>
  <c r="AT18" i="42"/>
  <c r="AI18" i="42"/>
  <c r="AY18" i="42" s="1"/>
  <c r="AB30" i="45"/>
  <c r="AI12" i="48"/>
  <c r="AY12" i="48" s="1"/>
  <c r="AQ6" i="46"/>
  <c r="AI29" i="42"/>
  <c r="AQ29" i="46"/>
  <c r="AI9" i="46"/>
  <c r="AY9" i="46" s="1"/>
  <c r="AU9" i="43"/>
  <c r="AQ7" i="47"/>
  <c r="AM30" i="44"/>
  <c r="AE30" i="48"/>
  <c r="AU30" i="48" s="1"/>
  <c r="AM30" i="46"/>
  <c r="AL30" i="46"/>
  <c r="AR19" i="45"/>
  <c r="AQ8" i="44"/>
  <c r="AQ30" i="44" s="1"/>
  <c r="AZ33" i="44" s="1"/>
  <c r="AQ13" i="45"/>
  <c r="AF30" i="48"/>
  <c r="AH30" i="47"/>
  <c r="AE30" i="45"/>
  <c r="AU30" i="45" s="1"/>
  <c r="AL30" i="45"/>
  <c r="AX25" i="46"/>
  <c r="AI9" i="47"/>
  <c r="AI8" i="48"/>
  <c r="AY8" i="48" s="1"/>
  <c r="AW8" i="42"/>
  <c r="AQ19" i="42"/>
  <c r="AU23" i="45"/>
  <c r="AT13" i="47"/>
  <c r="AW13" i="44"/>
  <c r="AQ13" i="44"/>
  <c r="AC30" i="44"/>
  <c r="AS18" i="44"/>
  <c r="AI15" i="47"/>
  <c r="AV15" i="47"/>
  <c r="AS13" i="48"/>
  <c r="AI13" i="48"/>
  <c r="AY13" i="48" s="1"/>
  <c r="AQ20" i="46"/>
  <c r="AU20" i="46"/>
  <c r="AT23" i="48"/>
  <c r="AI23" i="48"/>
  <c r="AY23" i="48" s="1"/>
  <c r="AQ13" i="48"/>
  <c r="AV13" i="48"/>
  <c r="AN30" i="48"/>
  <c r="AB30" i="47"/>
  <c r="AB31" i="47" s="1"/>
  <c r="AR10" i="47"/>
  <c r="AQ25" i="42"/>
  <c r="AS25" i="42"/>
  <c r="AU23" i="42"/>
  <c r="AQ24" i="48"/>
  <c r="AW19" i="47"/>
  <c r="AI19" i="47"/>
  <c r="AT10" i="46"/>
  <c r="AD30" i="46"/>
  <c r="AV24" i="42"/>
  <c r="AI7" i="44"/>
  <c r="AI27" i="45"/>
  <c r="AY27" i="45" s="1"/>
  <c r="AI25" i="47"/>
  <c r="AR11" i="47"/>
  <c r="AI13" i="42"/>
  <c r="AR21" i="42"/>
  <c r="AJ30" i="45"/>
  <c r="AN30" i="46"/>
  <c r="AR9" i="42"/>
  <c r="AR11" i="46"/>
  <c r="AI24" i="42"/>
  <c r="AG30" i="45"/>
  <c r="AW30" i="45" s="1"/>
  <c r="AI29" i="46"/>
  <c r="AI25" i="44"/>
  <c r="AY25" i="44" s="1"/>
  <c r="T30" i="44"/>
  <c r="AC30" i="46"/>
  <c r="AI21" i="46"/>
  <c r="T30" i="47"/>
  <c r="AQ26" i="42"/>
  <c r="AD30" i="44"/>
  <c r="AO30" i="44"/>
  <c r="AQ21" i="45"/>
  <c r="AY21" i="45" s="1"/>
  <c r="AH30" i="46"/>
  <c r="AW16" i="48"/>
  <c r="AS17" i="46"/>
  <c r="AR7" i="42"/>
  <c r="AB30" i="42"/>
  <c r="AL30" i="44"/>
  <c r="AT6" i="44"/>
  <c r="AT17" i="46"/>
  <c r="AI17" i="46"/>
  <c r="AW20" i="48"/>
  <c r="AQ20" i="48"/>
  <c r="AQ7" i="43"/>
  <c r="AY7" i="43" s="1"/>
  <c r="AG30" i="44"/>
  <c r="AI6" i="48"/>
  <c r="AI30" i="48" s="1"/>
  <c r="AI10" i="46"/>
  <c r="AD30" i="48"/>
  <c r="AI19" i="48"/>
  <c r="AN30" i="45"/>
  <c r="AI12" i="47"/>
  <c r="AS16" i="47"/>
  <c r="AV25" i="43"/>
  <c r="AI26" i="44"/>
  <c r="AI8" i="44"/>
  <c r="AI12" i="46"/>
  <c r="AQ13" i="46"/>
  <c r="AT24" i="47"/>
  <c r="AT17" i="48"/>
  <c r="AQ26" i="47"/>
  <c r="AQ30" i="47" s="1"/>
  <c r="AZ33" i="47" s="1"/>
  <c r="AV27" i="48"/>
  <c r="AI26" i="47"/>
  <c r="AY26" i="47" s="1"/>
  <c r="AB30" i="46"/>
  <c r="AW8" i="47"/>
  <c r="AQ20" i="44"/>
  <c r="AC30" i="47"/>
  <c r="AI26" i="42"/>
  <c r="AD30" i="45"/>
  <c r="AT30" i="45" s="1"/>
  <c r="AI25" i="46"/>
  <c r="AI8" i="45"/>
  <c r="AY8" i="45" s="1"/>
  <c r="AO30" i="47"/>
  <c r="AQ14" i="44"/>
  <c r="AY14" i="44" s="1"/>
  <c r="AV16" i="47"/>
  <c r="AQ11" i="44"/>
  <c r="AQ12" i="45"/>
  <c r="AM30" i="45"/>
  <c r="AF30" i="46"/>
  <c r="AI29" i="48"/>
  <c r="AY29" i="48" s="1"/>
  <c r="AI8" i="43"/>
  <c r="AQ6" i="47"/>
  <c r="AY6" i="47" s="1"/>
  <c r="AU10" i="43"/>
  <c r="AS23" i="47"/>
  <c r="AU6" i="43"/>
  <c r="AQ6" i="43"/>
  <c r="AI26" i="45"/>
  <c r="AR12" i="45"/>
  <c r="AX24" i="43"/>
  <c r="AV15" i="43"/>
  <c r="AI16" i="46"/>
  <c r="AQ22" i="48"/>
  <c r="AS12" i="43"/>
  <c r="AJ30" i="47"/>
  <c r="AR30" i="47" s="1"/>
  <c r="AQ21" i="47"/>
  <c r="AQ27" i="42"/>
  <c r="AY27" i="42" s="1"/>
  <c r="AQ12" i="46"/>
  <c r="AQ21" i="46"/>
  <c r="AX11" i="42"/>
  <c r="AT25" i="45"/>
  <c r="AW21" i="43"/>
  <c r="AS14" i="46"/>
  <c r="AQ18" i="48"/>
  <c r="AY18" i="48" s="1"/>
  <c r="AV25" i="45"/>
  <c r="AV25" i="46"/>
  <c r="AX10" i="42"/>
  <c r="AX13" i="44"/>
  <c r="AW29" i="48"/>
  <c r="AF30" i="44"/>
  <c r="AW24" i="45"/>
  <c r="AS12" i="45"/>
  <c r="AI12" i="45"/>
  <c r="AY12" i="45" s="1"/>
  <c r="AU20" i="45"/>
  <c r="AI20" i="45"/>
  <c r="AY20" i="45" s="1"/>
  <c r="AQ26" i="44"/>
  <c r="AT23" i="43"/>
  <c r="AW14" i="43"/>
  <c r="AW14" i="46"/>
  <c r="AW21" i="48"/>
  <c r="AW27" i="46"/>
  <c r="AU15" i="47"/>
  <c r="AS24" i="48"/>
  <c r="AS29" i="46"/>
  <c r="AS29" i="45"/>
  <c r="AS18" i="46"/>
  <c r="AS26" i="45"/>
  <c r="AW18" i="46"/>
  <c r="AU28" i="48"/>
  <c r="AV28" i="47"/>
  <c r="AX10" i="48"/>
  <c r="AW25" i="47"/>
  <c r="AW13" i="47"/>
  <c r="AW17" i="47"/>
  <c r="AU23" i="46"/>
  <c r="AT21" i="46"/>
  <c r="AV26" i="47"/>
  <c r="AW21" i="47"/>
  <c r="AU19" i="46"/>
  <c r="AT14" i="43"/>
  <c r="AQ14" i="43"/>
  <c r="AU22" i="43"/>
  <c r="AW26" i="47"/>
  <c r="AU27" i="46"/>
  <c r="AT8" i="42"/>
  <c r="AV10" i="47"/>
  <c r="AV8" i="48"/>
  <c r="AW10" i="47"/>
  <c r="AU7" i="46"/>
  <c r="AU15" i="46"/>
  <c r="AT26" i="46"/>
  <c r="AT22" i="46"/>
  <c r="AT28" i="46"/>
  <c r="AY21" i="42"/>
  <c r="AY29" i="42"/>
  <c r="AI24" i="43"/>
  <c r="AI14" i="43"/>
  <c r="AY14" i="43" s="1"/>
  <c r="AR14" i="43"/>
  <c r="AO28" i="43"/>
  <c r="AG28" i="43"/>
  <c r="AM26" i="43"/>
  <c r="AQ26" i="43" s="1"/>
  <c r="T26" i="43"/>
  <c r="L26" i="43" s="1"/>
  <c r="AE26" i="43"/>
  <c r="AM28" i="43"/>
  <c r="T28" i="43"/>
  <c r="L28" i="43" s="1"/>
  <c r="AE28" i="43"/>
  <c r="T27" i="43"/>
  <c r="L27" i="43" s="1"/>
  <c r="AF27" i="43"/>
  <c r="AN27" i="43"/>
  <c r="AQ27" i="43" s="1"/>
  <c r="AY21" i="46"/>
  <c r="AY29" i="44"/>
  <c r="AY24" i="43"/>
  <c r="AY16" i="46"/>
  <c r="AY24" i="46"/>
  <c r="AY8" i="43"/>
  <c r="AP13" i="43"/>
  <c r="S30" i="43"/>
  <c r="AH13" i="43"/>
  <c r="AM15" i="43"/>
  <c r="AE15" i="43"/>
  <c r="AM16" i="43"/>
  <c r="T16" i="43"/>
  <c r="L16" i="43" s="1"/>
  <c r="AE16" i="43"/>
  <c r="AL17" i="43"/>
  <c r="T17" i="43"/>
  <c r="L17" i="43" s="1"/>
  <c r="AD17" i="43"/>
  <c r="Q30" i="43"/>
  <c r="AF16" i="43"/>
  <c r="AN16" i="43"/>
  <c r="AF17" i="43"/>
  <c r="AN17" i="43"/>
  <c r="AB23" i="43"/>
  <c r="AJ23" i="43"/>
  <c r="AQ23" i="43" s="1"/>
  <c r="T23" i="43"/>
  <c r="L23" i="43" s="1"/>
  <c r="AH29" i="43"/>
  <c r="AP29" i="43"/>
  <c r="N30" i="43"/>
  <c r="AK13" i="43"/>
  <c r="AC13" i="43"/>
  <c r="AJ22" i="43"/>
  <c r="AB22" i="43"/>
  <c r="T22" i="43"/>
  <c r="L22" i="43" s="1"/>
  <c r="T25" i="43"/>
  <c r="L25" i="43" s="1"/>
  <c r="AG25" i="43"/>
  <c r="AO25" i="43"/>
  <c r="AQ25" i="43" s="1"/>
  <c r="AG29" i="43"/>
  <c r="AO29" i="43"/>
  <c r="AL15" i="43"/>
  <c r="T15" i="43"/>
  <c r="L15" i="43" s="1"/>
  <c r="AD15" i="43"/>
  <c r="O30" i="43"/>
  <c r="AO20" i="43"/>
  <c r="AQ20" i="43" s="1"/>
  <c r="AG20" i="43"/>
  <c r="AD22" i="43"/>
  <c r="AL22" i="43"/>
  <c r="T21" i="43"/>
  <c r="L21" i="43" s="1"/>
  <c r="AB21" i="43"/>
  <c r="AJ21" i="43"/>
  <c r="T29" i="43"/>
  <c r="L29" i="43" s="1"/>
  <c r="AF29" i="43"/>
  <c r="AN29" i="43"/>
  <c r="AK21" i="43"/>
  <c r="AC21" i="43"/>
  <c r="AC22" i="43"/>
  <c r="AK22" i="43"/>
  <c r="M30" i="43"/>
  <c r="T13" i="43"/>
  <c r="AJ13" i="43"/>
  <c r="AB13" i="43"/>
  <c r="P30" i="43"/>
  <c r="AM18" i="43"/>
  <c r="AE18" i="43"/>
  <c r="T18" i="43"/>
  <c r="L18" i="43" s="1"/>
  <c r="AG17" i="43"/>
  <c r="AO17" i="43"/>
  <c r="AG18" i="43"/>
  <c r="AO18" i="43"/>
  <c r="AF19" i="43"/>
  <c r="T19" i="43"/>
  <c r="L19" i="43" s="1"/>
  <c r="AN19" i="43"/>
  <c r="AP18" i="43"/>
  <c r="AH18" i="43"/>
  <c r="AH19" i="43"/>
  <c r="AP19" i="43"/>
  <c r="AM17" i="43"/>
  <c r="AE17" i="43"/>
  <c r="R30" i="43"/>
  <c r="AY13" i="47"/>
  <c r="AY21" i="47"/>
  <c r="AY13" i="44"/>
  <c r="AY15" i="46"/>
  <c r="AY23" i="46"/>
  <c r="AY15" i="42"/>
  <c r="AY26" i="48"/>
  <c r="AR30" i="45"/>
  <c r="AY28" i="48"/>
  <c r="AY11" i="44"/>
  <c r="AY19" i="44"/>
  <c r="AY10" i="45"/>
  <c r="AY18" i="45"/>
  <c r="AY26" i="42"/>
  <c r="BA35" i="44"/>
  <c r="AY21" i="44"/>
  <c r="AY17" i="46"/>
  <c r="AY25" i="46"/>
  <c r="AY17" i="42"/>
  <c r="AY25" i="42"/>
  <c r="AY14" i="42"/>
  <c r="AY22" i="48"/>
  <c r="AY10" i="47"/>
  <c r="AY22" i="44"/>
  <c r="AS30" i="46"/>
  <c r="AY9" i="43"/>
  <c r="AY15" i="44"/>
  <c r="AY23" i="44"/>
  <c r="AY20" i="42"/>
  <c r="AY28" i="42"/>
  <c r="AY24" i="44"/>
  <c r="AY12" i="43"/>
  <c r="AY14" i="47"/>
  <c r="AY28" i="45"/>
  <c r="AV30" i="42"/>
  <c r="AQ32" i="45"/>
  <c r="AY14" i="48"/>
  <c r="AW30" i="44"/>
  <c r="AY10" i="43"/>
  <c r="AY19" i="46"/>
  <c r="AY27" i="46"/>
  <c r="AY19" i="42"/>
  <c r="AY16" i="45"/>
  <c r="AY12" i="46"/>
  <c r="AY10" i="44"/>
  <c r="AY26" i="44"/>
  <c r="AY29" i="46"/>
  <c r="AY16" i="48"/>
  <c r="AY24" i="48"/>
  <c r="AY11" i="45"/>
  <c r="AY19" i="45"/>
  <c r="AY29" i="45"/>
  <c r="AY16" i="44"/>
  <c r="AY26" i="45"/>
  <c r="AQ32" i="44"/>
  <c r="AY11" i="46"/>
  <c r="AV30" i="46"/>
  <c r="AY18" i="47"/>
  <c r="AT30" i="47"/>
  <c r="AW30" i="48"/>
  <c r="AV30" i="45"/>
  <c r="AY9" i="45"/>
  <c r="AY13" i="45"/>
  <c r="AY17" i="45"/>
  <c r="AY12" i="44"/>
  <c r="AY20" i="44"/>
  <c r="AQ32" i="46"/>
  <c r="AY14" i="46"/>
  <c r="AY18" i="46"/>
  <c r="AY22" i="46"/>
  <c r="AY26" i="46"/>
  <c r="AY19" i="47"/>
  <c r="AY11" i="48"/>
  <c r="AY19" i="48"/>
  <c r="AY27" i="48"/>
  <c r="AY24" i="45"/>
  <c r="AY24" i="47"/>
  <c r="AY8" i="46"/>
  <c r="AY25" i="47"/>
  <c r="AV30" i="48"/>
  <c r="AY29" i="47"/>
  <c r="AY16" i="42"/>
  <c r="AY24" i="42"/>
  <c r="AR30" i="42"/>
  <c r="AY7" i="44"/>
  <c r="AQ30" i="46"/>
  <c r="AZ33" i="46" s="1"/>
  <c r="AY10" i="46"/>
  <c r="AW30" i="47"/>
  <c r="AV30" i="47"/>
  <c r="AY28" i="46"/>
  <c r="AY16" i="47"/>
  <c r="AH31" i="48"/>
  <c r="AX30" i="48"/>
  <c r="AB31" i="48"/>
  <c r="AI30" i="42"/>
  <c r="AI32" i="42" s="1"/>
  <c r="AY13" i="42"/>
  <c r="AY6" i="43"/>
  <c r="AY15" i="45"/>
  <c r="AY25" i="45"/>
  <c r="AY27" i="47"/>
  <c r="AY7" i="48"/>
  <c r="AY11" i="47"/>
  <c r="AR30" i="44"/>
  <c r="AT30" i="44"/>
  <c r="AT30" i="46"/>
  <c r="AY8" i="47"/>
  <c r="AY15" i="47"/>
  <c r="AY23" i="47"/>
  <c r="AT30" i="48"/>
  <c r="AY17" i="48"/>
  <c r="AY21" i="48"/>
  <c r="AY25" i="48"/>
  <c r="AX30" i="44"/>
  <c r="AR30" i="46"/>
  <c r="AY22" i="45"/>
  <c r="AI30" i="47"/>
  <c r="AC31" i="47"/>
  <c r="AS30" i="47"/>
  <c r="AQ30" i="48"/>
  <c r="AZ33" i="48" s="1"/>
  <c r="AY6" i="48"/>
  <c r="AY6" i="44"/>
  <c r="AI30" i="44"/>
  <c r="AU30" i="44"/>
  <c r="AU30" i="46"/>
  <c r="AY7" i="46"/>
  <c r="AH31" i="47"/>
  <c r="AX30" i="47"/>
  <c r="AY12" i="47"/>
  <c r="AY20" i="47"/>
  <c r="AC31" i="48"/>
  <c r="AS30" i="48"/>
  <c r="AY9" i="48"/>
  <c r="AQ32" i="42"/>
  <c r="AW30" i="46"/>
  <c r="AY15" i="48"/>
  <c r="AY9" i="44"/>
  <c r="AY6" i="46"/>
  <c r="AY9" i="47"/>
  <c r="AY28" i="47"/>
  <c r="AQ32" i="48"/>
  <c r="BS7" i="13"/>
  <c r="AZ37" i="42" l="1"/>
  <c r="AQ30" i="45"/>
  <c r="AZ33" i="45" s="1"/>
  <c r="AZ34" i="45" s="1"/>
  <c r="BB34" i="45" s="1"/>
  <c r="AY8" i="44"/>
  <c r="AI30" i="46"/>
  <c r="AY6" i="45"/>
  <c r="AQ32" i="47"/>
  <c r="BB33" i="42"/>
  <c r="AZ34" i="42"/>
  <c r="BB34" i="42" s="1"/>
  <c r="BD34" i="42" s="1"/>
  <c r="BB33" i="44"/>
  <c r="BB35" i="44" s="1"/>
  <c r="AZ34" i="44"/>
  <c r="BB34" i="44" s="1"/>
  <c r="BB33" i="45"/>
  <c r="BB33" i="46"/>
  <c r="BC35" i="46" s="1"/>
  <c r="AZ34" i="46"/>
  <c r="BB34" i="46" s="1"/>
  <c r="BB33" i="47"/>
  <c r="AZ34" i="47"/>
  <c r="BB34" i="47" s="1"/>
  <c r="BB33" i="48"/>
  <c r="AZ34" i="48"/>
  <c r="BB34" i="48" s="1"/>
  <c r="AU28" i="43"/>
  <c r="AI28" i="43"/>
  <c r="AI27" i="43"/>
  <c r="AY27" i="43" s="1"/>
  <c r="AV27" i="43"/>
  <c r="AQ28" i="43"/>
  <c r="AQ32" i="43" s="1"/>
  <c r="AW28" i="43"/>
  <c r="AI26" i="43"/>
  <c r="AY26" i="43" s="1"/>
  <c r="AU26" i="43"/>
  <c r="AT22" i="43"/>
  <c r="AW29" i="43"/>
  <c r="AV17" i="43"/>
  <c r="AQ29" i="43"/>
  <c r="AX19" i="43"/>
  <c r="AO30" i="43"/>
  <c r="AQ18" i="43"/>
  <c r="L13" i="43"/>
  <c r="T30" i="43"/>
  <c r="AS21" i="43"/>
  <c r="AS13" i="43"/>
  <c r="AC30" i="43"/>
  <c r="AX29" i="43"/>
  <c r="AI16" i="43"/>
  <c r="AU16" i="43"/>
  <c r="AM30" i="43"/>
  <c r="AU17" i="43"/>
  <c r="AX18" i="43"/>
  <c r="AV19" i="43"/>
  <c r="AI19" i="43"/>
  <c r="AG30" i="43"/>
  <c r="AW17" i="43"/>
  <c r="AQ21" i="43"/>
  <c r="AI15" i="43"/>
  <c r="AT15" i="43"/>
  <c r="AD30" i="43"/>
  <c r="AK30" i="43"/>
  <c r="AT17" i="43"/>
  <c r="AI17" i="43"/>
  <c r="AH30" i="43"/>
  <c r="AX13" i="43"/>
  <c r="AI13" i="43"/>
  <c r="AB30" i="43"/>
  <c r="AR13" i="43"/>
  <c r="AR21" i="43"/>
  <c r="AI21" i="43"/>
  <c r="AW20" i="43"/>
  <c r="AI20" i="43"/>
  <c r="AY20" i="43" s="1"/>
  <c r="AI22" i="43"/>
  <c r="AR22" i="43"/>
  <c r="AN30" i="43"/>
  <c r="AQ16" i="43"/>
  <c r="AQ19" i="43"/>
  <c r="AW18" i="43"/>
  <c r="AU18" i="43"/>
  <c r="AI18" i="43"/>
  <c r="AQ13" i="43"/>
  <c r="AJ30" i="43"/>
  <c r="AS22" i="43"/>
  <c r="AI29" i="43"/>
  <c r="AV29" i="43"/>
  <c r="AQ15" i="43"/>
  <c r="AL30" i="43"/>
  <c r="AW25" i="43"/>
  <c r="AI25" i="43"/>
  <c r="AY25" i="43" s="1"/>
  <c r="AQ22" i="43"/>
  <c r="AI23" i="43"/>
  <c r="AY23" i="43" s="1"/>
  <c r="AR23" i="43"/>
  <c r="AF30" i="43"/>
  <c r="AV16" i="43"/>
  <c r="AQ17" i="43"/>
  <c r="AU15" i="43"/>
  <c r="AE30" i="43"/>
  <c r="AP30" i="43"/>
  <c r="AQ33" i="44"/>
  <c r="AQ33" i="42"/>
  <c r="M33" i="48"/>
  <c r="M34" i="48" s="1"/>
  <c r="AY32" i="48"/>
  <c r="AY30" i="48"/>
  <c r="AY32" i="45"/>
  <c r="AY33" i="45"/>
  <c r="AY30" i="45"/>
  <c r="M33" i="45"/>
  <c r="M34" i="45" s="1"/>
  <c r="AQ33" i="48"/>
  <c r="AY32" i="44"/>
  <c r="AY39" i="44" s="1"/>
  <c r="AY41" i="44" s="1"/>
  <c r="AY30" i="44"/>
  <c r="M33" i="44"/>
  <c r="M34" i="44" s="1"/>
  <c r="AY30" i="46"/>
  <c r="M33" i="46"/>
  <c r="M34" i="46" s="1"/>
  <c r="AY32" i="46"/>
  <c r="AY39" i="46" s="1"/>
  <c r="AQ33" i="47"/>
  <c r="AY38" i="47"/>
  <c r="C33" i="47"/>
  <c r="C34" i="47" s="1"/>
  <c r="AY32" i="47"/>
  <c r="AY30" i="47"/>
  <c r="AY32" i="42"/>
  <c r="AY39" i="42" s="1"/>
  <c r="AY30" i="42"/>
  <c r="AY33" i="42"/>
  <c r="D33" i="42"/>
  <c r="D34" i="42" s="1"/>
  <c r="AQ33" i="46"/>
  <c r="BC33" i="5"/>
  <c r="BC33" i="4"/>
  <c r="AQ33" i="45" l="1"/>
  <c r="BA37" i="42"/>
  <c r="AY28" i="43"/>
  <c r="AY18" i="43"/>
  <c r="AY21" i="43"/>
  <c r="AY29" i="43"/>
  <c r="AU30" i="43"/>
  <c r="AW30" i="43"/>
  <c r="AV30" i="43"/>
  <c r="AY13" i="43"/>
  <c r="AI30" i="43"/>
  <c r="AY15" i="43"/>
  <c r="AY19" i="43"/>
  <c r="AS30" i="43"/>
  <c r="AQ30" i="43"/>
  <c r="AY22" i="43"/>
  <c r="AX30" i="43"/>
  <c r="AT30" i="43"/>
  <c r="AY16" i="43"/>
  <c r="AR30" i="43"/>
  <c r="AY17" i="43"/>
  <c r="AY33" i="47"/>
  <c r="BC33" i="47"/>
  <c r="AY33" i="46"/>
  <c r="AY41" i="46"/>
  <c r="BC33" i="46"/>
  <c r="AY37" i="48"/>
  <c r="BC33" i="48"/>
  <c r="AY33" i="48"/>
  <c r="AY41" i="45"/>
  <c r="BC33" i="45"/>
  <c r="BD33" i="42"/>
  <c r="AY33" i="44"/>
  <c r="BC33" i="44"/>
  <c r="BR5" i="24"/>
  <c r="BR6" i="24" s="1"/>
  <c r="AQ10" i="24"/>
  <c r="AQ9" i="24"/>
  <c r="AQ8" i="24"/>
  <c r="BD33" i="48" l="1"/>
  <c r="BC34" i="48"/>
  <c r="BD34" i="48" s="1"/>
  <c r="BD33" i="47"/>
  <c r="BC34" i="47"/>
  <c r="BD34" i="47" s="1"/>
  <c r="BD33" i="46"/>
  <c r="BC34" i="46"/>
  <c r="BD34" i="46" s="1"/>
  <c r="BD33" i="45"/>
  <c r="BC34" i="45"/>
  <c r="BD34" i="45" s="1"/>
  <c r="BD33" i="44"/>
  <c r="BC34" i="44"/>
  <c r="BD34" i="44" s="1"/>
  <c r="C54" i="43"/>
  <c r="AQ33" i="43"/>
  <c r="AZ33" i="43"/>
  <c r="D33" i="43"/>
  <c r="D34" i="43" s="1"/>
  <c r="AY32" i="43"/>
  <c r="AY30" i="43"/>
  <c r="B54" i="43"/>
  <c r="BR7" i="24"/>
  <c r="BR8" i="24" s="1"/>
  <c r="BR9" i="24" s="1"/>
  <c r="BB33" i="43" l="1"/>
  <c r="BD33" i="43" s="1"/>
  <c r="AZ34" i="43"/>
  <c r="BB34" i="43" s="1"/>
  <c r="B51" i="43"/>
  <c r="B50" i="43"/>
  <c r="B49" i="43"/>
  <c r="B48" i="43"/>
  <c r="B47" i="43"/>
  <c r="B46" i="43"/>
  <c r="B45" i="43"/>
  <c r="AY37" i="43"/>
  <c r="C49" i="43"/>
  <c r="C48" i="43"/>
  <c r="C47" i="43"/>
  <c r="C46" i="43"/>
  <c r="C45" i="43"/>
  <c r="C51" i="43"/>
  <c r="C50" i="43"/>
  <c r="BO5" i="38"/>
  <c r="BO6" i="38" s="1"/>
  <c r="BO7" i="38" s="1"/>
  <c r="BO8" i="38" s="1"/>
  <c r="BO9" i="38" s="1"/>
  <c r="BO10" i="38" s="1"/>
  <c r="BO4" i="38"/>
  <c r="BC33" i="43" l="1"/>
  <c r="BC34" i="43" s="1"/>
  <c r="BD34" i="43" s="1"/>
  <c r="AY39" i="43"/>
  <c r="BF29" i="38"/>
  <c r="BM29" i="38" s="1"/>
  <c r="S29" i="38" s="1"/>
  <c r="BE29" i="38"/>
  <c r="BL29" i="38" s="1"/>
  <c r="R29" i="38" s="1"/>
  <c r="BD29" i="38"/>
  <c r="BK29" i="38" s="1"/>
  <c r="Q29" i="38" s="1"/>
  <c r="BC29" i="38"/>
  <c r="BJ29" i="38" s="1"/>
  <c r="P29" i="38" s="1"/>
  <c r="BB29" i="38"/>
  <c r="BI29" i="38" s="1"/>
  <c r="O29" i="38" s="1"/>
  <c r="BA29" i="38"/>
  <c r="BH29" i="38" s="1"/>
  <c r="N29" i="38" s="1"/>
  <c r="AZ29" i="38"/>
  <c r="BG29" i="38" s="1"/>
  <c r="M29" i="38" s="1"/>
  <c r="BF28" i="38"/>
  <c r="BM28" i="38" s="1"/>
  <c r="S28" i="38" s="1"/>
  <c r="BE28" i="38"/>
  <c r="BL28" i="38" s="1"/>
  <c r="R28" i="38" s="1"/>
  <c r="BD28" i="38"/>
  <c r="Q28" i="38" s="1"/>
  <c r="BC28" i="38"/>
  <c r="BJ28" i="38" s="1"/>
  <c r="P28" i="38" s="1"/>
  <c r="BB28" i="38"/>
  <c r="BI28" i="38" s="1"/>
  <c r="O28" i="38" s="1"/>
  <c r="BA28" i="38"/>
  <c r="BH28" i="38" s="1"/>
  <c r="N28" i="38" s="1"/>
  <c r="AZ28" i="38"/>
  <c r="BG28" i="38" s="1"/>
  <c r="M28" i="38" s="1"/>
  <c r="BF27" i="38"/>
  <c r="S27" i="38" s="1"/>
  <c r="BE27" i="38"/>
  <c r="BL27" i="38" s="1"/>
  <c r="R27" i="38" s="1"/>
  <c r="BD27" i="38"/>
  <c r="BK27" i="38" s="1"/>
  <c r="Q27" i="38" s="1"/>
  <c r="BC27" i="38"/>
  <c r="BJ27" i="38" s="1"/>
  <c r="P27" i="38" s="1"/>
  <c r="BB27" i="38"/>
  <c r="BI27" i="38" s="1"/>
  <c r="O27" i="38" s="1"/>
  <c r="BA27" i="38"/>
  <c r="BH27" i="38" s="1"/>
  <c r="N27" i="38" s="1"/>
  <c r="AZ27" i="38"/>
  <c r="BG27" i="38" s="1"/>
  <c r="M27" i="38" s="1"/>
  <c r="BF26" i="38"/>
  <c r="S26" i="38" s="1"/>
  <c r="BE26" i="38"/>
  <c r="BL26" i="38" s="1"/>
  <c r="R26" i="38" s="1"/>
  <c r="BD26" i="38"/>
  <c r="BK26" i="38" s="1"/>
  <c r="Q26" i="38" s="1"/>
  <c r="BC26" i="38"/>
  <c r="BJ26" i="38" s="1"/>
  <c r="P26" i="38" s="1"/>
  <c r="BB26" i="38"/>
  <c r="BI26" i="38" s="1"/>
  <c r="O26" i="38" s="1"/>
  <c r="BA26" i="38"/>
  <c r="N26" i="38" s="1"/>
  <c r="AZ26" i="38"/>
  <c r="M26" i="38" s="1"/>
  <c r="BF25" i="38"/>
  <c r="BM25" i="38" s="1"/>
  <c r="S25" i="38" s="1"/>
  <c r="BE25" i="38"/>
  <c r="R25" i="38" s="1"/>
  <c r="BD25" i="38"/>
  <c r="BK25" i="38" s="1"/>
  <c r="Q25" i="38" s="1"/>
  <c r="BC25" i="38"/>
  <c r="BJ25" i="38" s="1"/>
  <c r="P25" i="38" s="1"/>
  <c r="BB25" i="38"/>
  <c r="BI25" i="38" s="1"/>
  <c r="O25" i="38" s="1"/>
  <c r="BA25" i="38"/>
  <c r="BH25" i="38" s="1"/>
  <c r="N25" i="38" s="1"/>
  <c r="AZ25" i="38"/>
  <c r="BG25" i="38" s="1"/>
  <c r="M25" i="38" s="1"/>
  <c r="BF24" i="38"/>
  <c r="BM24" i="38" s="1"/>
  <c r="S24" i="38" s="1"/>
  <c r="BE24" i="38"/>
  <c r="BL24" i="38" s="1"/>
  <c r="R24" i="38" s="1"/>
  <c r="BD24" i="38"/>
  <c r="BK24" i="38" s="1"/>
  <c r="Q24" i="38" s="1"/>
  <c r="BC24" i="38"/>
  <c r="BJ24" i="38" s="1"/>
  <c r="P24" i="38" s="1"/>
  <c r="BB24" i="38"/>
  <c r="BI24" i="38" s="1"/>
  <c r="O24" i="38" s="1"/>
  <c r="BA24" i="38"/>
  <c r="BH24" i="38" s="1"/>
  <c r="N24" i="38" s="1"/>
  <c r="AZ24" i="38"/>
  <c r="BG24" i="38" s="1"/>
  <c r="M24" i="38" s="1"/>
  <c r="BF23" i="38"/>
  <c r="BM23" i="38" s="1"/>
  <c r="S23" i="38" s="1"/>
  <c r="BE23" i="38"/>
  <c r="BL23" i="38" s="1"/>
  <c r="R23" i="38" s="1"/>
  <c r="BD23" i="38"/>
  <c r="BK23" i="38" s="1"/>
  <c r="Q23" i="38" s="1"/>
  <c r="BC23" i="38"/>
  <c r="BJ23" i="38" s="1"/>
  <c r="P23" i="38" s="1"/>
  <c r="BB23" i="38"/>
  <c r="BI23" i="38" s="1"/>
  <c r="O23" i="38" s="1"/>
  <c r="BA23" i="38"/>
  <c r="BH23" i="38" s="1"/>
  <c r="N23" i="38" s="1"/>
  <c r="AZ23" i="38"/>
  <c r="BG23" i="38" s="1"/>
  <c r="M23" i="38" s="1"/>
  <c r="BF22" i="38"/>
  <c r="BM22" i="38" s="1"/>
  <c r="S22" i="38" s="1"/>
  <c r="BE22" i="38"/>
  <c r="BL22" i="38" s="1"/>
  <c r="R22" i="38" s="1"/>
  <c r="BD22" i="38"/>
  <c r="BK22" i="38" s="1"/>
  <c r="Q22" i="38" s="1"/>
  <c r="BC22" i="38"/>
  <c r="BJ22" i="38" s="1"/>
  <c r="P22" i="38" s="1"/>
  <c r="BB22" i="38"/>
  <c r="BI22" i="38" s="1"/>
  <c r="O22" i="38" s="1"/>
  <c r="BA22" i="38"/>
  <c r="BH22" i="38" s="1"/>
  <c r="N22" i="38" s="1"/>
  <c r="AZ22" i="38"/>
  <c r="BG22" i="38" s="1"/>
  <c r="M22" i="38" s="1"/>
  <c r="BF21" i="38"/>
  <c r="BM21" i="38" s="1"/>
  <c r="S21" i="38" s="1"/>
  <c r="BE21" i="38"/>
  <c r="BL21" i="38" s="1"/>
  <c r="R21" i="38" s="1"/>
  <c r="BD21" i="38"/>
  <c r="BK21" i="38" s="1"/>
  <c r="Q21" i="38" s="1"/>
  <c r="BC21" i="38"/>
  <c r="BJ21" i="38" s="1"/>
  <c r="P21" i="38" s="1"/>
  <c r="BB21" i="38"/>
  <c r="BI21" i="38" s="1"/>
  <c r="O21" i="38" s="1"/>
  <c r="BA21" i="38"/>
  <c r="BH21" i="38" s="1"/>
  <c r="N21" i="38" s="1"/>
  <c r="AZ21" i="38"/>
  <c r="BG21" i="38" s="1"/>
  <c r="M21" i="38" s="1"/>
  <c r="BF20" i="38"/>
  <c r="BM20" i="38" s="1"/>
  <c r="S20" i="38" s="1"/>
  <c r="BE20" i="38"/>
  <c r="BL20" i="38" s="1"/>
  <c r="R20" i="38" s="1"/>
  <c r="BD20" i="38"/>
  <c r="BK20" i="38" s="1"/>
  <c r="Q20" i="38" s="1"/>
  <c r="BC20" i="38"/>
  <c r="BJ20" i="38" s="1"/>
  <c r="P20" i="38" s="1"/>
  <c r="BB20" i="38"/>
  <c r="BI20" i="38" s="1"/>
  <c r="O20" i="38" s="1"/>
  <c r="BA20" i="38"/>
  <c r="BH20" i="38" s="1"/>
  <c r="N20" i="38" s="1"/>
  <c r="AZ20" i="38"/>
  <c r="BG20" i="38" s="1"/>
  <c r="M20" i="38" s="1"/>
  <c r="BF19" i="38"/>
  <c r="BM19" i="38" s="1"/>
  <c r="S19" i="38" s="1"/>
  <c r="BE19" i="38"/>
  <c r="BL19" i="38" s="1"/>
  <c r="R19" i="38" s="1"/>
  <c r="BD19" i="38"/>
  <c r="BK19" i="38" s="1"/>
  <c r="Q19" i="38" s="1"/>
  <c r="BC19" i="38"/>
  <c r="BJ19" i="38" s="1"/>
  <c r="P19" i="38" s="1"/>
  <c r="BB19" i="38"/>
  <c r="BI19" i="38" s="1"/>
  <c r="O19" i="38" s="1"/>
  <c r="BA19" i="38"/>
  <c r="BH19" i="38" s="1"/>
  <c r="N19" i="38" s="1"/>
  <c r="AZ19" i="38"/>
  <c r="BG19" i="38" s="1"/>
  <c r="M19" i="38" s="1"/>
  <c r="BF18" i="38"/>
  <c r="BM18" i="38" s="1"/>
  <c r="S18" i="38" s="1"/>
  <c r="BE18" i="38"/>
  <c r="BL18" i="38" s="1"/>
  <c r="R18" i="38" s="1"/>
  <c r="BD18" i="38"/>
  <c r="BK18" i="38" s="1"/>
  <c r="Q18" i="38" s="1"/>
  <c r="BC18" i="38"/>
  <c r="BJ18" i="38" s="1"/>
  <c r="P18" i="38" s="1"/>
  <c r="BB18" i="38"/>
  <c r="BI18" i="38" s="1"/>
  <c r="O18" i="38" s="1"/>
  <c r="BA18" i="38"/>
  <c r="BH18" i="38" s="1"/>
  <c r="N18" i="38" s="1"/>
  <c r="AZ18" i="38"/>
  <c r="BG18" i="38" s="1"/>
  <c r="M18" i="38" s="1"/>
  <c r="BF17" i="38"/>
  <c r="BM17" i="38" s="1"/>
  <c r="S17" i="38" s="1"/>
  <c r="BE17" i="38"/>
  <c r="BL17" i="38" s="1"/>
  <c r="R17" i="38" s="1"/>
  <c r="BD17" i="38"/>
  <c r="BK17" i="38" s="1"/>
  <c r="Q17" i="38" s="1"/>
  <c r="BC17" i="38"/>
  <c r="BJ17" i="38" s="1"/>
  <c r="P17" i="38" s="1"/>
  <c r="BB17" i="38"/>
  <c r="BI17" i="38" s="1"/>
  <c r="O17" i="38" s="1"/>
  <c r="BA17" i="38"/>
  <c r="BH17" i="38" s="1"/>
  <c r="N17" i="38" s="1"/>
  <c r="AZ17" i="38"/>
  <c r="BG17" i="38" s="1"/>
  <c r="M17" i="38" s="1"/>
  <c r="BF16" i="38"/>
  <c r="BM16" i="38" s="1"/>
  <c r="S16" i="38" s="1"/>
  <c r="BE16" i="38"/>
  <c r="BL16" i="38" s="1"/>
  <c r="R16" i="38" s="1"/>
  <c r="BD16" i="38"/>
  <c r="BK16" i="38" s="1"/>
  <c r="Q16" i="38" s="1"/>
  <c r="BC16" i="38"/>
  <c r="BJ16" i="38" s="1"/>
  <c r="P16" i="38" s="1"/>
  <c r="BB16" i="38"/>
  <c r="BI16" i="38" s="1"/>
  <c r="O16" i="38" s="1"/>
  <c r="BA16" i="38"/>
  <c r="BH16" i="38" s="1"/>
  <c r="N16" i="38" s="1"/>
  <c r="AZ16" i="38"/>
  <c r="BG16" i="38" s="1"/>
  <c r="M16" i="38" s="1"/>
  <c r="BF15" i="38"/>
  <c r="BM15" i="38" s="1"/>
  <c r="S15" i="38" s="1"/>
  <c r="BE15" i="38"/>
  <c r="BL15" i="38" s="1"/>
  <c r="R15" i="38" s="1"/>
  <c r="BD15" i="38"/>
  <c r="BK15" i="38" s="1"/>
  <c r="Q15" i="38" s="1"/>
  <c r="BC15" i="38"/>
  <c r="BJ15" i="38" s="1"/>
  <c r="P15" i="38" s="1"/>
  <c r="BB15" i="38"/>
  <c r="BI15" i="38" s="1"/>
  <c r="O15" i="38" s="1"/>
  <c r="BA15" i="38"/>
  <c r="BH15" i="38" s="1"/>
  <c r="N15" i="38" s="1"/>
  <c r="AZ15" i="38"/>
  <c r="BG15" i="38" s="1"/>
  <c r="M15" i="38" s="1"/>
  <c r="BF14" i="38"/>
  <c r="BM14" i="38" s="1"/>
  <c r="S14" i="38" s="1"/>
  <c r="BE14" i="38"/>
  <c r="BL14" i="38" s="1"/>
  <c r="R14" i="38" s="1"/>
  <c r="BD14" i="38"/>
  <c r="BK14" i="38" s="1"/>
  <c r="Q14" i="38" s="1"/>
  <c r="BC14" i="38"/>
  <c r="BJ14" i="38" s="1"/>
  <c r="P14" i="38" s="1"/>
  <c r="BB14" i="38"/>
  <c r="BI14" i="38" s="1"/>
  <c r="O14" i="38" s="1"/>
  <c r="BA14" i="38"/>
  <c r="BH14" i="38" s="1"/>
  <c r="N14" i="38" s="1"/>
  <c r="AZ14" i="38"/>
  <c r="BG14" i="38" s="1"/>
  <c r="M14" i="38" s="1"/>
  <c r="BF13" i="38"/>
  <c r="BM13" i="38" s="1"/>
  <c r="S13" i="38" s="1"/>
  <c r="BE13" i="38"/>
  <c r="BL13" i="38" s="1"/>
  <c r="R13" i="38" s="1"/>
  <c r="BD13" i="38"/>
  <c r="BK13" i="38" s="1"/>
  <c r="Q13" i="38" s="1"/>
  <c r="BC13" i="38"/>
  <c r="BJ13" i="38" s="1"/>
  <c r="P13" i="38" s="1"/>
  <c r="BB13" i="38"/>
  <c r="BI13" i="38" s="1"/>
  <c r="O13" i="38" s="1"/>
  <c r="BA13" i="38"/>
  <c r="BH13" i="38" s="1"/>
  <c r="N13" i="38" s="1"/>
  <c r="AZ13" i="38"/>
  <c r="BG13" i="38" s="1"/>
  <c r="M13" i="38" s="1"/>
  <c r="BF12" i="38"/>
  <c r="BE12" i="38"/>
  <c r="BD12" i="38"/>
  <c r="BC12" i="38"/>
  <c r="BB12" i="38"/>
  <c r="BA12" i="38"/>
  <c r="AZ12" i="38"/>
  <c r="S12" i="38"/>
  <c r="R12" i="38"/>
  <c r="Q12" i="38"/>
  <c r="P12" i="38"/>
  <c r="O12" i="38"/>
  <c r="N12" i="38"/>
  <c r="M12" i="38"/>
  <c r="BF11" i="38"/>
  <c r="BE11" i="38"/>
  <c r="BD11" i="38"/>
  <c r="BC11" i="38"/>
  <c r="BB11" i="38"/>
  <c r="BA11" i="38"/>
  <c r="AZ11" i="38"/>
  <c r="S11" i="38"/>
  <c r="R11" i="38"/>
  <c r="Q11" i="38"/>
  <c r="P11" i="38"/>
  <c r="O11" i="38"/>
  <c r="N11" i="38"/>
  <c r="M11" i="38"/>
  <c r="BF10" i="38"/>
  <c r="BE10" i="38"/>
  <c r="BD10" i="38"/>
  <c r="BC10" i="38"/>
  <c r="BB10" i="38"/>
  <c r="BA10" i="38"/>
  <c r="AZ10" i="38"/>
  <c r="S10" i="38"/>
  <c r="R10" i="38"/>
  <c r="Q10" i="38"/>
  <c r="P10" i="38"/>
  <c r="O10" i="38"/>
  <c r="N10" i="38"/>
  <c r="M10" i="38"/>
  <c r="BF9" i="38"/>
  <c r="BE9" i="38"/>
  <c r="BD9" i="38"/>
  <c r="BC9" i="38"/>
  <c r="BB9" i="38"/>
  <c r="BA9" i="38"/>
  <c r="AZ9" i="38"/>
  <c r="S9" i="38"/>
  <c r="R9" i="38"/>
  <c r="Q9" i="38"/>
  <c r="P9" i="38"/>
  <c r="O9" i="38"/>
  <c r="N9" i="38"/>
  <c r="M9" i="38"/>
  <c r="BF8" i="38"/>
  <c r="BE8" i="38"/>
  <c r="BD8" i="38"/>
  <c r="BC8" i="38"/>
  <c r="BB8" i="38"/>
  <c r="BA8" i="38"/>
  <c r="AZ8" i="38"/>
  <c r="S8" i="38"/>
  <c r="R8" i="38"/>
  <c r="Q8" i="38"/>
  <c r="P8" i="38"/>
  <c r="O8" i="38"/>
  <c r="N8" i="38"/>
  <c r="M8" i="38"/>
  <c r="BF7" i="38"/>
  <c r="BE7" i="38"/>
  <c r="BD7" i="38"/>
  <c r="BC7" i="38"/>
  <c r="BB7" i="38"/>
  <c r="BA7" i="38"/>
  <c r="AZ7" i="38"/>
  <c r="S7" i="38"/>
  <c r="R7" i="38"/>
  <c r="Q7" i="38"/>
  <c r="P7" i="38"/>
  <c r="O7" i="38"/>
  <c r="N7" i="38"/>
  <c r="M7" i="38"/>
  <c r="BF6" i="38"/>
  <c r="BM6" i="38" s="1"/>
  <c r="S6" i="38" s="1"/>
  <c r="BE6" i="38"/>
  <c r="BL6" i="38" s="1"/>
  <c r="R6" i="38" s="1"/>
  <c r="BD6" i="38"/>
  <c r="BK6" i="38" s="1"/>
  <c r="Q6" i="38" s="1"/>
  <c r="BC6" i="38"/>
  <c r="BJ6" i="38" s="1"/>
  <c r="P6" i="38" s="1"/>
  <c r="BB6" i="38"/>
  <c r="BI6" i="38" s="1"/>
  <c r="O6" i="38" s="1"/>
  <c r="BA6" i="38"/>
  <c r="BH6" i="38" s="1"/>
  <c r="N6" i="38" s="1"/>
  <c r="AZ6" i="38"/>
  <c r="BG6" i="38" s="1"/>
  <c r="M6" i="38" s="1"/>
  <c r="A3" i="38"/>
  <c r="AK4" i="38"/>
  <c r="AG4" i="38"/>
  <c r="AP4" i="38"/>
  <c r="AO4" i="38"/>
  <c r="AC4" i="38"/>
  <c r="W4" i="38"/>
  <c r="AU4" i="38"/>
  <c r="AL4" i="38"/>
  <c r="R4" i="38"/>
  <c r="AS4" i="38"/>
  <c r="AN4" i="38"/>
  <c r="X4" i="38"/>
  <c r="AF4" i="38"/>
  <c r="AW4" i="38"/>
  <c r="AM4" i="38"/>
  <c r="AX4" i="38"/>
  <c r="Q4" i="38"/>
  <c r="AH4" i="38"/>
  <c r="AT4" i="38"/>
  <c r="AV4" i="38"/>
  <c r="AE4" i="38"/>
  <c r="AA4" i="38"/>
  <c r="AJ4" i="38"/>
  <c r="Y4" i="38"/>
  <c r="V4" i="38"/>
  <c r="N4" i="38"/>
  <c r="M4" i="38"/>
  <c r="AD4" i="38"/>
  <c r="O4" i="38"/>
  <c r="AB4" i="38"/>
  <c r="P4" i="38"/>
  <c r="AR4" i="38"/>
  <c r="U4" i="38"/>
  <c r="S4" i="38"/>
  <c r="Z4" i="38"/>
  <c r="O30" i="38" l="1"/>
  <c r="S30" i="38"/>
  <c r="T9" i="38"/>
  <c r="L9" i="38" s="1"/>
  <c r="T7" i="38"/>
  <c r="L7" i="38" s="1"/>
  <c r="T8" i="38"/>
  <c r="L8" i="38" s="1"/>
  <c r="AK20" i="38"/>
  <c r="AK18" i="38"/>
  <c r="AK16" i="38"/>
  <c r="AK14" i="38"/>
  <c r="AK12" i="38"/>
  <c r="AF22" i="38"/>
  <c r="AF21" i="38"/>
  <c r="AF8" i="38"/>
  <c r="AF6" i="38"/>
  <c r="AF9" i="38"/>
  <c r="AF7" i="38"/>
  <c r="AL22" i="38"/>
  <c r="AL8" i="38"/>
  <c r="AL6" i="38"/>
  <c r="AL7" i="38"/>
  <c r="AL9" i="38"/>
  <c r="AB28" i="38"/>
  <c r="AB26" i="38"/>
  <c r="AB24" i="38"/>
  <c r="AB21" i="38"/>
  <c r="AB29" i="38"/>
  <c r="AB27" i="38"/>
  <c r="AB25" i="38"/>
  <c r="AB23" i="38"/>
  <c r="AB16" i="38"/>
  <c r="AG20" i="38"/>
  <c r="AG18" i="38"/>
  <c r="AG16" i="38"/>
  <c r="AG14" i="38"/>
  <c r="AG12" i="38"/>
  <c r="AM19" i="38"/>
  <c r="AM17" i="38"/>
  <c r="AM15" i="38"/>
  <c r="AM13" i="38"/>
  <c r="AM20" i="38"/>
  <c r="AM18" i="38"/>
  <c r="AM14" i="38"/>
  <c r="AM16" i="38"/>
  <c r="AM12" i="38"/>
  <c r="AD22" i="38"/>
  <c r="AD6" i="38"/>
  <c r="AD9" i="38"/>
  <c r="AD7" i="38"/>
  <c r="AD8" i="38"/>
  <c r="AD10" i="38"/>
  <c r="AP21" i="38"/>
  <c r="AH8" i="38"/>
  <c r="AH6" i="38"/>
  <c r="AO20" i="38"/>
  <c r="AO18" i="38"/>
  <c r="AO16" i="38"/>
  <c r="AO14" i="38"/>
  <c r="AO12" i="38"/>
  <c r="AO19" i="38"/>
  <c r="AO17" i="38"/>
  <c r="AO15" i="38"/>
  <c r="AO13" i="38"/>
  <c r="AE19" i="38"/>
  <c r="AE13" i="38"/>
  <c r="AE15" i="38"/>
  <c r="AE17" i="38"/>
  <c r="AJ29" i="38"/>
  <c r="AJ27" i="38"/>
  <c r="AJ25" i="38"/>
  <c r="AJ23" i="38"/>
  <c r="AJ21" i="38"/>
  <c r="AJ28" i="38"/>
  <c r="AJ26" i="38"/>
  <c r="AJ24" i="38"/>
  <c r="AJ19" i="38"/>
  <c r="AJ9" i="38"/>
  <c r="AJ7" i="38"/>
  <c r="AJ17" i="38"/>
  <c r="AJ15" i="38"/>
  <c r="AJ13" i="38"/>
  <c r="AJ10" i="38"/>
  <c r="AN29" i="38"/>
  <c r="AN27" i="38"/>
  <c r="AN25" i="38"/>
  <c r="AN23" i="38"/>
  <c r="AN21" i="38"/>
  <c r="AN19" i="38"/>
  <c r="AN17" i="38"/>
  <c r="AN15" i="38"/>
  <c r="AN13" i="38"/>
  <c r="AN28" i="38"/>
  <c r="AN26" i="38"/>
  <c r="AN24" i="38"/>
  <c r="AN6" i="38"/>
  <c r="AN9" i="38"/>
  <c r="AN7" i="38"/>
  <c r="AN8" i="38"/>
  <c r="AB8" i="38"/>
  <c r="AP9" i="38"/>
  <c r="AB14" i="38"/>
  <c r="AE7" i="38"/>
  <c r="AE9" i="38"/>
  <c r="AM11" i="38"/>
  <c r="T6" i="38"/>
  <c r="AB10" i="38"/>
  <c r="T11" i="38"/>
  <c r="L11" i="38" s="1"/>
  <c r="AP7" i="38"/>
  <c r="AN10" i="38"/>
  <c r="AB7" i="38"/>
  <c r="AP8" i="38"/>
  <c r="AB9" i="38"/>
  <c r="AN11" i="38"/>
  <c r="AE6" i="38"/>
  <c r="AM8" i="38"/>
  <c r="AM10" i="38"/>
  <c r="AO6" i="38"/>
  <c r="AK10" i="38"/>
  <c r="AB11" i="38"/>
  <c r="AJ11" i="38"/>
  <c r="AN12" i="38"/>
  <c r="AB13" i="38"/>
  <c r="AP17" i="38"/>
  <c r="T18" i="38"/>
  <c r="L18" i="38" s="1"/>
  <c r="AF18" i="38"/>
  <c r="AF20" i="38"/>
  <c r="AB22" i="38"/>
  <c r="AJ6" i="38"/>
  <c r="AP6" i="38"/>
  <c r="AH7" i="38"/>
  <c r="AM7" i="38"/>
  <c r="AE8" i="38"/>
  <c r="AJ8" i="38"/>
  <c r="AH9" i="38"/>
  <c r="AM9" i="38"/>
  <c r="AL10" i="38"/>
  <c r="AP10" i="38"/>
  <c r="AH10" i="38"/>
  <c r="AE10" i="38"/>
  <c r="AK11" i="38"/>
  <c r="AO11" i="38"/>
  <c r="AE11" i="38"/>
  <c r="AC12" i="38"/>
  <c r="AF12" i="38"/>
  <c r="AC13" i="38"/>
  <c r="AG13" i="38"/>
  <c r="AE14" i="38"/>
  <c r="AU14" i="38" s="1"/>
  <c r="AB15" i="38"/>
  <c r="AF15" i="38"/>
  <c r="AC18" i="38"/>
  <c r="AC20" i="38"/>
  <c r="AK8" i="38"/>
  <c r="AO10" i="38"/>
  <c r="AJ12" i="38"/>
  <c r="AB12" i="38"/>
  <c r="AF13" i="38"/>
  <c r="AC16" i="38"/>
  <c r="AL17" i="38"/>
  <c r="T20" i="38"/>
  <c r="L20" i="38" s="1"/>
  <c r="AH21" i="38"/>
  <c r="AN22" i="38"/>
  <c r="P30" i="38"/>
  <c r="AK7" i="38"/>
  <c r="AO7" i="38"/>
  <c r="AK9" i="38"/>
  <c r="AO9" i="38"/>
  <c r="T10" i="38"/>
  <c r="L10" i="38" s="1"/>
  <c r="AF10" i="38"/>
  <c r="AL11" i="38"/>
  <c r="AP11" i="38"/>
  <c r="AF11" i="38"/>
  <c r="AL13" i="38"/>
  <c r="AP13" i="38"/>
  <c r="T14" i="38"/>
  <c r="L14" i="38" s="1"/>
  <c r="AJ14" i="38"/>
  <c r="AF14" i="38"/>
  <c r="AN14" i="38"/>
  <c r="AC15" i="38"/>
  <c r="AG15" i="38"/>
  <c r="AE16" i="38"/>
  <c r="AB17" i="38"/>
  <c r="AF17" i="38"/>
  <c r="AB19" i="38"/>
  <c r="AF19" i="38"/>
  <c r="AV19" i="38" s="1"/>
  <c r="AO8" i="38"/>
  <c r="M30" i="38"/>
  <c r="Q30" i="38"/>
  <c r="AB6" i="38"/>
  <c r="AM6" i="38"/>
  <c r="AE12" i="38"/>
  <c r="T12" i="38"/>
  <c r="L12" i="38" s="1"/>
  <c r="AC14" i="38"/>
  <c r="AL15" i="38"/>
  <c r="AP15" i="38"/>
  <c r="T16" i="38"/>
  <c r="L16" i="38" s="1"/>
  <c r="AJ16" i="38"/>
  <c r="AF16" i="38"/>
  <c r="AN16" i="38"/>
  <c r="AC17" i="38"/>
  <c r="AG17" i="38"/>
  <c r="AE18" i="38"/>
  <c r="AC19" i="38"/>
  <c r="AG19" i="38"/>
  <c r="AE20" i="38"/>
  <c r="AB18" i="38"/>
  <c r="AL19" i="38"/>
  <c r="AP19" i="38"/>
  <c r="AB20" i="38"/>
  <c r="AK22" i="38"/>
  <c r="AO22" i="38"/>
  <c r="AL23" i="38"/>
  <c r="AP23" i="38"/>
  <c r="AF24" i="38"/>
  <c r="AL25" i="38"/>
  <c r="AP25" i="38"/>
  <c r="AF26" i="38"/>
  <c r="AL27" i="38"/>
  <c r="AP27" i="38"/>
  <c r="AF28" i="38"/>
  <c r="AL29" i="38"/>
  <c r="AP29" i="38"/>
  <c r="R30" i="38"/>
  <c r="N30" i="38"/>
  <c r="AC6" i="38"/>
  <c r="AG6" i="38"/>
  <c r="AK6" i="38"/>
  <c r="AC7" i="38"/>
  <c r="AS7" i="38" s="1"/>
  <c r="AG7" i="38"/>
  <c r="AC8" i="38"/>
  <c r="AG8" i="38"/>
  <c r="AC9" i="38"/>
  <c r="AG9" i="38"/>
  <c r="AC10" i="38"/>
  <c r="AG10" i="38"/>
  <c r="AC11" i="38"/>
  <c r="AG11" i="38"/>
  <c r="T13" i="38"/>
  <c r="L13" i="38" s="1"/>
  <c r="AK13" i="38"/>
  <c r="T15" i="38"/>
  <c r="L15" i="38" s="1"/>
  <c r="AK15" i="38"/>
  <c r="T17" i="38"/>
  <c r="L17" i="38" s="1"/>
  <c r="AK17" i="38"/>
  <c r="AN18" i="38"/>
  <c r="T19" i="38"/>
  <c r="L19" i="38" s="1"/>
  <c r="AK19" i="38"/>
  <c r="AN20" i="38"/>
  <c r="AK21" i="38"/>
  <c r="AO21" i="38"/>
  <c r="AP22" i="38"/>
  <c r="AJ22" i="38"/>
  <c r="AM23" i="38"/>
  <c r="AK24" i="38"/>
  <c r="AO24" i="38"/>
  <c r="AM25" i="38"/>
  <c r="AK26" i="38"/>
  <c r="AO26" i="38"/>
  <c r="AM27" i="38"/>
  <c r="AK28" i="38"/>
  <c r="AO28" i="38"/>
  <c r="AM29" i="38"/>
  <c r="AD11" i="38"/>
  <c r="AH11" i="38"/>
  <c r="AL12" i="38"/>
  <c r="AD12" i="38"/>
  <c r="AP12" i="38"/>
  <c r="AH12" i="38"/>
  <c r="AL14" i="38"/>
  <c r="AP14" i="38"/>
  <c r="AL16" i="38"/>
  <c r="AP16" i="38"/>
  <c r="AL18" i="38"/>
  <c r="AP18" i="38"/>
  <c r="AJ18" i="38"/>
  <c r="AL20" i="38"/>
  <c r="AP20" i="38"/>
  <c r="AJ20" i="38"/>
  <c r="AL21" i="38"/>
  <c r="AD21" i="38"/>
  <c r="AM22" i="38"/>
  <c r="AF23" i="38"/>
  <c r="AL24" i="38"/>
  <c r="AP24" i="38"/>
  <c r="AF25" i="38"/>
  <c r="AL26" i="38"/>
  <c r="AP26" i="38"/>
  <c r="AF27" i="38"/>
  <c r="AL28" i="38"/>
  <c r="AP28" i="38"/>
  <c r="AF29" i="38"/>
  <c r="AM21" i="38"/>
  <c r="T22" i="38"/>
  <c r="L22" i="38" s="1"/>
  <c r="AK23" i="38"/>
  <c r="AO23" i="38"/>
  <c r="AM24" i="38"/>
  <c r="AK25" i="38"/>
  <c r="AO25" i="38"/>
  <c r="AM26" i="38"/>
  <c r="AK27" i="38"/>
  <c r="AO27" i="38"/>
  <c r="AM28" i="38"/>
  <c r="AK29" i="38"/>
  <c r="AO29" i="38"/>
  <c r="AD13" i="38"/>
  <c r="AH13" i="38"/>
  <c r="AD14" i="38"/>
  <c r="AH14" i="38"/>
  <c r="AD15" i="38"/>
  <c r="AH15" i="38"/>
  <c r="AD16" i="38"/>
  <c r="AH16" i="38"/>
  <c r="AX16" i="38" s="1"/>
  <c r="AD17" i="38"/>
  <c r="AH17" i="38"/>
  <c r="AD18" i="38"/>
  <c r="AH18" i="38"/>
  <c r="AD19" i="38"/>
  <c r="AH19" i="38"/>
  <c r="AD20" i="38"/>
  <c r="AH20" i="38"/>
  <c r="T21" i="38"/>
  <c r="L21" i="38" s="1"/>
  <c r="AH22" i="38"/>
  <c r="T23" i="38"/>
  <c r="L23" i="38" s="1"/>
  <c r="T24" i="38"/>
  <c r="L24" i="38" s="1"/>
  <c r="T25" i="38"/>
  <c r="L25" i="38" s="1"/>
  <c r="T26" i="38"/>
  <c r="L26" i="38" s="1"/>
  <c r="T27" i="38"/>
  <c r="L27" i="38" s="1"/>
  <c r="T28" i="38"/>
  <c r="L28" i="38" s="1"/>
  <c r="T29" i="38"/>
  <c r="L29" i="38" s="1"/>
  <c r="AC21" i="38"/>
  <c r="AG21" i="38"/>
  <c r="AC22" i="38"/>
  <c r="AG22" i="38"/>
  <c r="AC23" i="38"/>
  <c r="AG23" i="38"/>
  <c r="AC24" i="38"/>
  <c r="AG24" i="38"/>
  <c r="AC25" i="38"/>
  <c r="AG25" i="38"/>
  <c r="AC26" i="38"/>
  <c r="AG26" i="38"/>
  <c r="AC27" i="38"/>
  <c r="AG27" i="38"/>
  <c r="AC28" i="38"/>
  <c r="AG28" i="38"/>
  <c r="AC29" i="38"/>
  <c r="AG29" i="38"/>
  <c r="AD23" i="38"/>
  <c r="AH23" i="38"/>
  <c r="AD24" i="38"/>
  <c r="AH24" i="38"/>
  <c r="AD25" i="38"/>
  <c r="AH25" i="38"/>
  <c r="AD26" i="38"/>
  <c r="AH26" i="38"/>
  <c r="AD27" i="38"/>
  <c r="AH27" i="38"/>
  <c r="AD28" i="38"/>
  <c r="AH28" i="38"/>
  <c r="AD29" i="38"/>
  <c r="AH29" i="38"/>
  <c r="AE21" i="38"/>
  <c r="AE22" i="38"/>
  <c r="AE23" i="38"/>
  <c r="AE24" i="38"/>
  <c r="AE25" i="38"/>
  <c r="AE26" i="38"/>
  <c r="AE27" i="38"/>
  <c r="AE28" i="38"/>
  <c r="AE29" i="38"/>
  <c r="AW28" i="38" l="1"/>
  <c r="AS28" i="38"/>
  <c r="AT25" i="38"/>
  <c r="AU16" i="38"/>
  <c r="AX11" i="38"/>
  <c r="AX25" i="38"/>
  <c r="AT22" i="38"/>
  <c r="AT11" i="38"/>
  <c r="AU29" i="38"/>
  <c r="AS12" i="38"/>
  <c r="AW7" i="38"/>
  <c r="AX21" i="38"/>
  <c r="AT26" i="38"/>
  <c r="AU26" i="38"/>
  <c r="AW23" i="38"/>
  <c r="AS16" i="38"/>
  <c r="AS23" i="38"/>
  <c r="AT16" i="38"/>
  <c r="AX26" i="38"/>
  <c r="AS20" i="38"/>
  <c r="AT7" i="38"/>
  <c r="AV26" i="38"/>
  <c r="AW17" i="38"/>
  <c r="AU20" i="38"/>
  <c r="AU24" i="38"/>
  <c r="AX27" i="38"/>
  <c r="AW22" i="38"/>
  <c r="AT19" i="38"/>
  <c r="AT17" i="38"/>
  <c r="AS17" i="38"/>
  <c r="AW15" i="38"/>
  <c r="AU17" i="38"/>
  <c r="AX28" i="38"/>
  <c r="AW25" i="38"/>
  <c r="AW21" i="38"/>
  <c r="AS8" i="38"/>
  <c r="AU13" i="38"/>
  <c r="AU28" i="38"/>
  <c r="AX29" i="38"/>
  <c r="AX23" i="38"/>
  <c r="AW26" i="38"/>
  <c r="AW24" i="38"/>
  <c r="AT15" i="38"/>
  <c r="AT13" i="38"/>
  <c r="AV25" i="38"/>
  <c r="AS11" i="38"/>
  <c r="AS9" i="38"/>
  <c r="AV28" i="38"/>
  <c r="AW19" i="38"/>
  <c r="AV11" i="38"/>
  <c r="AU10" i="38"/>
  <c r="AQ24" i="38"/>
  <c r="AT10" i="38"/>
  <c r="AW14" i="38"/>
  <c r="AU27" i="38"/>
  <c r="AT29" i="38"/>
  <c r="AT27" i="38"/>
  <c r="AS24" i="38"/>
  <c r="AS22" i="38"/>
  <c r="AX18" i="38"/>
  <c r="AX14" i="38"/>
  <c r="AV27" i="38"/>
  <c r="AW10" i="38"/>
  <c r="AU12" i="38"/>
  <c r="AV17" i="38"/>
  <c r="AS18" i="38"/>
  <c r="AU11" i="38"/>
  <c r="AX9" i="38"/>
  <c r="AX7" i="38"/>
  <c r="AW11" i="38"/>
  <c r="AT21" i="38"/>
  <c r="AX12" i="38"/>
  <c r="AW8" i="38"/>
  <c r="AS19" i="38"/>
  <c r="AS15" i="38"/>
  <c r="AX10" i="38"/>
  <c r="AW16" i="38"/>
  <c r="AV10" i="38"/>
  <c r="AV12" i="38"/>
  <c r="AU19" i="38"/>
  <c r="AQ14" i="38"/>
  <c r="AN30" i="38"/>
  <c r="AD30" i="38"/>
  <c r="AT6" i="38"/>
  <c r="AI16" i="38"/>
  <c r="AR16" i="38"/>
  <c r="AI28" i="38"/>
  <c r="AR28" i="38"/>
  <c r="AU23" i="38"/>
  <c r="AS26" i="38"/>
  <c r="AK30" i="38"/>
  <c r="AQ12" i="38"/>
  <c r="AW13" i="38"/>
  <c r="AV20" i="38"/>
  <c r="AI13" i="38"/>
  <c r="AR13" i="38"/>
  <c r="AE30" i="38"/>
  <c r="AU6" i="38"/>
  <c r="AI7" i="38"/>
  <c r="AR7" i="38"/>
  <c r="AI10" i="38"/>
  <c r="AR10" i="38"/>
  <c r="AU7" i="38"/>
  <c r="AQ10" i="38"/>
  <c r="AQ7" i="38"/>
  <c r="AQ26" i="38"/>
  <c r="AQ25" i="38"/>
  <c r="AU15" i="38"/>
  <c r="AH30" i="38"/>
  <c r="AX6" i="38"/>
  <c r="AT8" i="38"/>
  <c r="AI23" i="38"/>
  <c r="AR23" i="38"/>
  <c r="AI21" i="38"/>
  <c r="AR21" i="38"/>
  <c r="AV8" i="38"/>
  <c r="AI19" i="38"/>
  <c r="AR19" i="38"/>
  <c r="AI12" i="38"/>
  <c r="AR12" i="38"/>
  <c r="AR8" i="38"/>
  <c r="AI8" i="38"/>
  <c r="AQ17" i="38"/>
  <c r="AI29" i="38"/>
  <c r="AR29" i="38"/>
  <c r="AF30" i="38"/>
  <c r="AV6" i="38"/>
  <c r="AT23" i="38"/>
  <c r="AX20" i="38"/>
  <c r="AQ22" i="38"/>
  <c r="AX24" i="38"/>
  <c r="AW27" i="38"/>
  <c r="AV29" i="38"/>
  <c r="AQ18" i="38"/>
  <c r="AS10" i="38"/>
  <c r="AG30" i="38"/>
  <c r="AW6" i="38"/>
  <c r="AV24" i="38"/>
  <c r="AI18" i="38"/>
  <c r="AR18" i="38"/>
  <c r="AU18" i="38"/>
  <c r="AV16" i="38"/>
  <c r="AM30" i="38"/>
  <c r="AI17" i="38"/>
  <c r="AR17" i="38"/>
  <c r="AV15" i="38"/>
  <c r="AS13" i="38"/>
  <c r="AQ8" i="38"/>
  <c r="AP30" i="38"/>
  <c r="AV18" i="38"/>
  <c r="AO30" i="38"/>
  <c r="T30" i="38"/>
  <c r="L6" i="38"/>
  <c r="AI14" i="38"/>
  <c r="AR14" i="38"/>
  <c r="AQ13" i="38"/>
  <c r="AQ9" i="38"/>
  <c r="AQ28" i="38"/>
  <c r="AQ27" i="38"/>
  <c r="AX8" i="38"/>
  <c r="AW18" i="38"/>
  <c r="AI25" i="38"/>
  <c r="AR25" i="38"/>
  <c r="AI24" i="38"/>
  <c r="AR24" i="38"/>
  <c r="AV7" i="38"/>
  <c r="AV21" i="38"/>
  <c r="AI22" i="38"/>
  <c r="AR22" i="38"/>
  <c r="AI11" i="38"/>
  <c r="AR11" i="38"/>
  <c r="AU9" i="38"/>
  <c r="AQ23" i="38"/>
  <c r="AU22" i="38"/>
  <c r="AW29" i="38"/>
  <c r="AT20" i="38"/>
  <c r="AT18" i="38"/>
  <c r="AT14" i="38"/>
  <c r="AU25" i="38"/>
  <c r="AU21" i="38"/>
  <c r="AT28" i="38"/>
  <c r="AT24" i="38"/>
  <c r="AS29" i="38"/>
  <c r="AS27" i="38"/>
  <c r="AS25" i="38"/>
  <c r="AS21" i="38"/>
  <c r="AX22" i="38"/>
  <c r="AX19" i="38"/>
  <c r="AX17" i="38"/>
  <c r="AX15" i="38"/>
  <c r="AX13" i="38"/>
  <c r="AV23" i="38"/>
  <c r="AQ20" i="38"/>
  <c r="AT12" i="38"/>
  <c r="AW9" i="38"/>
  <c r="AC30" i="38"/>
  <c r="AS6" i="38"/>
  <c r="AI20" i="38"/>
  <c r="AR20" i="38"/>
  <c r="AQ16" i="38"/>
  <c r="AS14" i="38"/>
  <c r="AB30" i="38"/>
  <c r="AR6" i="38"/>
  <c r="AI6" i="38"/>
  <c r="AV14" i="38"/>
  <c r="AV13" i="38"/>
  <c r="AI15" i="38"/>
  <c r="AR15" i="38"/>
  <c r="AU8" i="38"/>
  <c r="AJ30" i="38"/>
  <c r="AQ6" i="38"/>
  <c r="AQ11" i="38"/>
  <c r="AI9" i="38"/>
  <c r="AR9" i="38"/>
  <c r="AQ15" i="38"/>
  <c r="AQ19" i="38"/>
  <c r="AQ21" i="38"/>
  <c r="AQ29" i="38"/>
  <c r="AT9" i="38"/>
  <c r="AW12" i="38"/>
  <c r="AW20" i="38"/>
  <c r="AI27" i="38"/>
  <c r="AR27" i="38"/>
  <c r="AI26" i="38"/>
  <c r="AR26" i="38"/>
  <c r="AL30" i="38"/>
  <c r="AV9" i="38"/>
  <c r="AV22" i="38"/>
  <c r="AY24" i="38" l="1"/>
  <c r="AY9" i="38"/>
  <c r="AV30" i="38"/>
  <c r="AY27" i="38"/>
  <c r="AY25" i="38"/>
  <c r="AY17" i="38"/>
  <c r="AW30" i="38"/>
  <c r="AY19" i="38"/>
  <c r="AY10" i="38"/>
  <c r="AU30" i="38"/>
  <c r="AY16" i="38"/>
  <c r="AY26" i="38"/>
  <c r="AY22" i="38"/>
  <c r="AY29" i="38"/>
  <c r="AY18" i="38"/>
  <c r="AY23" i="38"/>
  <c r="AQ30" i="38"/>
  <c r="AZ33" i="38" s="1"/>
  <c r="AY15" i="38"/>
  <c r="AY12" i="38"/>
  <c r="AY7" i="38"/>
  <c r="AY13" i="38"/>
  <c r="AY28" i="38"/>
  <c r="AT30" i="38"/>
  <c r="AH31" i="38"/>
  <c r="AX30" i="38"/>
  <c r="AI30" i="38"/>
  <c r="AI32" i="38" s="1"/>
  <c r="AY6" i="38"/>
  <c r="AC31" i="38"/>
  <c r="AS30" i="38"/>
  <c r="AB31" i="38"/>
  <c r="AR30" i="38"/>
  <c r="AY20" i="38"/>
  <c r="AY11" i="38"/>
  <c r="AY14" i="38"/>
  <c r="AY8" i="38"/>
  <c r="AY21" i="38"/>
  <c r="AQ32" i="38"/>
  <c r="BB33" i="38" l="1"/>
  <c r="AZ34" i="38"/>
  <c r="BB34" i="38" s="1"/>
  <c r="AQ33" i="38"/>
  <c r="AY32" i="38"/>
  <c r="AY30" i="38"/>
  <c r="M33" i="38"/>
  <c r="M34" i="38" s="1"/>
  <c r="AY33" i="38" l="1"/>
  <c r="BC33" i="38"/>
  <c r="BD33" i="38" l="1"/>
  <c r="BD34" i="38"/>
  <c r="BR5" i="35" l="1"/>
  <c r="A3" i="35" l="1"/>
  <c r="BO5" i="35"/>
  <c r="AZ6" i="35"/>
  <c r="BG6" i="35" s="1"/>
  <c r="BA6" i="35"/>
  <c r="BB6" i="35"/>
  <c r="BC6" i="35"/>
  <c r="BD6" i="35"/>
  <c r="BE6" i="35"/>
  <c r="BF6" i="35"/>
  <c r="M7" i="35"/>
  <c r="N7" i="35"/>
  <c r="O7" i="35"/>
  <c r="P7" i="35"/>
  <c r="Q7" i="35"/>
  <c r="R7" i="35"/>
  <c r="S7" i="35"/>
  <c r="AZ7" i="35"/>
  <c r="BA7" i="35"/>
  <c r="BB7" i="35"/>
  <c r="BC7" i="35"/>
  <c r="BD7" i="35"/>
  <c r="BE7" i="35"/>
  <c r="BF7" i="35"/>
  <c r="M8" i="35"/>
  <c r="N8" i="35"/>
  <c r="O8" i="35"/>
  <c r="P8" i="35"/>
  <c r="Q8" i="35"/>
  <c r="R8" i="35"/>
  <c r="S8" i="35"/>
  <c r="AZ8" i="35"/>
  <c r="BA8" i="35"/>
  <c r="BB8" i="35"/>
  <c r="BC8" i="35"/>
  <c r="BD8" i="35"/>
  <c r="BE8" i="35"/>
  <c r="BF8" i="35"/>
  <c r="M9" i="35"/>
  <c r="N9" i="35"/>
  <c r="O9" i="35"/>
  <c r="P9" i="35"/>
  <c r="Q9" i="35"/>
  <c r="R9" i="35"/>
  <c r="S9" i="35"/>
  <c r="AZ9" i="35"/>
  <c r="BA9" i="35"/>
  <c r="BB9" i="35"/>
  <c r="BC9" i="35"/>
  <c r="BD9" i="35"/>
  <c r="BE9" i="35"/>
  <c r="BF9" i="35"/>
  <c r="M10" i="35"/>
  <c r="N10" i="35"/>
  <c r="O10" i="35"/>
  <c r="P10" i="35"/>
  <c r="Q10" i="35"/>
  <c r="R10" i="35"/>
  <c r="S10" i="35"/>
  <c r="AZ10" i="35"/>
  <c r="BA10" i="35"/>
  <c r="BB10" i="35"/>
  <c r="BC10" i="35"/>
  <c r="BD10" i="35"/>
  <c r="BE10" i="35"/>
  <c r="BF10" i="35"/>
  <c r="M11" i="35"/>
  <c r="N11" i="35"/>
  <c r="O11" i="35"/>
  <c r="P11" i="35"/>
  <c r="Q11" i="35"/>
  <c r="R11" i="35"/>
  <c r="S11" i="35"/>
  <c r="AZ11" i="35"/>
  <c r="BA11" i="35"/>
  <c r="BB11" i="35"/>
  <c r="BC11" i="35"/>
  <c r="BD11" i="35"/>
  <c r="BE11" i="35"/>
  <c r="BF11" i="35"/>
  <c r="M12" i="35"/>
  <c r="N12" i="35"/>
  <c r="O12" i="35"/>
  <c r="P12" i="35"/>
  <c r="Q12" i="35"/>
  <c r="R12" i="35"/>
  <c r="S12" i="35"/>
  <c r="AZ12" i="35"/>
  <c r="BA12" i="35"/>
  <c r="BB12" i="35"/>
  <c r="BC12" i="35"/>
  <c r="BD12" i="35"/>
  <c r="BE12" i="35"/>
  <c r="BF12" i="35"/>
  <c r="AZ13" i="35"/>
  <c r="BA13" i="35"/>
  <c r="BB13" i="35"/>
  <c r="BC13" i="35"/>
  <c r="BD13" i="35"/>
  <c r="BE13" i="35"/>
  <c r="BF13" i="35"/>
  <c r="AZ14" i="35"/>
  <c r="BA14" i="35"/>
  <c r="BB14" i="35"/>
  <c r="BC14" i="35"/>
  <c r="BD14" i="35"/>
  <c r="BE14" i="35"/>
  <c r="BF14" i="35"/>
  <c r="AZ15" i="35"/>
  <c r="BA15" i="35"/>
  <c r="BB15" i="35"/>
  <c r="BC15" i="35"/>
  <c r="BD15" i="35"/>
  <c r="BE15" i="35"/>
  <c r="BF15" i="35"/>
  <c r="AZ16" i="35"/>
  <c r="M16" i="35" s="1"/>
  <c r="BA16" i="35"/>
  <c r="BB16" i="35"/>
  <c r="BC16" i="35"/>
  <c r="BD16" i="35"/>
  <c r="BE16" i="35"/>
  <c r="BF16" i="35"/>
  <c r="AZ17" i="35"/>
  <c r="BA17" i="35"/>
  <c r="N17" i="35" s="1"/>
  <c r="BB17" i="35"/>
  <c r="BC17" i="35"/>
  <c r="BD17" i="35"/>
  <c r="BE17" i="35"/>
  <c r="BF17" i="35"/>
  <c r="AZ18" i="35"/>
  <c r="BA18" i="35"/>
  <c r="BB18" i="35"/>
  <c r="BC18" i="35"/>
  <c r="BD18" i="35"/>
  <c r="BE18" i="35"/>
  <c r="BF18" i="35"/>
  <c r="AZ19" i="35"/>
  <c r="BA19" i="35"/>
  <c r="BB19" i="35"/>
  <c r="BC19" i="35"/>
  <c r="BD19" i="35"/>
  <c r="BE19" i="35"/>
  <c r="BF19" i="35"/>
  <c r="AZ20" i="35"/>
  <c r="BA20" i="35"/>
  <c r="BB20" i="35"/>
  <c r="BC20" i="35"/>
  <c r="BD20" i="35"/>
  <c r="BE20" i="35"/>
  <c r="BF20" i="35"/>
  <c r="AZ21" i="35"/>
  <c r="BA21" i="35"/>
  <c r="BB21" i="35"/>
  <c r="BC21" i="35"/>
  <c r="BD21" i="35"/>
  <c r="BE21" i="35"/>
  <c r="BF21" i="35"/>
  <c r="AZ22" i="35"/>
  <c r="BA22" i="35"/>
  <c r="BB22" i="35"/>
  <c r="BC22" i="35"/>
  <c r="BD22" i="35"/>
  <c r="BE22" i="35"/>
  <c r="BF22" i="35"/>
  <c r="AZ23" i="35"/>
  <c r="BA23" i="35"/>
  <c r="BB23" i="35"/>
  <c r="BC23" i="35"/>
  <c r="BD23" i="35"/>
  <c r="BE23" i="35"/>
  <c r="BF23" i="35"/>
  <c r="AZ24" i="35"/>
  <c r="BA24" i="35"/>
  <c r="BB24" i="35"/>
  <c r="BC24" i="35"/>
  <c r="BD24" i="35"/>
  <c r="BE24" i="35"/>
  <c r="BF24" i="35"/>
  <c r="AZ25" i="35"/>
  <c r="BA25" i="35"/>
  <c r="BB25" i="35"/>
  <c r="BC25" i="35"/>
  <c r="BD25" i="35"/>
  <c r="BE25" i="35"/>
  <c r="BF25" i="35"/>
  <c r="AZ26" i="35"/>
  <c r="BA26" i="35"/>
  <c r="BB26" i="35"/>
  <c r="BC26" i="35"/>
  <c r="BD26" i="35"/>
  <c r="BE26" i="35"/>
  <c r="BF26" i="35"/>
  <c r="AZ27" i="35"/>
  <c r="BA27" i="35"/>
  <c r="BB27" i="35"/>
  <c r="BC27" i="35"/>
  <c r="BD27" i="35"/>
  <c r="BE27" i="35"/>
  <c r="BF27" i="35"/>
  <c r="AZ28" i="35"/>
  <c r="BA28" i="35"/>
  <c r="BB28" i="35"/>
  <c r="BC28" i="35"/>
  <c r="BD28" i="35"/>
  <c r="BE28" i="35"/>
  <c r="BF28" i="35"/>
  <c r="AZ29" i="35"/>
  <c r="BA29" i="35"/>
  <c r="BB29" i="35"/>
  <c r="BC29" i="35"/>
  <c r="BD29" i="35"/>
  <c r="BE29" i="35"/>
  <c r="BF29" i="35"/>
  <c r="BC33" i="35"/>
  <c r="A3" i="27"/>
  <c r="M6" i="27"/>
  <c r="N6" i="27"/>
  <c r="O6" i="27"/>
  <c r="P6" i="27"/>
  <c r="Q6" i="27"/>
  <c r="R6" i="27"/>
  <c r="S6" i="27"/>
  <c r="AZ6" i="27"/>
  <c r="BA6" i="27"/>
  <c r="BB6" i="27"/>
  <c r="BC6" i="27"/>
  <c r="BD6" i="27"/>
  <c r="BE6" i="27"/>
  <c r="BF6" i="27"/>
  <c r="M7" i="27"/>
  <c r="N7" i="27"/>
  <c r="O7" i="27"/>
  <c r="P7" i="27"/>
  <c r="Q7" i="27"/>
  <c r="R7" i="27"/>
  <c r="S7" i="27"/>
  <c r="AZ7" i="27"/>
  <c r="BA7" i="27"/>
  <c r="BB7" i="27"/>
  <c r="BC7" i="27"/>
  <c r="BD7" i="27"/>
  <c r="BE7" i="27"/>
  <c r="BF7" i="27"/>
  <c r="M8" i="27"/>
  <c r="N8" i="27"/>
  <c r="O8" i="27"/>
  <c r="P8" i="27"/>
  <c r="Q8" i="27"/>
  <c r="R8" i="27"/>
  <c r="S8" i="27"/>
  <c r="AZ8" i="27"/>
  <c r="BA8" i="27"/>
  <c r="BB8" i="27"/>
  <c r="BC8" i="27"/>
  <c r="BD8" i="27"/>
  <c r="BE8" i="27"/>
  <c r="BF8" i="27"/>
  <c r="M9" i="27"/>
  <c r="N9" i="27"/>
  <c r="O9" i="27"/>
  <c r="P9" i="27"/>
  <c r="Q9" i="27"/>
  <c r="R9" i="27"/>
  <c r="S9" i="27"/>
  <c r="AZ9" i="27"/>
  <c r="BA9" i="27"/>
  <c r="BB9" i="27"/>
  <c r="BC9" i="27"/>
  <c r="BD9" i="27"/>
  <c r="BE9" i="27"/>
  <c r="BF9" i="27"/>
  <c r="M10" i="27"/>
  <c r="N10" i="27"/>
  <c r="O10" i="27"/>
  <c r="P10" i="27"/>
  <c r="Q10" i="27"/>
  <c r="R10" i="27"/>
  <c r="S10" i="27"/>
  <c r="AZ10" i="27"/>
  <c r="BA10" i="27"/>
  <c r="BB10" i="27"/>
  <c r="BC10" i="27"/>
  <c r="BD10" i="27"/>
  <c r="BE10" i="27"/>
  <c r="BF10" i="27"/>
  <c r="M11" i="27"/>
  <c r="N11" i="27"/>
  <c r="O11" i="27"/>
  <c r="P11" i="27"/>
  <c r="Q11" i="27"/>
  <c r="R11" i="27"/>
  <c r="S11" i="27"/>
  <c r="AZ11" i="27"/>
  <c r="BA11" i="27"/>
  <c r="BB11" i="27"/>
  <c r="BC11" i="27"/>
  <c r="BD11" i="27"/>
  <c r="BE11" i="27"/>
  <c r="BF11" i="27"/>
  <c r="M12" i="27"/>
  <c r="N12" i="27"/>
  <c r="O12" i="27"/>
  <c r="P12" i="27"/>
  <c r="Q12" i="27"/>
  <c r="R12" i="27"/>
  <c r="S12" i="27"/>
  <c r="AZ12" i="27"/>
  <c r="BA12" i="27"/>
  <c r="BB12" i="27"/>
  <c r="BC12" i="27"/>
  <c r="BD12" i="27"/>
  <c r="BE12" i="27"/>
  <c r="BF12" i="27"/>
  <c r="M13" i="27"/>
  <c r="N13" i="27"/>
  <c r="O13" i="27"/>
  <c r="P13" i="27"/>
  <c r="Q13" i="27"/>
  <c r="R13" i="27"/>
  <c r="S13" i="27"/>
  <c r="AZ13" i="27"/>
  <c r="BA13" i="27"/>
  <c r="BB13" i="27"/>
  <c r="BC13" i="27"/>
  <c r="BD13" i="27"/>
  <c r="BE13" i="27"/>
  <c r="BF13" i="27"/>
  <c r="M14" i="27"/>
  <c r="N14" i="27"/>
  <c r="O14" i="27"/>
  <c r="P14" i="27"/>
  <c r="Q14" i="27"/>
  <c r="R14" i="27"/>
  <c r="S14" i="27"/>
  <c r="AZ14" i="27"/>
  <c r="BA14" i="27"/>
  <c r="BB14" i="27"/>
  <c r="BC14" i="27"/>
  <c r="BD14" i="27"/>
  <c r="BE14" i="27"/>
  <c r="BF14" i="27"/>
  <c r="M15" i="27"/>
  <c r="N15" i="27"/>
  <c r="O15" i="27"/>
  <c r="P15" i="27"/>
  <c r="Q15" i="27"/>
  <c r="R15" i="27"/>
  <c r="S15" i="27"/>
  <c r="AZ15" i="27"/>
  <c r="BA15" i="27"/>
  <c r="BB15" i="27"/>
  <c r="BC15" i="27"/>
  <c r="BD15" i="27"/>
  <c r="BE15" i="27"/>
  <c r="BF15" i="27"/>
  <c r="M16" i="27"/>
  <c r="N16" i="27"/>
  <c r="O16" i="27"/>
  <c r="P16" i="27"/>
  <c r="Q16" i="27"/>
  <c r="R16" i="27"/>
  <c r="S16" i="27"/>
  <c r="AZ16" i="27"/>
  <c r="BA16" i="27"/>
  <c r="BB16" i="27"/>
  <c r="BC16" i="27"/>
  <c r="BD16" i="27"/>
  <c r="BE16" i="27"/>
  <c r="BF16" i="27"/>
  <c r="M17" i="27"/>
  <c r="N17" i="27"/>
  <c r="O17" i="27"/>
  <c r="P17" i="27"/>
  <c r="Q17" i="27"/>
  <c r="R17" i="27"/>
  <c r="S17" i="27"/>
  <c r="AZ17" i="27"/>
  <c r="BA17" i="27"/>
  <c r="BB17" i="27"/>
  <c r="BC17" i="27"/>
  <c r="BD17" i="27"/>
  <c r="BE17" i="27"/>
  <c r="BF17" i="27"/>
  <c r="M18" i="27"/>
  <c r="N18" i="27"/>
  <c r="O18" i="27"/>
  <c r="P18" i="27"/>
  <c r="Q18" i="27"/>
  <c r="R18" i="27"/>
  <c r="S18" i="27"/>
  <c r="AZ18" i="27"/>
  <c r="BA18" i="27"/>
  <c r="BB18" i="27"/>
  <c r="BC18" i="27"/>
  <c r="BD18" i="27"/>
  <c r="BE18" i="27"/>
  <c r="BF18" i="27"/>
  <c r="M19" i="27"/>
  <c r="N19" i="27"/>
  <c r="O19" i="27"/>
  <c r="P19" i="27"/>
  <c r="Q19" i="27"/>
  <c r="R19" i="27"/>
  <c r="S19" i="27"/>
  <c r="AZ19" i="27"/>
  <c r="BA19" i="27"/>
  <c r="BB19" i="27"/>
  <c r="BC19" i="27"/>
  <c r="BD19" i="27"/>
  <c r="BE19" i="27"/>
  <c r="BF19" i="27"/>
  <c r="M20" i="27"/>
  <c r="N20" i="27"/>
  <c r="O20" i="27"/>
  <c r="P20" i="27"/>
  <c r="Q20" i="27"/>
  <c r="R20" i="27"/>
  <c r="S20" i="27"/>
  <c r="AZ20" i="27"/>
  <c r="BA20" i="27"/>
  <c r="BB20" i="27"/>
  <c r="BC20" i="27"/>
  <c r="BD20" i="27"/>
  <c r="BE20" i="27"/>
  <c r="BF20" i="27"/>
  <c r="M21" i="27"/>
  <c r="N21" i="27"/>
  <c r="O21" i="27"/>
  <c r="P21" i="27"/>
  <c r="Q21" i="27"/>
  <c r="R21" i="27"/>
  <c r="S21" i="27"/>
  <c r="AZ21" i="27"/>
  <c r="BA21" i="27"/>
  <c r="BB21" i="27"/>
  <c r="BC21" i="27"/>
  <c r="BD21" i="27"/>
  <c r="BE21" i="27"/>
  <c r="BF21" i="27"/>
  <c r="M22" i="27"/>
  <c r="N22" i="27"/>
  <c r="O22" i="27"/>
  <c r="P22" i="27"/>
  <c r="Q22" i="27"/>
  <c r="R22" i="27"/>
  <c r="S22" i="27"/>
  <c r="AZ22" i="27"/>
  <c r="BA22" i="27"/>
  <c r="BB22" i="27"/>
  <c r="BC22" i="27"/>
  <c r="BD22" i="27"/>
  <c r="BE22" i="27"/>
  <c r="BF22" i="27"/>
  <c r="M23" i="27"/>
  <c r="N23" i="27"/>
  <c r="O23" i="27"/>
  <c r="P23" i="27"/>
  <c r="Q23" i="27"/>
  <c r="R23" i="27"/>
  <c r="S23" i="27"/>
  <c r="AZ23" i="27"/>
  <c r="BA23" i="27"/>
  <c r="BB23" i="27"/>
  <c r="BC23" i="27"/>
  <c r="BD23" i="27"/>
  <c r="BE23" i="27"/>
  <c r="BF23" i="27"/>
  <c r="M24" i="27"/>
  <c r="N24" i="27"/>
  <c r="O24" i="27"/>
  <c r="P24" i="27"/>
  <c r="Q24" i="27"/>
  <c r="R24" i="27"/>
  <c r="S24" i="27"/>
  <c r="AZ24" i="27"/>
  <c r="BA24" i="27"/>
  <c r="BB24" i="27"/>
  <c r="BC24" i="27"/>
  <c r="BD24" i="27"/>
  <c r="BE24" i="27"/>
  <c r="BF24" i="27"/>
  <c r="M25" i="27"/>
  <c r="N25" i="27"/>
  <c r="O25" i="27"/>
  <c r="P25" i="27"/>
  <c r="Q25" i="27"/>
  <c r="R25" i="27"/>
  <c r="S25" i="27"/>
  <c r="AZ25" i="27"/>
  <c r="BA25" i="27"/>
  <c r="BB25" i="27"/>
  <c r="BC25" i="27"/>
  <c r="BD25" i="27"/>
  <c r="BE25" i="27"/>
  <c r="BF25" i="27"/>
  <c r="M26" i="27"/>
  <c r="N26" i="27"/>
  <c r="O26" i="27"/>
  <c r="P26" i="27"/>
  <c r="Q26" i="27"/>
  <c r="R26" i="27"/>
  <c r="S26" i="27"/>
  <c r="AZ26" i="27"/>
  <c r="BA26" i="27"/>
  <c r="BB26" i="27"/>
  <c r="BC26" i="27"/>
  <c r="BD26" i="27"/>
  <c r="BE26" i="27"/>
  <c r="BF26" i="27"/>
  <c r="M27" i="27"/>
  <c r="N27" i="27"/>
  <c r="O27" i="27"/>
  <c r="P27" i="27"/>
  <c r="Q27" i="27"/>
  <c r="R27" i="27"/>
  <c r="S27" i="27"/>
  <c r="AZ27" i="27"/>
  <c r="BA27" i="27"/>
  <c r="BB27" i="27"/>
  <c r="BC27" i="27"/>
  <c r="BD27" i="27"/>
  <c r="BE27" i="27"/>
  <c r="BF27" i="27"/>
  <c r="M28" i="27"/>
  <c r="N28" i="27"/>
  <c r="O28" i="27"/>
  <c r="P28" i="27"/>
  <c r="Q28" i="27"/>
  <c r="R28" i="27"/>
  <c r="S28" i="27"/>
  <c r="AZ28" i="27"/>
  <c r="BA28" i="27"/>
  <c r="BB28" i="27"/>
  <c r="BC28" i="27"/>
  <c r="BD28" i="27"/>
  <c r="BE28" i="27"/>
  <c r="BF28" i="27"/>
  <c r="M29" i="27"/>
  <c r="N29" i="27"/>
  <c r="O29" i="27"/>
  <c r="P29" i="27"/>
  <c r="Q29" i="27"/>
  <c r="R29" i="27"/>
  <c r="S29" i="27"/>
  <c r="AZ29" i="27"/>
  <c r="BA29" i="27"/>
  <c r="BB29" i="27"/>
  <c r="BC29" i="27"/>
  <c r="BD29" i="27"/>
  <c r="BE29" i="27"/>
  <c r="BF29" i="27"/>
  <c r="O30" i="27"/>
  <c r="A3" i="26"/>
  <c r="AZ6" i="26"/>
  <c r="M6" i="26" s="1"/>
  <c r="BA6" i="26"/>
  <c r="N6" i="26" s="1"/>
  <c r="BB6" i="26"/>
  <c r="O6" i="26" s="1"/>
  <c r="BC6" i="26"/>
  <c r="P6" i="26" s="1"/>
  <c r="BD6" i="26"/>
  <c r="Q6" i="26" s="1"/>
  <c r="BE6" i="26"/>
  <c r="R6" i="26" s="1"/>
  <c r="BF6" i="26"/>
  <c r="S6" i="26" s="1"/>
  <c r="M7" i="26"/>
  <c r="N7" i="26"/>
  <c r="O7" i="26"/>
  <c r="P7" i="26"/>
  <c r="Q7" i="26"/>
  <c r="R7" i="26"/>
  <c r="S7" i="26"/>
  <c r="AZ7" i="26"/>
  <c r="BA7" i="26"/>
  <c r="BB7" i="26"/>
  <c r="BC7" i="26"/>
  <c r="BD7" i="26"/>
  <c r="BE7" i="26"/>
  <c r="BF7" i="26"/>
  <c r="M8" i="26"/>
  <c r="N8" i="26"/>
  <c r="O8" i="26"/>
  <c r="P8" i="26"/>
  <c r="Q8" i="26"/>
  <c r="R8" i="26"/>
  <c r="S8" i="26"/>
  <c r="AZ8" i="26"/>
  <c r="BA8" i="26"/>
  <c r="BB8" i="26"/>
  <c r="BC8" i="26"/>
  <c r="BD8" i="26"/>
  <c r="BE8" i="26"/>
  <c r="BF8" i="26"/>
  <c r="M9" i="26"/>
  <c r="N9" i="26"/>
  <c r="O9" i="26"/>
  <c r="P9" i="26"/>
  <c r="Q9" i="26"/>
  <c r="R9" i="26"/>
  <c r="S9" i="26"/>
  <c r="AZ9" i="26"/>
  <c r="BA9" i="26"/>
  <c r="BB9" i="26"/>
  <c r="BC9" i="26"/>
  <c r="BD9" i="26"/>
  <c r="BE9" i="26"/>
  <c r="BF9" i="26"/>
  <c r="M10" i="26"/>
  <c r="N10" i="26"/>
  <c r="O10" i="26"/>
  <c r="P10" i="26"/>
  <c r="Q10" i="26"/>
  <c r="R10" i="26"/>
  <c r="S10" i="26"/>
  <c r="AZ10" i="26"/>
  <c r="BA10" i="26"/>
  <c r="BB10" i="26"/>
  <c r="BC10" i="26"/>
  <c r="BD10" i="26"/>
  <c r="BE10" i="26"/>
  <c r="BF10" i="26"/>
  <c r="M11" i="26"/>
  <c r="N11" i="26"/>
  <c r="O11" i="26"/>
  <c r="P11" i="26"/>
  <c r="Q11" i="26"/>
  <c r="R11" i="26"/>
  <c r="S11" i="26"/>
  <c r="AZ11" i="26"/>
  <c r="BA11" i="26"/>
  <c r="BB11" i="26"/>
  <c r="BC11" i="26"/>
  <c r="BD11" i="26"/>
  <c r="BE11" i="26"/>
  <c r="BF11" i="26"/>
  <c r="M12" i="26"/>
  <c r="N12" i="26"/>
  <c r="O12" i="26"/>
  <c r="P12" i="26"/>
  <c r="Q12" i="26"/>
  <c r="R12" i="26"/>
  <c r="S12" i="26"/>
  <c r="AZ12" i="26"/>
  <c r="BA12" i="26"/>
  <c r="BB12" i="26"/>
  <c r="BC12" i="26"/>
  <c r="BD12" i="26"/>
  <c r="BE12" i="26"/>
  <c r="BF12" i="26"/>
  <c r="Q13" i="26"/>
  <c r="AZ13" i="26"/>
  <c r="BG13" i="26" s="1"/>
  <c r="M13" i="26" s="1"/>
  <c r="BA13" i="26"/>
  <c r="N13" i="26" s="1"/>
  <c r="BB13" i="26"/>
  <c r="O13" i="26" s="1"/>
  <c r="BC13" i="26"/>
  <c r="P13" i="26" s="1"/>
  <c r="BD13" i="26"/>
  <c r="BE13" i="26"/>
  <c r="R13" i="26" s="1"/>
  <c r="BF13" i="26"/>
  <c r="S13" i="26" s="1"/>
  <c r="AZ14" i="26"/>
  <c r="M14" i="26" s="1"/>
  <c r="BA14" i="26"/>
  <c r="N14" i="26" s="1"/>
  <c r="BB14" i="26"/>
  <c r="O14" i="26" s="1"/>
  <c r="BC14" i="26"/>
  <c r="P14" i="26" s="1"/>
  <c r="BD14" i="26"/>
  <c r="Q14" i="26" s="1"/>
  <c r="BE14" i="26"/>
  <c r="R14" i="26" s="1"/>
  <c r="BF14" i="26"/>
  <c r="S14" i="26" s="1"/>
  <c r="AZ15" i="26"/>
  <c r="M15" i="26" s="1"/>
  <c r="BA15" i="26"/>
  <c r="N15" i="26" s="1"/>
  <c r="BB15" i="26"/>
  <c r="O15" i="26" s="1"/>
  <c r="BC15" i="26"/>
  <c r="P15" i="26" s="1"/>
  <c r="BD15" i="26"/>
  <c r="Q15" i="26" s="1"/>
  <c r="BE15" i="26"/>
  <c r="R15" i="26" s="1"/>
  <c r="BF15" i="26"/>
  <c r="S15" i="26" s="1"/>
  <c r="AZ16" i="26"/>
  <c r="M16" i="26" s="1"/>
  <c r="BA16" i="26"/>
  <c r="N16" i="26" s="1"/>
  <c r="BB16" i="26"/>
  <c r="O16" i="26" s="1"/>
  <c r="BC16" i="26"/>
  <c r="P16" i="26" s="1"/>
  <c r="BD16" i="26"/>
  <c r="Q16" i="26" s="1"/>
  <c r="BE16" i="26"/>
  <c r="R16" i="26" s="1"/>
  <c r="BF16" i="26"/>
  <c r="S16" i="26" s="1"/>
  <c r="AZ17" i="26"/>
  <c r="M17" i="26" s="1"/>
  <c r="BA17" i="26"/>
  <c r="N17" i="26" s="1"/>
  <c r="BB17" i="26"/>
  <c r="O17" i="26" s="1"/>
  <c r="BC17" i="26"/>
  <c r="P17" i="26" s="1"/>
  <c r="BD17" i="26"/>
  <c r="Q17" i="26" s="1"/>
  <c r="BE17" i="26"/>
  <c r="R17" i="26" s="1"/>
  <c r="BF17" i="26"/>
  <c r="S17" i="26" s="1"/>
  <c r="AZ18" i="26"/>
  <c r="M18" i="26" s="1"/>
  <c r="BA18" i="26"/>
  <c r="N18" i="26" s="1"/>
  <c r="BB18" i="26"/>
  <c r="O18" i="26" s="1"/>
  <c r="BC18" i="26"/>
  <c r="P18" i="26" s="1"/>
  <c r="BD18" i="26"/>
  <c r="Q18" i="26" s="1"/>
  <c r="BE18" i="26"/>
  <c r="R18" i="26" s="1"/>
  <c r="BF18" i="26"/>
  <c r="S18" i="26" s="1"/>
  <c r="AZ19" i="26"/>
  <c r="M19" i="26" s="1"/>
  <c r="BA19" i="26"/>
  <c r="N19" i="26" s="1"/>
  <c r="BB19" i="26"/>
  <c r="O19" i="26" s="1"/>
  <c r="BC19" i="26"/>
  <c r="P19" i="26" s="1"/>
  <c r="BD19" i="26"/>
  <c r="Q19" i="26" s="1"/>
  <c r="BE19" i="26"/>
  <c r="R19" i="26" s="1"/>
  <c r="BF19" i="26"/>
  <c r="S19" i="26" s="1"/>
  <c r="AZ20" i="26"/>
  <c r="M20" i="26" s="1"/>
  <c r="BA20" i="26"/>
  <c r="N20" i="26" s="1"/>
  <c r="BB20" i="26"/>
  <c r="O20" i="26" s="1"/>
  <c r="BC20" i="26"/>
  <c r="P20" i="26" s="1"/>
  <c r="BD20" i="26"/>
  <c r="Q20" i="26" s="1"/>
  <c r="BE20" i="26"/>
  <c r="R20" i="26" s="1"/>
  <c r="BF20" i="26"/>
  <c r="S20" i="26" s="1"/>
  <c r="AZ21" i="26"/>
  <c r="M21" i="26" s="1"/>
  <c r="BA21" i="26"/>
  <c r="N21" i="26" s="1"/>
  <c r="BB21" i="26"/>
  <c r="O21" i="26" s="1"/>
  <c r="BC21" i="26"/>
  <c r="P21" i="26" s="1"/>
  <c r="BD21" i="26"/>
  <c r="Q21" i="26" s="1"/>
  <c r="BE21" i="26"/>
  <c r="R21" i="26" s="1"/>
  <c r="BF21" i="26"/>
  <c r="S21" i="26" s="1"/>
  <c r="AZ22" i="26"/>
  <c r="M22" i="26" s="1"/>
  <c r="BA22" i="26"/>
  <c r="N22" i="26" s="1"/>
  <c r="BB22" i="26"/>
  <c r="O22" i="26" s="1"/>
  <c r="BC22" i="26"/>
  <c r="P22" i="26" s="1"/>
  <c r="BD22" i="26"/>
  <c r="Q22" i="26" s="1"/>
  <c r="BE22" i="26"/>
  <c r="R22" i="26" s="1"/>
  <c r="BF22" i="26"/>
  <c r="S22" i="26" s="1"/>
  <c r="AZ23" i="26"/>
  <c r="M23" i="26" s="1"/>
  <c r="BA23" i="26"/>
  <c r="N23" i="26" s="1"/>
  <c r="BB23" i="26"/>
  <c r="O23" i="26" s="1"/>
  <c r="BC23" i="26"/>
  <c r="P23" i="26" s="1"/>
  <c r="BD23" i="26"/>
  <c r="Q23" i="26" s="1"/>
  <c r="BE23" i="26"/>
  <c r="R23" i="26" s="1"/>
  <c r="BF23" i="26"/>
  <c r="S23" i="26" s="1"/>
  <c r="AZ24" i="26"/>
  <c r="M24" i="26" s="1"/>
  <c r="BA24" i="26"/>
  <c r="N24" i="26" s="1"/>
  <c r="BB24" i="26"/>
  <c r="O24" i="26" s="1"/>
  <c r="BC24" i="26"/>
  <c r="P24" i="26" s="1"/>
  <c r="BD24" i="26"/>
  <c r="Q24" i="26" s="1"/>
  <c r="BE24" i="26"/>
  <c r="R24" i="26" s="1"/>
  <c r="BF24" i="26"/>
  <c r="S24" i="26" s="1"/>
  <c r="AZ25" i="26"/>
  <c r="M25" i="26" s="1"/>
  <c r="BA25" i="26"/>
  <c r="N25" i="26" s="1"/>
  <c r="BB25" i="26"/>
  <c r="O25" i="26" s="1"/>
  <c r="BC25" i="26"/>
  <c r="P25" i="26" s="1"/>
  <c r="BD25" i="26"/>
  <c r="Q25" i="26" s="1"/>
  <c r="BE25" i="26"/>
  <c r="R25" i="26" s="1"/>
  <c r="BF25" i="26"/>
  <c r="S25" i="26" s="1"/>
  <c r="AZ26" i="26"/>
  <c r="BG26" i="26" s="1"/>
  <c r="M26" i="26" s="1"/>
  <c r="BA26" i="26"/>
  <c r="N26" i="26" s="1"/>
  <c r="BB26" i="26"/>
  <c r="O26" i="26" s="1"/>
  <c r="BC26" i="26"/>
  <c r="P26" i="26" s="1"/>
  <c r="BD26" i="26"/>
  <c r="Q26" i="26" s="1"/>
  <c r="BE26" i="26"/>
  <c r="R26" i="26" s="1"/>
  <c r="BF26" i="26"/>
  <c r="S26" i="26" s="1"/>
  <c r="AZ27" i="26"/>
  <c r="M27" i="26" s="1"/>
  <c r="BA27" i="26"/>
  <c r="N27" i="26" s="1"/>
  <c r="BB27" i="26"/>
  <c r="O27" i="26" s="1"/>
  <c r="BC27" i="26"/>
  <c r="P27" i="26" s="1"/>
  <c r="BD27" i="26"/>
  <c r="Q27" i="26" s="1"/>
  <c r="BE27" i="26"/>
  <c r="R27" i="26" s="1"/>
  <c r="BF27" i="26"/>
  <c r="S27" i="26" s="1"/>
  <c r="AZ28" i="26"/>
  <c r="M28" i="26" s="1"/>
  <c r="BA28" i="26"/>
  <c r="N28" i="26" s="1"/>
  <c r="BB28" i="26"/>
  <c r="O28" i="26" s="1"/>
  <c r="BC28" i="26"/>
  <c r="P28" i="26" s="1"/>
  <c r="BD28" i="26"/>
  <c r="Q28" i="26" s="1"/>
  <c r="BE28" i="26"/>
  <c r="R28" i="26" s="1"/>
  <c r="BF28" i="26"/>
  <c r="S28" i="26" s="1"/>
  <c r="AZ29" i="26"/>
  <c r="M29" i="26" s="1"/>
  <c r="BA29" i="26"/>
  <c r="N29" i="26" s="1"/>
  <c r="BB29" i="26"/>
  <c r="O29" i="26" s="1"/>
  <c r="BC29" i="26"/>
  <c r="P29" i="26" s="1"/>
  <c r="BD29" i="26"/>
  <c r="Q29" i="26" s="1"/>
  <c r="BE29" i="26"/>
  <c r="R29" i="26" s="1"/>
  <c r="BF29" i="26"/>
  <c r="S29" i="26" s="1"/>
  <c r="S30" i="27" l="1"/>
  <c r="Q30" i="27"/>
  <c r="N30" i="27"/>
  <c r="M30" i="26"/>
  <c r="O21" i="35"/>
  <c r="O17" i="35"/>
  <c r="M15" i="35"/>
  <c r="R13" i="35"/>
  <c r="N13" i="35"/>
  <c r="R15" i="35"/>
  <c r="Q14" i="35"/>
  <c r="P26" i="35"/>
  <c r="S17" i="35"/>
  <c r="R28" i="35"/>
  <c r="S26" i="35"/>
  <c r="O26" i="35"/>
  <c r="R17" i="35"/>
  <c r="S16" i="35"/>
  <c r="O16" i="35"/>
  <c r="R14" i="35"/>
  <c r="P27" i="35"/>
  <c r="S27" i="35"/>
  <c r="R26" i="35"/>
  <c r="S23" i="35"/>
  <c r="Q17" i="35"/>
  <c r="M17" i="35"/>
  <c r="R16" i="35"/>
  <c r="N16" i="35"/>
  <c r="N15" i="35"/>
  <c r="M28" i="35"/>
  <c r="Q27" i="35"/>
  <c r="O27" i="35"/>
  <c r="O28" i="35"/>
  <c r="R27" i="35"/>
  <c r="N27" i="35"/>
  <c r="BG26" i="35"/>
  <c r="M26" i="35" s="1"/>
  <c r="BH6" i="35"/>
  <c r="N6" i="35" s="1"/>
  <c r="Q28" i="35"/>
  <c r="S28" i="35"/>
  <c r="N28" i="35"/>
  <c r="M27" i="35"/>
  <c r="N26" i="35"/>
  <c r="Q26" i="35"/>
  <c r="P28" i="35"/>
  <c r="BM6" i="35"/>
  <c r="BI6" i="35"/>
  <c r="O6" i="35" s="1"/>
  <c r="BL29" i="35"/>
  <c r="R29" i="35" s="1"/>
  <c r="BH29" i="35"/>
  <c r="N29" i="35" s="1"/>
  <c r="BG25" i="35"/>
  <c r="M25" i="35" s="1"/>
  <c r="P24" i="35"/>
  <c r="O23" i="35"/>
  <c r="N22" i="35"/>
  <c r="Q21" i="35"/>
  <c r="M21" i="35"/>
  <c r="O19" i="35"/>
  <c r="N18" i="35"/>
  <c r="S15" i="35"/>
  <c r="O15" i="35"/>
  <c r="N14" i="35"/>
  <c r="Q13" i="35"/>
  <c r="M13" i="35"/>
  <c r="BL6" i="35"/>
  <c r="R6" i="35" s="1"/>
  <c r="BK29" i="35"/>
  <c r="Q29" i="35" s="1"/>
  <c r="BG29" i="35"/>
  <c r="S24" i="35"/>
  <c r="O24" i="35"/>
  <c r="R23" i="35"/>
  <c r="Q22" i="35"/>
  <c r="M22" i="35"/>
  <c r="S20" i="35"/>
  <c r="R19" i="35"/>
  <c r="Q18" i="35"/>
  <c r="M14" i="35"/>
  <c r="BK6" i="35"/>
  <c r="Q6" i="35" s="1"/>
  <c r="BJ29" i="35"/>
  <c r="S25" i="35"/>
  <c r="O25" i="35"/>
  <c r="R24" i="35"/>
  <c r="Q23" i="35"/>
  <c r="M23" i="35"/>
  <c r="P22" i="35"/>
  <c r="R20" i="35"/>
  <c r="N20" i="35"/>
  <c r="Q19" i="35"/>
  <c r="Q15" i="35"/>
  <c r="P14" i="35"/>
  <c r="S13" i="35"/>
  <c r="BJ6" i="35"/>
  <c r="P6" i="35" s="1"/>
  <c r="BM29" i="35"/>
  <c r="S29" i="35" s="1"/>
  <c r="BI29" i="35"/>
  <c r="O29" i="35" s="1"/>
  <c r="N25" i="35"/>
  <c r="Q24" i="35"/>
  <c r="M24" i="35"/>
  <c r="P23" i="35"/>
  <c r="S22" i="35"/>
  <c r="O22" i="35"/>
  <c r="R21" i="35"/>
  <c r="N21" i="35"/>
  <c r="Q20" i="35"/>
  <c r="M20" i="35"/>
  <c r="P19" i="35"/>
  <c r="S18" i="35"/>
  <c r="O18" i="35"/>
  <c r="Q16" i="35"/>
  <c r="P15" i="35"/>
  <c r="S14" i="35"/>
  <c r="O14" i="35"/>
  <c r="N19" i="35"/>
  <c r="N23" i="35"/>
  <c r="P18" i="35"/>
  <c r="P17" i="35"/>
  <c r="R18" i="35"/>
  <c r="O20" i="35"/>
  <c r="P16" i="35"/>
  <c r="Q30" i="26"/>
  <c r="P30" i="26"/>
  <c r="R30" i="26"/>
  <c r="N30" i="26"/>
  <c r="M29" i="35"/>
  <c r="P25" i="35"/>
  <c r="P21" i="35"/>
  <c r="M18" i="35"/>
  <c r="P13" i="35"/>
  <c r="S6" i="35"/>
  <c r="S19" i="35"/>
  <c r="P29" i="35"/>
  <c r="N24" i="35"/>
  <c r="S21" i="35"/>
  <c r="M19" i="35"/>
  <c r="O13" i="35"/>
  <c r="R22" i="35"/>
  <c r="P20" i="35"/>
  <c r="R25" i="35"/>
  <c r="M6" i="35"/>
  <c r="Q25" i="35"/>
  <c r="O30" i="26"/>
  <c r="S30" i="26"/>
  <c r="R30" i="27"/>
  <c r="M30" i="27"/>
  <c r="P30" i="27"/>
  <c r="Q4" i="27"/>
  <c r="AJ4" i="26"/>
  <c r="AO4" i="35"/>
  <c r="AO4" i="26"/>
  <c r="AV4" i="26"/>
  <c r="V4" i="27"/>
  <c r="AA4" i="26"/>
  <c r="AE4" i="26"/>
  <c r="O4" i="27"/>
  <c r="U4" i="35"/>
  <c r="AP4" i="26"/>
  <c r="AC4" i="27"/>
  <c r="AW4" i="35"/>
  <c r="S4" i="27"/>
  <c r="AC4" i="35"/>
  <c r="AN4" i="26"/>
  <c r="AE4" i="27"/>
  <c r="AR4" i="27"/>
  <c r="AX4" i="27"/>
  <c r="AO4" i="27"/>
  <c r="Z4" i="35"/>
  <c r="AX4" i="26"/>
  <c r="AM4" i="26"/>
  <c r="AB4" i="27"/>
  <c r="AK4" i="26"/>
  <c r="M4" i="26"/>
  <c r="AS4" i="27"/>
  <c r="AJ4" i="27"/>
  <c r="P4" i="35"/>
  <c r="AL4" i="26"/>
  <c r="AH4" i="27"/>
  <c r="N4" i="26"/>
  <c r="AB4" i="35"/>
  <c r="AD4" i="35"/>
  <c r="AB4" i="26"/>
  <c r="Y4" i="35"/>
  <c r="U4" i="27"/>
  <c r="AF4" i="35"/>
  <c r="AW4" i="26"/>
  <c r="X4" i="35"/>
  <c r="AS4" i="35"/>
  <c r="AM4" i="35"/>
  <c r="R4" i="26"/>
  <c r="AA4" i="27"/>
  <c r="AT4" i="27"/>
  <c r="AV4" i="27"/>
  <c r="P4" i="26"/>
  <c r="AS4" i="26"/>
  <c r="Z4" i="27"/>
  <c r="AL4" i="35"/>
  <c r="AK4" i="27"/>
  <c r="AF4" i="26"/>
  <c r="R4" i="27"/>
  <c r="AE4" i="35"/>
  <c r="U4" i="26"/>
  <c r="AM4" i="27"/>
  <c r="AP4" i="35"/>
  <c r="W4" i="35"/>
  <c r="N4" i="27"/>
  <c r="AW4" i="27"/>
  <c r="P4" i="27"/>
  <c r="W4" i="27"/>
  <c r="AT4" i="35"/>
  <c r="O4" i="35"/>
  <c r="AG4" i="35"/>
  <c r="AP4" i="27"/>
  <c r="Q4" i="35"/>
  <c r="AU4" i="35"/>
  <c r="AK4" i="35"/>
  <c r="AN4" i="35"/>
  <c r="N4" i="35"/>
  <c r="O4" i="26"/>
  <c r="Y4" i="27"/>
  <c r="AJ4" i="35"/>
  <c r="AT4" i="26"/>
  <c r="S4" i="35"/>
  <c r="M4" i="35"/>
  <c r="V4" i="35"/>
  <c r="M4" i="27"/>
  <c r="AR4" i="26"/>
  <c r="AR4" i="35"/>
  <c r="R4" i="35"/>
  <c r="AL4" i="27"/>
  <c r="AC4" i="26"/>
  <c r="X4" i="26"/>
  <c r="V4" i="26"/>
  <c r="AU4" i="27"/>
  <c r="AN4" i="27"/>
  <c r="AD4" i="26"/>
  <c r="AD4" i="27"/>
  <c r="AA4" i="35"/>
  <c r="AH4" i="35"/>
  <c r="AX4" i="35"/>
  <c r="Q4" i="26"/>
  <c r="Z4" i="26"/>
  <c r="S4" i="26"/>
  <c r="Y4" i="26"/>
  <c r="AH4" i="26"/>
  <c r="AG4" i="26"/>
  <c r="AF4" i="27"/>
  <c r="W4" i="26"/>
  <c r="AV4" i="35"/>
  <c r="AU4" i="26"/>
  <c r="X4" i="27"/>
  <c r="AG4" i="27"/>
  <c r="R30" i="35" l="1"/>
  <c r="N30" i="35"/>
  <c r="O30" i="35"/>
  <c r="P30" i="35"/>
  <c r="S30" i="35"/>
  <c r="Q30" i="35"/>
  <c r="M30" i="35"/>
  <c r="AJ15" i="27"/>
  <c r="AJ13" i="27"/>
  <c r="AJ25" i="27"/>
  <c r="AJ29" i="27"/>
  <c r="AJ17" i="27"/>
  <c r="AJ22" i="27"/>
  <c r="AJ26" i="27"/>
  <c r="AJ21" i="27"/>
  <c r="AJ7" i="27"/>
  <c r="AJ23" i="27"/>
  <c r="AJ11" i="27"/>
  <c r="AJ24" i="27"/>
  <c r="AJ19" i="27"/>
  <c r="AJ9" i="27"/>
  <c r="AJ27" i="27"/>
  <c r="AJ28" i="27"/>
  <c r="AJ20" i="27"/>
  <c r="AJ16" i="27"/>
  <c r="AJ10" i="27"/>
  <c r="AJ6" i="27"/>
  <c r="AJ18" i="27"/>
  <c r="AJ8" i="27"/>
  <c r="AJ12" i="27"/>
  <c r="AJ14" i="27"/>
  <c r="AP8" i="26"/>
  <c r="AP17" i="26"/>
  <c r="AP25" i="26"/>
  <c r="AP9" i="26"/>
  <c r="AP16" i="26"/>
  <c r="AP24" i="26"/>
  <c r="AP10" i="26"/>
  <c r="AP18" i="26"/>
  <c r="AP26" i="26"/>
  <c r="AP12" i="26"/>
  <c r="AP19" i="26"/>
  <c r="AP27" i="26"/>
  <c r="AP20" i="26"/>
  <c r="AP14" i="26"/>
  <c r="AP28" i="26"/>
  <c r="AP7" i="26"/>
  <c r="AP22" i="26"/>
  <c r="AP15" i="26"/>
  <c r="AP29" i="26"/>
  <c r="AP6" i="26"/>
  <c r="AP11" i="26"/>
  <c r="AP13" i="26"/>
  <c r="AP21" i="26"/>
  <c r="AP23" i="26"/>
  <c r="AE13" i="26"/>
  <c r="AE11" i="26"/>
  <c r="AE28" i="26"/>
  <c r="AE20" i="26"/>
  <c r="AE14" i="26"/>
  <c r="AE29" i="26"/>
  <c r="AE12" i="26"/>
  <c r="AE9" i="26"/>
  <c r="AE25" i="26"/>
  <c r="AE22" i="26"/>
  <c r="AE10" i="26"/>
  <c r="AE24" i="26"/>
  <c r="AE19" i="26"/>
  <c r="AE15" i="26"/>
  <c r="AE7" i="26"/>
  <c r="AE21" i="26"/>
  <c r="AE18" i="26"/>
  <c r="AE8" i="26"/>
  <c r="AE26" i="26"/>
  <c r="AE27" i="26"/>
  <c r="AE23" i="26"/>
  <c r="AE16" i="26"/>
  <c r="AE6" i="26"/>
  <c r="AE17" i="26"/>
  <c r="AH9" i="26"/>
  <c r="AH16" i="26"/>
  <c r="AH24" i="26"/>
  <c r="AH17" i="26"/>
  <c r="AH25" i="26"/>
  <c r="AH10" i="26"/>
  <c r="AH19" i="26"/>
  <c r="AH28" i="26"/>
  <c r="AH18" i="26"/>
  <c r="AH26" i="26"/>
  <c r="AH21" i="26"/>
  <c r="AH20" i="26"/>
  <c r="AH23" i="26"/>
  <c r="AH29" i="26"/>
  <c r="AH14" i="26"/>
  <c r="AH22" i="26"/>
  <c r="AH15" i="26"/>
  <c r="AH12" i="26"/>
  <c r="AX12" i="26" s="1"/>
  <c r="AH11" i="26"/>
  <c r="AH7" i="26"/>
  <c r="AH8" i="26"/>
  <c r="AH6" i="26"/>
  <c r="AH27" i="26"/>
  <c r="AH13" i="26"/>
  <c r="AD8" i="27"/>
  <c r="AD12" i="27"/>
  <c r="AD16" i="27"/>
  <c r="AD20" i="27"/>
  <c r="AD24" i="27"/>
  <c r="AD28" i="27"/>
  <c r="AD9" i="27"/>
  <c r="AD13" i="27"/>
  <c r="AD17" i="27"/>
  <c r="AD21" i="27"/>
  <c r="AD25" i="27"/>
  <c r="AD29" i="27"/>
  <c r="AD6" i="27"/>
  <c r="AD14" i="27"/>
  <c r="AD22" i="27"/>
  <c r="AD15" i="27"/>
  <c r="AD26" i="27"/>
  <c r="AD18" i="27"/>
  <c r="AD7" i="27"/>
  <c r="AD19" i="27"/>
  <c r="AD23" i="27"/>
  <c r="AD10" i="27"/>
  <c r="AD27" i="27"/>
  <c r="AD11" i="27"/>
  <c r="AC7" i="27"/>
  <c r="AC16" i="27"/>
  <c r="AC23" i="27"/>
  <c r="AC27" i="27"/>
  <c r="AC18" i="27"/>
  <c r="AC25" i="27"/>
  <c r="AC13" i="27"/>
  <c r="AC9" i="27"/>
  <c r="AC22" i="27"/>
  <c r="AC29" i="27"/>
  <c r="AC11" i="27"/>
  <c r="AC24" i="27"/>
  <c r="AC26" i="27"/>
  <c r="AC8" i="27"/>
  <c r="AC6" i="27"/>
  <c r="AC14" i="27"/>
  <c r="AC28" i="27"/>
  <c r="AC20" i="27"/>
  <c r="AC21" i="27"/>
  <c r="AC17" i="27"/>
  <c r="AC12" i="27"/>
  <c r="AC10" i="27"/>
  <c r="AC19" i="27"/>
  <c r="AC15" i="27"/>
  <c r="AO25" i="27"/>
  <c r="AO29" i="27"/>
  <c r="AO13" i="27"/>
  <c r="AO23" i="27"/>
  <c r="AO28" i="27"/>
  <c r="AO27" i="27"/>
  <c r="AO22" i="27"/>
  <c r="AO7" i="27"/>
  <c r="AO19" i="27"/>
  <c r="AO10" i="27"/>
  <c r="AO11" i="27"/>
  <c r="AO15" i="27"/>
  <c r="AO18" i="27"/>
  <c r="AO14" i="27"/>
  <c r="AO16" i="27"/>
  <c r="AO24" i="27"/>
  <c r="AO9" i="27"/>
  <c r="AO12" i="27"/>
  <c r="AO6" i="27"/>
  <c r="AO17" i="27"/>
  <c r="AO20" i="27"/>
  <c r="AO26" i="27"/>
  <c r="AO21" i="27"/>
  <c r="AO8" i="27"/>
  <c r="T13" i="35"/>
  <c r="L13" i="35" s="1"/>
  <c r="T16" i="35"/>
  <c r="L16" i="35" s="1"/>
  <c r="T23" i="35"/>
  <c r="L23" i="35" s="1"/>
  <c r="T17" i="35"/>
  <c r="L17" i="35" s="1"/>
  <c r="T19" i="35"/>
  <c r="L19" i="35" s="1"/>
  <c r="T22" i="35"/>
  <c r="L22" i="35" s="1"/>
  <c r="T10" i="35"/>
  <c r="L10" i="35" s="1"/>
  <c r="T6" i="35"/>
  <c r="T12" i="35"/>
  <c r="L12" i="35" s="1"/>
  <c r="T15" i="35"/>
  <c r="L15" i="35" s="1"/>
  <c r="T8" i="35"/>
  <c r="L8" i="35" s="1"/>
  <c r="T9" i="35"/>
  <c r="L9" i="35" s="1"/>
  <c r="T21" i="35"/>
  <c r="L21" i="35" s="1"/>
  <c r="T18" i="35"/>
  <c r="L18" i="35" s="1"/>
  <c r="T29" i="35"/>
  <c r="L29" i="35" s="1"/>
  <c r="T26" i="35"/>
  <c r="L26" i="35" s="1"/>
  <c r="T24" i="35"/>
  <c r="L24" i="35" s="1"/>
  <c r="T7" i="35"/>
  <c r="L7" i="35" s="1"/>
  <c r="T25" i="35"/>
  <c r="L25" i="35" s="1"/>
  <c r="T14" i="35"/>
  <c r="L14" i="35" s="1"/>
  <c r="T27" i="35"/>
  <c r="L27" i="35" s="1"/>
  <c r="T11" i="35"/>
  <c r="L11" i="35" s="1"/>
  <c r="T20" i="35"/>
  <c r="L20" i="35" s="1"/>
  <c r="T28" i="35"/>
  <c r="L28" i="35" s="1"/>
  <c r="AG25" i="26"/>
  <c r="AG6" i="26"/>
  <c r="AG10" i="26"/>
  <c r="AG14" i="26"/>
  <c r="AG18" i="26"/>
  <c r="AG22" i="26"/>
  <c r="AG27" i="26"/>
  <c r="AG7" i="26"/>
  <c r="AG11" i="26"/>
  <c r="AG15" i="26"/>
  <c r="AG19" i="26"/>
  <c r="AG28" i="26"/>
  <c r="AG12" i="26"/>
  <c r="AG20" i="26"/>
  <c r="AG29" i="26"/>
  <c r="AG13" i="26"/>
  <c r="AG21" i="26"/>
  <c r="AG8" i="26"/>
  <c r="AG9" i="26"/>
  <c r="AG16" i="26"/>
  <c r="AG17" i="26"/>
  <c r="AG23" i="26"/>
  <c r="AG26" i="26"/>
  <c r="AG24" i="26"/>
  <c r="AL28" i="26"/>
  <c r="AL24" i="26"/>
  <c r="AL20" i="26"/>
  <c r="AL16" i="26"/>
  <c r="AL12" i="26"/>
  <c r="AL8" i="26"/>
  <c r="AL27" i="26"/>
  <c r="AL19" i="26"/>
  <c r="AL15" i="26"/>
  <c r="AL11" i="26"/>
  <c r="AL7" i="26"/>
  <c r="AL23" i="26"/>
  <c r="AL22" i="26"/>
  <c r="AL14" i="26"/>
  <c r="AL6" i="26"/>
  <c r="AL29" i="26"/>
  <c r="AL21" i="26"/>
  <c r="AL13" i="26"/>
  <c r="AL18" i="26"/>
  <c r="AL10" i="26"/>
  <c r="AL25" i="26"/>
  <c r="AL26" i="26"/>
  <c r="AL9" i="26"/>
  <c r="AL17" i="26"/>
  <c r="AD14" i="26"/>
  <c r="AD25" i="26"/>
  <c r="AD15" i="26"/>
  <c r="AD9" i="26"/>
  <c r="AD26" i="26"/>
  <c r="AD12" i="26"/>
  <c r="AD21" i="26"/>
  <c r="AD20" i="26"/>
  <c r="AD29" i="26"/>
  <c r="AD28" i="26"/>
  <c r="AD10" i="26"/>
  <c r="AD19" i="26"/>
  <c r="AD11" i="26"/>
  <c r="AD16" i="26"/>
  <c r="AD27" i="26"/>
  <c r="AD22" i="26"/>
  <c r="AD8" i="26"/>
  <c r="AD17" i="26"/>
  <c r="AD7" i="26"/>
  <c r="AT7" i="26" s="1"/>
  <c r="AD23" i="26"/>
  <c r="AD6" i="26"/>
  <c r="AD24" i="26"/>
  <c r="AT24" i="26" s="1"/>
  <c r="AD13" i="26"/>
  <c r="AD18" i="26"/>
  <c r="AP9" i="27"/>
  <c r="AP13" i="27"/>
  <c r="AP17" i="27"/>
  <c r="AP21" i="27"/>
  <c r="AP25" i="27"/>
  <c r="AP29" i="27"/>
  <c r="AP6" i="27"/>
  <c r="AP10" i="27"/>
  <c r="AP14" i="27"/>
  <c r="AP18" i="27"/>
  <c r="AP22" i="27"/>
  <c r="AP26" i="27"/>
  <c r="AP11" i="27"/>
  <c r="AP19" i="27"/>
  <c r="AP27" i="27"/>
  <c r="AP8" i="27"/>
  <c r="AP20" i="27"/>
  <c r="AP16" i="27"/>
  <c r="AP7" i="27"/>
  <c r="AP23" i="27"/>
  <c r="AP12" i="27"/>
  <c r="AP24" i="27"/>
  <c r="AP15" i="27"/>
  <c r="AP28" i="27"/>
  <c r="AO15" i="35"/>
  <c r="AO9" i="35"/>
  <c r="AO22" i="35"/>
  <c r="AO19" i="35"/>
  <c r="AO24" i="35"/>
  <c r="AO8" i="35"/>
  <c r="AO13" i="35"/>
  <c r="AO26" i="35"/>
  <c r="AO23" i="35"/>
  <c r="AO25" i="35"/>
  <c r="AO7" i="35"/>
  <c r="AO17" i="35"/>
  <c r="AO20" i="35"/>
  <c r="AO11" i="35"/>
  <c r="AO18" i="35"/>
  <c r="AO21" i="35"/>
  <c r="AO27" i="35"/>
  <c r="AO10" i="35"/>
  <c r="AO12" i="35"/>
  <c r="AO6" i="35"/>
  <c r="AO28" i="35"/>
  <c r="AO29" i="35"/>
  <c r="AO16" i="35"/>
  <c r="AO14" i="35"/>
  <c r="AN12" i="35"/>
  <c r="AN17" i="35"/>
  <c r="AN19" i="35"/>
  <c r="AN24" i="35"/>
  <c r="AN15" i="35"/>
  <c r="AN16" i="35"/>
  <c r="AN6" i="35"/>
  <c r="AN23" i="35"/>
  <c r="AN7" i="35"/>
  <c r="AN9" i="35"/>
  <c r="AN27" i="35"/>
  <c r="AN18" i="35"/>
  <c r="AN13" i="35"/>
  <c r="AN20" i="35"/>
  <c r="AN25" i="35"/>
  <c r="AN10" i="35"/>
  <c r="AN28" i="35"/>
  <c r="AN26" i="35"/>
  <c r="AN11" i="35"/>
  <c r="AN22" i="35"/>
  <c r="AN29" i="35"/>
  <c r="AN8" i="35"/>
  <c r="AN14" i="35"/>
  <c r="AN21" i="35"/>
  <c r="AC29" i="26"/>
  <c r="AC9" i="26"/>
  <c r="AC13" i="26"/>
  <c r="AC17" i="26"/>
  <c r="AC21" i="26"/>
  <c r="AC25" i="26"/>
  <c r="AC6" i="26"/>
  <c r="AC10" i="26"/>
  <c r="AC14" i="26"/>
  <c r="AC18" i="26"/>
  <c r="AC22" i="26"/>
  <c r="AC7" i="26"/>
  <c r="AC15" i="26"/>
  <c r="AC23" i="26"/>
  <c r="AC8" i="26"/>
  <c r="AC16" i="26"/>
  <c r="AC24" i="26"/>
  <c r="AC11" i="26"/>
  <c r="AC12" i="26"/>
  <c r="AC26" i="26"/>
  <c r="AC28" i="26"/>
  <c r="AC19" i="26"/>
  <c r="AC20" i="26"/>
  <c r="AC27" i="26"/>
  <c r="AB8" i="26"/>
  <c r="AB12" i="26"/>
  <c r="AB16" i="26"/>
  <c r="AB20" i="26"/>
  <c r="AB24" i="26"/>
  <c r="AB28" i="26"/>
  <c r="AB9" i="26"/>
  <c r="AB13" i="26"/>
  <c r="AB17" i="26"/>
  <c r="AB21" i="26"/>
  <c r="AB25" i="26"/>
  <c r="AB29" i="26"/>
  <c r="AB6" i="26"/>
  <c r="AB14" i="26"/>
  <c r="AB22" i="26"/>
  <c r="AB7" i="26"/>
  <c r="AB15" i="26"/>
  <c r="AB23" i="26"/>
  <c r="AB18" i="26"/>
  <c r="AB11" i="26"/>
  <c r="AB19" i="26"/>
  <c r="AB26" i="26"/>
  <c r="AB27" i="26"/>
  <c r="AB10" i="26"/>
  <c r="AN8" i="26"/>
  <c r="AN12" i="26"/>
  <c r="AN16" i="26"/>
  <c r="AN20" i="26"/>
  <c r="AN24" i="26"/>
  <c r="AN28" i="26"/>
  <c r="AN9" i="26"/>
  <c r="AN13" i="26"/>
  <c r="AN17" i="26"/>
  <c r="AN21" i="26"/>
  <c r="AN6" i="26"/>
  <c r="AN14" i="26"/>
  <c r="AN22" i="26"/>
  <c r="AN27" i="26"/>
  <c r="AN7" i="26"/>
  <c r="AN15" i="26"/>
  <c r="AN23" i="26"/>
  <c r="AN29" i="26"/>
  <c r="AN10" i="26"/>
  <c r="AN25" i="26"/>
  <c r="AN18" i="26"/>
  <c r="AN11" i="26"/>
  <c r="AN19" i="26"/>
  <c r="AN26" i="26"/>
  <c r="AN12" i="27"/>
  <c r="AN21" i="27"/>
  <c r="AN27" i="27"/>
  <c r="AN25" i="27"/>
  <c r="AN15" i="27"/>
  <c r="AN10" i="27"/>
  <c r="AN29" i="27"/>
  <c r="AN26" i="27"/>
  <c r="AN17" i="27"/>
  <c r="AN6" i="27"/>
  <c r="AN13" i="27"/>
  <c r="AN24" i="27"/>
  <c r="AN23" i="27"/>
  <c r="AN22" i="27"/>
  <c r="AN8" i="27"/>
  <c r="AN16" i="27"/>
  <c r="AN11" i="27"/>
  <c r="AN7" i="27"/>
  <c r="AN18" i="27"/>
  <c r="AN28" i="27"/>
  <c r="AN19" i="27"/>
  <c r="AN14" i="27"/>
  <c r="AN20" i="27"/>
  <c r="AN9" i="27"/>
  <c r="T17" i="27"/>
  <c r="L17" i="27" s="1"/>
  <c r="T19" i="27"/>
  <c r="L19" i="27" s="1"/>
  <c r="T13" i="27"/>
  <c r="L13" i="27" s="1"/>
  <c r="T15" i="27"/>
  <c r="L15" i="27" s="1"/>
  <c r="T21" i="27"/>
  <c r="L21" i="27" s="1"/>
  <c r="T29" i="27"/>
  <c r="L29" i="27" s="1"/>
  <c r="T24" i="27"/>
  <c r="L24" i="27" s="1"/>
  <c r="T25" i="27"/>
  <c r="L25" i="27" s="1"/>
  <c r="T26" i="27"/>
  <c r="L26" i="27" s="1"/>
  <c r="T23" i="27"/>
  <c r="L23" i="27" s="1"/>
  <c r="T20" i="27"/>
  <c r="L20" i="27" s="1"/>
  <c r="T18" i="27"/>
  <c r="L18" i="27" s="1"/>
  <c r="T16" i="27"/>
  <c r="L16" i="27" s="1"/>
  <c r="T14" i="27"/>
  <c r="L14" i="27" s="1"/>
  <c r="T8" i="27"/>
  <c r="L8" i="27" s="1"/>
  <c r="T7" i="27"/>
  <c r="T22" i="27"/>
  <c r="L22" i="27" s="1"/>
  <c r="T6" i="27"/>
  <c r="L6" i="27" s="1"/>
  <c r="T10" i="27"/>
  <c r="L10" i="27" s="1"/>
  <c r="T11" i="27"/>
  <c r="L11" i="27" s="1"/>
  <c r="T9" i="27"/>
  <c r="L9" i="27" s="1"/>
  <c r="T27" i="27"/>
  <c r="L27" i="27" s="1"/>
  <c r="T28" i="27"/>
  <c r="L28" i="27" s="1"/>
  <c r="T12" i="27"/>
  <c r="L12" i="27" s="1"/>
  <c r="AL9" i="27"/>
  <c r="AL13" i="27"/>
  <c r="AL17" i="27"/>
  <c r="AL21" i="27"/>
  <c r="AL25" i="27"/>
  <c r="AL29" i="27"/>
  <c r="AL6" i="27"/>
  <c r="AL10" i="27"/>
  <c r="AL14" i="27"/>
  <c r="AL18" i="27"/>
  <c r="AT18" i="27" s="1"/>
  <c r="AL22" i="27"/>
  <c r="AT22" i="27" s="1"/>
  <c r="AL26" i="27"/>
  <c r="AL11" i="27"/>
  <c r="AL19" i="27"/>
  <c r="AL27" i="27"/>
  <c r="AL7" i="27"/>
  <c r="AL16" i="27"/>
  <c r="AL28" i="27"/>
  <c r="AT28" i="27" s="1"/>
  <c r="AL8" i="27"/>
  <c r="AL23" i="27"/>
  <c r="AL12" i="27"/>
  <c r="AL24" i="27"/>
  <c r="AL15" i="27"/>
  <c r="AL20" i="27"/>
  <c r="AF13" i="27"/>
  <c r="AF21" i="27"/>
  <c r="AF8" i="27"/>
  <c r="AF26" i="27"/>
  <c r="AF20" i="27"/>
  <c r="AF29" i="27"/>
  <c r="AF15" i="27"/>
  <c r="AF16" i="27"/>
  <c r="AF25" i="27"/>
  <c r="AF23" i="27"/>
  <c r="AF18" i="27"/>
  <c r="AF6" i="27"/>
  <c r="AF17" i="27"/>
  <c r="AF12" i="27"/>
  <c r="AF10" i="27"/>
  <c r="AF22" i="27"/>
  <c r="AF9" i="27"/>
  <c r="AF11" i="27"/>
  <c r="AF7" i="27"/>
  <c r="AF19" i="27"/>
  <c r="AF24" i="27"/>
  <c r="AF28" i="27"/>
  <c r="AF14" i="27"/>
  <c r="AF27" i="27"/>
  <c r="AK11" i="35"/>
  <c r="AK16" i="35"/>
  <c r="AK6" i="35"/>
  <c r="AK26" i="35"/>
  <c r="AK20" i="35"/>
  <c r="AK21" i="35"/>
  <c r="AK15" i="35"/>
  <c r="AK9" i="35"/>
  <c r="AK14" i="35"/>
  <c r="AK19" i="35"/>
  <c r="AK25" i="35"/>
  <c r="AK24" i="35"/>
  <c r="AK13" i="35"/>
  <c r="AK23" i="35"/>
  <c r="AK7" i="35"/>
  <c r="AK17" i="35"/>
  <c r="AK28" i="35"/>
  <c r="AK8" i="35"/>
  <c r="AK18" i="35"/>
  <c r="AK29" i="35"/>
  <c r="AK22" i="35"/>
  <c r="AK27" i="35"/>
  <c r="AK12" i="35"/>
  <c r="AK10" i="35"/>
  <c r="AB16" i="35"/>
  <c r="AB6" i="35"/>
  <c r="AB23" i="35"/>
  <c r="AB7" i="35"/>
  <c r="AB18" i="35"/>
  <c r="AB9" i="35"/>
  <c r="AB10" i="35"/>
  <c r="AB27" i="35"/>
  <c r="AB28" i="35"/>
  <c r="AB26" i="35"/>
  <c r="AB8" i="35"/>
  <c r="AB14" i="35"/>
  <c r="AB15" i="35"/>
  <c r="AB21" i="35"/>
  <c r="AB11" i="35"/>
  <c r="AB12" i="35"/>
  <c r="AB19" i="35"/>
  <c r="AB29" i="35"/>
  <c r="AB13" i="35"/>
  <c r="AB20" i="35"/>
  <c r="AB22" i="35"/>
  <c r="AB24" i="35"/>
  <c r="AB17" i="35"/>
  <c r="AB25" i="35"/>
  <c r="AJ9" i="35"/>
  <c r="AJ10" i="35"/>
  <c r="AJ27" i="35"/>
  <c r="AJ24" i="35"/>
  <c r="AJ22" i="35"/>
  <c r="AJ8" i="35"/>
  <c r="AJ13" i="35"/>
  <c r="AJ14" i="35"/>
  <c r="AJ7" i="35"/>
  <c r="AJ11" i="35"/>
  <c r="AJ18" i="35"/>
  <c r="AJ12" i="35"/>
  <c r="AJ19" i="35"/>
  <c r="AJ28" i="35"/>
  <c r="AJ25" i="35"/>
  <c r="AJ16" i="35"/>
  <c r="AJ23" i="35"/>
  <c r="AJ29" i="35"/>
  <c r="AJ26" i="35"/>
  <c r="AJ21" i="35"/>
  <c r="AJ17" i="35"/>
  <c r="AJ15" i="35"/>
  <c r="AJ6" i="35"/>
  <c r="AJ20" i="35"/>
  <c r="AM13" i="35"/>
  <c r="AM14" i="35"/>
  <c r="AM20" i="35"/>
  <c r="AM28" i="35"/>
  <c r="AM17" i="35"/>
  <c r="AM7" i="35"/>
  <c r="AM24" i="35"/>
  <c r="AM29" i="35"/>
  <c r="AM6" i="35"/>
  <c r="AM21" i="35"/>
  <c r="AM23" i="35"/>
  <c r="AM22" i="35"/>
  <c r="AM18" i="35"/>
  <c r="AM10" i="35"/>
  <c r="AM25" i="35"/>
  <c r="AM12" i="35"/>
  <c r="AM8" i="35"/>
  <c r="AM11" i="35"/>
  <c r="AM27" i="35"/>
  <c r="AM9" i="35"/>
  <c r="AM16" i="35"/>
  <c r="AM15" i="35"/>
  <c r="AM26" i="35"/>
  <c r="AM19" i="35"/>
  <c r="AP7" i="35"/>
  <c r="AP12" i="35"/>
  <c r="AP25" i="35"/>
  <c r="AP29" i="35"/>
  <c r="AP20" i="35"/>
  <c r="AP14" i="35"/>
  <c r="AP16" i="35"/>
  <c r="AP22" i="35"/>
  <c r="AP19" i="35"/>
  <c r="AP11" i="35"/>
  <c r="AP13" i="35"/>
  <c r="AP27" i="35"/>
  <c r="AP23" i="35"/>
  <c r="AP17" i="35"/>
  <c r="AP6" i="35"/>
  <c r="AP15" i="35"/>
  <c r="AP21" i="35"/>
  <c r="AP26" i="35"/>
  <c r="AP24" i="35"/>
  <c r="AP18" i="35"/>
  <c r="AP10" i="35"/>
  <c r="AP9" i="35"/>
  <c r="AP28" i="35"/>
  <c r="AP8" i="35"/>
  <c r="AD7" i="35"/>
  <c r="AD6" i="35"/>
  <c r="AD11" i="35"/>
  <c r="AD16" i="35"/>
  <c r="AD18" i="35"/>
  <c r="AD17" i="35"/>
  <c r="AD15" i="35"/>
  <c r="AD25" i="35"/>
  <c r="AD9" i="35"/>
  <c r="AD8" i="35"/>
  <c r="AD13" i="35"/>
  <c r="AD27" i="35"/>
  <c r="AD24" i="35"/>
  <c r="AD10" i="35"/>
  <c r="AD12" i="35"/>
  <c r="AD22" i="35"/>
  <c r="AD28" i="35"/>
  <c r="AD19" i="35"/>
  <c r="AD20" i="35"/>
  <c r="AD26" i="35"/>
  <c r="AD14" i="35"/>
  <c r="AD21" i="35"/>
  <c r="AD23" i="35"/>
  <c r="AD29" i="35"/>
  <c r="AG15" i="35"/>
  <c r="AG9" i="35"/>
  <c r="AW9" i="35" s="1"/>
  <c r="AG22" i="35"/>
  <c r="AW22" i="35" s="1"/>
  <c r="AG14" i="35"/>
  <c r="AG25" i="35"/>
  <c r="AG12" i="35"/>
  <c r="AG18" i="35"/>
  <c r="AW18" i="35" s="1"/>
  <c r="AG20" i="35"/>
  <c r="AG28" i="35"/>
  <c r="AG7" i="35"/>
  <c r="AG16" i="35"/>
  <c r="AW16" i="35" s="1"/>
  <c r="AG26" i="35"/>
  <c r="AG21" i="35"/>
  <c r="AG29" i="35"/>
  <c r="AW29" i="35" s="1"/>
  <c r="AG10" i="35"/>
  <c r="AG11" i="35"/>
  <c r="AG13" i="35"/>
  <c r="AG19" i="35"/>
  <c r="AG24" i="35"/>
  <c r="AG23" i="35"/>
  <c r="AG27" i="35"/>
  <c r="AG17" i="35"/>
  <c r="AG6" i="35"/>
  <c r="AG8" i="35"/>
  <c r="AO26" i="26"/>
  <c r="AO6" i="26"/>
  <c r="AO10" i="26"/>
  <c r="AO14" i="26"/>
  <c r="AO18" i="26"/>
  <c r="AO22" i="26"/>
  <c r="AW22" i="26" s="1"/>
  <c r="AO23" i="26"/>
  <c r="AO27" i="26"/>
  <c r="AO7" i="26"/>
  <c r="AO11" i="26"/>
  <c r="AO15" i="26"/>
  <c r="AO19" i="26"/>
  <c r="AO28" i="26"/>
  <c r="AO12" i="26"/>
  <c r="AO20" i="26"/>
  <c r="AO29" i="26"/>
  <c r="AO13" i="26"/>
  <c r="AO21" i="26"/>
  <c r="AO24" i="26"/>
  <c r="AO16" i="26"/>
  <c r="AO25" i="26"/>
  <c r="AO17" i="26"/>
  <c r="AO8" i="26"/>
  <c r="AO9" i="26"/>
  <c r="AF7" i="26"/>
  <c r="AF11" i="26"/>
  <c r="AF15" i="26"/>
  <c r="AF19" i="26"/>
  <c r="AF23" i="26"/>
  <c r="AF27" i="26"/>
  <c r="AV27" i="26" s="1"/>
  <c r="AF8" i="26"/>
  <c r="AF12" i="26"/>
  <c r="AF16" i="26"/>
  <c r="AF20" i="26"/>
  <c r="AF24" i="26"/>
  <c r="AF28" i="26"/>
  <c r="AF13" i="26"/>
  <c r="AF21" i="26"/>
  <c r="AV21" i="26" s="1"/>
  <c r="AF29" i="26"/>
  <c r="AF6" i="26"/>
  <c r="AF14" i="26"/>
  <c r="AF22" i="26"/>
  <c r="AF9" i="26"/>
  <c r="AV9" i="26" s="1"/>
  <c r="AF25" i="26"/>
  <c r="AF10" i="26"/>
  <c r="AF26" i="26"/>
  <c r="AF17" i="26"/>
  <c r="AF18" i="26"/>
  <c r="AK25" i="26"/>
  <c r="AK6" i="26"/>
  <c r="AK10" i="26"/>
  <c r="AK14" i="26"/>
  <c r="AK18" i="26"/>
  <c r="AK22" i="26"/>
  <c r="AK26" i="26"/>
  <c r="AK7" i="26"/>
  <c r="AK11" i="26"/>
  <c r="AK15" i="26"/>
  <c r="AK19" i="26"/>
  <c r="AK23" i="26"/>
  <c r="AK8" i="26"/>
  <c r="AK16" i="26"/>
  <c r="AK24" i="26"/>
  <c r="AK9" i="26"/>
  <c r="AK17" i="26"/>
  <c r="AK28" i="26"/>
  <c r="AK20" i="26"/>
  <c r="AK12" i="26"/>
  <c r="AK13" i="26"/>
  <c r="AK29" i="26"/>
  <c r="AK27" i="26"/>
  <c r="AK21" i="26"/>
  <c r="AH7" i="27"/>
  <c r="AH11" i="27"/>
  <c r="AH15" i="27"/>
  <c r="AX15" i="27" s="1"/>
  <c r="AH19" i="27"/>
  <c r="AH23" i="27"/>
  <c r="AH27" i="27"/>
  <c r="AH8" i="27"/>
  <c r="AH12" i="27"/>
  <c r="AH16" i="27"/>
  <c r="AH20" i="27"/>
  <c r="AH24" i="27"/>
  <c r="AH28" i="27"/>
  <c r="AH13" i="27"/>
  <c r="AH21" i="27"/>
  <c r="AH29" i="27"/>
  <c r="AH6" i="27"/>
  <c r="AH17" i="27"/>
  <c r="AH26" i="27"/>
  <c r="AH14" i="27"/>
  <c r="AH18" i="27"/>
  <c r="AH9" i="27"/>
  <c r="AH22" i="27"/>
  <c r="AH10" i="27"/>
  <c r="AH25" i="27"/>
  <c r="T9" i="26"/>
  <c r="L9" i="26" s="1"/>
  <c r="T16" i="26"/>
  <c r="L16" i="26" s="1"/>
  <c r="T24" i="26"/>
  <c r="L24" i="26" s="1"/>
  <c r="T10" i="26"/>
  <c r="L10" i="26" s="1"/>
  <c r="T18" i="26"/>
  <c r="L18" i="26" s="1"/>
  <c r="T27" i="26"/>
  <c r="L27" i="26" s="1"/>
  <c r="T12" i="26"/>
  <c r="L12" i="26" s="1"/>
  <c r="T19" i="26"/>
  <c r="L19" i="26" s="1"/>
  <c r="T25" i="26"/>
  <c r="L25" i="26" s="1"/>
  <c r="T11" i="26"/>
  <c r="L11" i="26" s="1"/>
  <c r="T20" i="26"/>
  <c r="L20" i="26" s="1"/>
  <c r="T28" i="26"/>
  <c r="L28" i="26" s="1"/>
  <c r="T13" i="26"/>
  <c r="L13" i="26" s="1"/>
  <c r="T7" i="26"/>
  <c r="L7" i="26" s="1"/>
  <c r="T21" i="26"/>
  <c r="L21" i="26" s="1"/>
  <c r="T23" i="26"/>
  <c r="L23" i="26" s="1"/>
  <c r="T26" i="26"/>
  <c r="L26" i="26" s="1"/>
  <c r="T8" i="26"/>
  <c r="L8" i="26" s="1"/>
  <c r="T6" i="26"/>
  <c r="L6" i="26" s="1"/>
  <c r="T14" i="26"/>
  <c r="L14" i="26" s="1"/>
  <c r="T15" i="26"/>
  <c r="L15" i="26" s="1"/>
  <c r="T17" i="26"/>
  <c r="L17" i="26" s="1"/>
  <c r="T22" i="26"/>
  <c r="L22" i="26" s="1"/>
  <c r="T29" i="26"/>
  <c r="L29" i="26" s="1"/>
  <c r="AK22" i="27"/>
  <c r="AS22" i="27" s="1"/>
  <c r="AK26" i="27"/>
  <c r="AK14" i="27"/>
  <c r="AK7" i="27"/>
  <c r="AK24" i="27"/>
  <c r="AK29" i="27"/>
  <c r="AS29" i="27" s="1"/>
  <c r="AK9" i="27"/>
  <c r="AK27" i="27"/>
  <c r="AK20" i="27"/>
  <c r="AK11" i="27"/>
  <c r="AK28" i="27"/>
  <c r="AK21" i="27"/>
  <c r="AK16" i="27"/>
  <c r="AK10" i="27"/>
  <c r="AS10" i="27" s="1"/>
  <c r="AK6" i="27"/>
  <c r="AS6" i="27" s="1"/>
  <c r="AK17" i="27"/>
  <c r="AK23" i="27"/>
  <c r="AK18" i="27"/>
  <c r="AK19" i="27"/>
  <c r="AK12" i="27"/>
  <c r="AK25" i="27"/>
  <c r="AK8" i="27"/>
  <c r="AS8" i="27" s="1"/>
  <c r="AK15" i="27"/>
  <c r="AK13" i="27"/>
  <c r="AC7" i="35"/>
  <c r="AC12" i="35"/>
  <c r="AC17" i="35"/>
  <c r="AC19" i="35"/>
  <c r="AC14" i="35"/>
  <c r="AC25" i="35"/>
  <c r="AC8" i="35"/>
  <c r="AC18" i="35"/>
  <c r="AC6" i="35"/>
  <c r="AC20" i="35"/>
  <c r="AC16" i="35"/>
  <c r="AC22" i="35"/>
  <c r="AC28" i="35"/>
  <c r="AC29" i="35"/>
  <c r="AC11" i="35"/>
  <c r="AC9" i="35"/>
  <c r="AC26" i="35"/>
  <c r="AC21" i="35"/>
  <c r="AS21" i="35" s="1"/>
  <c r="AC23" i="35"/>
  <c r="AC15" i="35"/>
  <c r="AC10" i="35"/>
  <c r="AC24" i="35"/>
  <c r="AC13" i="35"/>
  <c r="AC27" i="35"/>
  <c r="AJ8" i="26"/>
  <c r="AR8" i="26" s="1"/>
  <c r="AJ12" i="26"/>
  <c r="AJ16" i="26"/>
  <c r="AJ20" i="26"/>
  <c r="AJ24" i="26"/>
  <c r="AR24" i="26" s="1"/>
  <c r="AJ28" i="26"/>
  <c r="AJ9" i="26"/>
  <c r="AJ13" i="26"/>
  <c r="AJ17" i="26"/>
  <c r="AR17" i="26" s="1"/>
  <c r="AJ21" i="26"/>
  <c r="AR21" i="26" s="1"/>
  <c r="AJ25" i="26"/>
  <c r="AJ29" i="26"/>
  <c r="AJ10" i="26"/>
  <c r="AJ18" i="26"/>
  <c r="AJ26" i="26"/>
  <c r="AJ7" i="26"/>
  <c r="AJ19" i="26"/>
  <c r="AJ11" i="26"/>
  <c r="AJ23" i="26"/>
  <c r="AJ14" i="26"/>
  <c r="AJ27" i="26"/>
  <c r="AJ15" i="26"/>
  <c r="AJ6" i="26"/>
  <c r="AJ22" i="26"/>
  <c r="AE7" i="27"/>
  <c r="AE11" i="27"/>
  <c r="AE25" i="27"/>
  <c r="AE15" i="27"/>
  <c r="AE23" i="27"/>
  <c r="AE8" i="27"/>
  <c r="AE12" i="27"/>
  <c r="AE26" i="27"/>
  <c r="AE17" i="27"/>
  <c r="AE24" i="27"/>
  <c r="AE9" i="27"/>
  <c r="AE28" i="27"/>
  <c r="AE27" i="27"/>
  <c r="AE10" i="27"/>
  <c r="AE19" i="27"/>
  <c r="AE13" i="27"/>
  <c r="AE22" i="27"/>
  <c r="AE29" i="27"/>
  <c r="AE20" i="27"/>
  <c r="AE18" i="27"/>
  <c r="AE16" i="27"/>
  <c r="AE14" i="27"/>
  <c r="AE21" i="27"/>
  <c r="AE6" i="27"/>
  <c r="AM29" i="26"/>
  <c r="AM27" i="26"/>
  <c r="AM12" i="26"/>
  <c r="AU12" i="26" s="1"/>
  <c r="AM15" i="26"/>
  <c r="AM24" i="26"/>
  <c r="AM25" i="26"/>
  <c r="AM20" i="26"/>
  <c r="AM16" i="26"/>
  <c r="AM8" i="26"/>
  <c r="AM26" i="26"/>
  <c r="AM28" i="26"/>
  <c r="AU28" i="26" s="1"/>
  <c r="AM11" i="26"/>
  <c r="AM21" i="26"/>
  <c r="AM23" i="26"/>
  <c r="AM7" i="26"/>
  <c r="AU7" i="26" s="1"/>
  <c r="AM19" i="26"/>
  <c r="AM18" i="26"/>
  <c r="AU18" i="26" s="1"/>
  <c r="AM10" i="26"/>
  <c r="AM6" i="26"/>
  <c r="AM22" i="26"/>
  <c r="AM17" i="26"/>
  <c r="AM9" i="26"/>
  <c r="AM14" i="26"/>
  <c r="AM13" i="26"/>
  <c r="AM7" i="27"/>
  <c r="AM11" i="27"/>
  <c r="AM27" i="27"/>
  <c r="AM20" i="27"/>
  <c r="AM28" i="27"/>
  <c r="AM8" i="27"/>
  <c r="AM12" i="27"/>
  <c r="AM14" i="27"/>
  <c r="AM22" i="27"/>
  <c r="AM29" i="27"/>
  <c r="AM9" i="27"/>
  <c r="AM16" i="27"/>
  <c r="AM23" i="27"/>
  <c r="AM26" i="27"/>
  <c r="AM6" i="27"/>
  <c r="AM25" i="27"/>
  <c r="AM10" i="27"/>
  <c r="AM24" i="27"/>
  <c r="AM18" i="27"/>
  <c r="AM17" i="27"/>
  <c r="AM13" i="27"/>
  <c r="AM21" i="27"/>
  <c r="AM19" i="27"/>
  <c r="AM15" i="27"/>
  <c r="AG25" i="27"/>
  <c r="AG29" i="27"/>
  <c r="AW29" i="27" s="1"/>
  <c r="AG22" i="27"/>
  <c r="AW22" i="27" s="1"/>
  <c r="AG26" i="27"/>
  <c r="AG9" i="27"/>
  <c r="AG27" i="27"/>
  <c r="AW27" i="27" s="1"/>
  <c r="AG14" i="27"/>
  <c r="AG7" i="27"/>
  <c r="AW7" i="27" s="1"/>
  <c r="AG18" i="27"/>
  <c r="AG28" i="27"/>
  <c r="AG11" i="27"/>
  <c r="AW11" i="27" s="1"/>
  <c r="AG20" i="27"/>
  <c r="AG12" i="27"/>
  <c r="AG17" i="27"/>
  <c r="AG8" i="27"/>
  <c r="AG21" i="27"/>
  <c r="AG13" i="27"/>
  <c r="AG23" i="27"/>
  <c r="AG10" i="27"/>
  <c r="AG16" i="27"/>
  <c r="AG19" i="27"/>
  <c r="AG15" i="27"/>
  <c r="AG6" i="27"/>
  <c r="AG24" i="27"/>
  <c r="AW24" i="27" s="1"/>
  <c r="AB19" i="27"/>
  <c r="AB14" i="27"/>
  <c r="AB22" i="27"/>
  <c r="AB26" i="27"/>
  <c r="AB7" i="27"/>
  <c r="AB15" i="27"/>
  <c r="AB11" i="27"/>
  <c r="AB23" i="27"/>
  <c r="AB28" i="27"/>
  <c r="AB13" i="27"/>
  <c r="AR13" i="27" s="1"/>
  <c r="AB16" i="27"/>
  <c r="AB25" i="27"/>
  <c r="AB17" i="27"/>
  <c r="AB18" i="27"/>
  <c r="AB27" i="27"/>
  <c r="AB6" i="27"/>
  <c r="AB21" i="27"/>
  <c r="AB29" i="27"/>
  <c r="AB12" i="27"/>
  <c r="AR12" i="27" s="1"/>
  <c r="AB8" i="27"/>
  <c r="AB20" i="27"/>
  <c r="AB9" i="27"/>
  <c r="AB10" i="27"/>
  <c r="AB24" i="27"/>
  <c r="AF8" i="35"/>
  <c r="AF13" i="35"/>
  <c r="AF14" i="35"/>
  <c r="AV14" i="35" s="1"/>
  <c r="AF23" i="35"/>
  <c r="AF28" i="35"/>
  <c r="AF12" i="35"/>
  <c r="AF17" i="35"/>
  <c r="AF7" i="35"/>
  <c r="AF27" i="35"/>
  <c r="AF29" i="35"/>
  <c r="AF16" i="35"/>
  <c r="AF15" i="35"/>
  <c r="AF26" i="35"/>
  <c r="AF25" i="35"/>
  <c r="AF11" i="35"/>
  <c r="AF9" i="35"/>
  <c r="AF19" i="35"/>
  <c r="AF21" i="35"/>
  <c r="AF6" i="35"/>
  <c r="AV6" i="35" s="1"/>
  <c r="AF20" i="35"/>
  <c r="AF22" i="35"/>
  <c r="AF24" i="35"/>
  <c r="AF18" i="35"/>
  <c r="AF10" i="35"/>
  <c r="AE17" i="35"/>
  <c r="AE7" i="35"/>
  <c r="AU7" i="35" s="1"/>
  <c r="AE24" i="35"/>
  <c r="AE28" i="35"/>
  <c r="AE6" i="35"/>
  <c r="AE11" i="35"/>
  <c r="AE21" i="35"/>
  <c r="AE29" i="35"/>
  <c r="AU29" i="35" s="1"/>
  <c r="AE10" i="35"/>
  <c r="AE25" i="35"/>
  <c r="AE27" i="35"/>
  <c r="AU27" i="35" s="1"/>
  <c r="AE12" i="35"/>
  <c r="AE14" i="35"/>
  <c r="AE16" i="35"/>
  <c r="AE26" i="35"/>
  <c r="AE9" i="35"/>
  <c r="AE15" i="35"/>
  <c r="AE8" i="35"/>
  <c r="AE19" i="35"/>
  <c r="AE13" i="35"/>
  <c r="AE23" i="35"/>
  <c r="AE22" i="35"/>
  <c r="AE20" i="35"/>
  <c r="AE18" i="35"/>
  <c r="AH6" i="35"/>
  <c r="AH11" i="35"/>
  <c r="AH16" i="35"/>
  <c r="AX16" i="35" s="1"/>
  <c r="AH22" i="35"/>
  <c r="AH20" i="35"/>
  <c r="AX20" i="35" s="1"/>
  <c r="AH26" i="35"/>
  <c r="AX26" i="35" s="1"/>
  <c r="AH10" i="35"/>
  <c r="AH15" i="35"/>
  <c r="AX15" i="35" s="1"/>
  <c r="AH21" i="35"/>
  <c r="AX21" i="35" s="1"/>
  <c r="AH29" i="35"/>
  <c r="AH23" i="35"/>
  <c r="AH14" i="35"/>
  <c r="AH25" i="35"/>
  <c r="AH24" i="35"/>
  <c r="AH28" i="35"/>
  <c r="AX28" i="35" s="1"/>
  <c r="AH7" i="35"/>
  <c r="AH18" i="35"/>
  <c r="AH27" i="35"/>
  <c r="AH8" i="35"/>
  <c r="AH13" i="35"/>
  <c r="AH19" i="35"/>
  <c r="AH12" i="35"/>
  <c r="AX12" i="35" s="1"/>
  <c r="AH17" i="35"/>
  <c r="AH9" i="35"/>
  <c r="AL6" i="35"/>
  <c r="AL11" i="35"/>
  <c r="AL16" i="35"/>
  <c r="AL22" i="35"/>
  <c r="AL26" i="35"/>
  <c r="AL10" i="35"/>
  <c r="AT10" i="35" s="1"/>
  <c r="AL8" i="35"/>
  <c r="AL18" i="35"/>
  <c r="AL28" i="35"/>
  <c r="AT28" i="35" s="1"/>
  <c r="AL17" i="35"/>
  <c r="AT17" i="35" s="1"/>
  <c r="AL14" i="35"/>
  <c r="AL12" i="35"/>
  <c r="AL29" i="35"/>
  <c r="AL24" i="35"/>
  <c r="AL7" i="35"/>
  <c r="AL21" i="35"/>
  <c r="AL27" i="35"/>
  <c r="AL20" i="35"/>
  <c r="AL25" i="35"/>
  <c r="AL19" i="35"/>
  <c r="AL9" i="35"/>
  <c r="AL13" i="35"/>
  <c r="AL23" i="35"/>
  <c r="AT23" i="35" s="1"/>
  <c r="AL15" i="35"/>
  <c r="BC35" i="24"/>
  <c r="BF31" i="24"/>
  <c r="BE31" i="24"/>
  <c r="BD31" i="24"/>
  <c r="BC31" i="24"/>
  <c r="BB31" i="24"/>
  <c r="BA31" i="24"/>
  <c r="AZ31" i="24"/>
  <c r="BF30" i="24"/>
  <c r="BM30" i="24" s="1"/>
  <c r="S30" i="24" s="1"/>
  <c r="BE30" i="24"/>
  <c r="BL30" i="24" s="1"/>
  <c r="R30" i="24" s="1"/>
  <c r="BD30" i="24"/>
  <c r="BK30" i="24" s="1"/>
  <c r="Q30" i="24" s="1"/>
  <c r="BC30" i="24"/>
  <c r="BJ30" i="24" s="1"/>
  <c r="P30" i="24" s="1"/>
  <c r="BB30" i="24"/>
  <c r="BI30" i="24" s="1"/>
  <c r="O30" i="24" s="1"/>
  <c r="BA30" i="24"/>
  <c r="BH30" i="24" s="1"/>
  <c r="N30" i="24" s="1"/>
  <c r="AZ30" i="24"/>
  <c r="BG30" i="24" s="1"/>
  <c r="M30" i="24" s="1"/>
  <c r="BF29" i="24"/>
  <c r="BM29" i="24" s="1"/>
  <c r="S29" i="24" s="1"/>
  <c r="BE29" i="24"/>
  <c r="BL29" i="24" s="1"/>
  <c r="R29" i="24" s="1"/>
  <c r="BD29" i="24"/>
  <c r="BK29" i="24" s="1"/>
  <c r="Q29" i="24" s="1"/>
  <c r="BC29" i="24"/>
  <c r="BJ29" i="24" s="1"/>
  <c r="P29" i="24" s="1"/>
  <c r="BB29" i="24"/>
  <c r="BI29" i="24" s="1"/>
  <c r="O29" i="24" s="1"/>
  <c r="BA29" i="24"/>
  <c r="BH29" i="24" s="1"/>
  <c r="N29" i="24" s="1"/>
  <c r="AZ29" i="24"/>
  <c r="BG29" i="24" s="1"/>
  <c r="M29" i="24" s="1"/>
  <c r="BF28" i="24"/>
  <c r="BM28" i="24" s="1"/>
  <c r="S28" i="24" s="1"/>
  <c r="BE28" i="24"/>
  <c r="BL28" i="24" s="1"/>
  <c r="R28" i="24" s="1"/>
  <c r="BD28" i="24"/>
  <c r="BK28" i="24" s="1"/>
  <c r="Q28" i="24" s="1"/>
  <c r="BC28" i="24"/>
  <c r="BJ28" i="24" s="1"/>
  <c r="P28" i="24" s="1"/>
  <c r="BB28" i="24"/>
  <c r="BI28" i="24" s="1"/>
  <c r="O28" i="24" s="1"/>
  <c r="BA28" i="24"/>
  <c r="BH28" i="24" s="1"/>
  <c r="N28" i="24" s="1"/>
  <c r="AZ28" i="24"/>
  <c r="BG28" i="24" s="1"/>
  <c r="M28" i="24" s="1"/>
  <c r="BF27" i="24"/>
  <c r="BM27" i="24" s="1"/>
  <c r="S27" i="24" s="1"/>
  <c r="BE27" i="24"/>
  <c r="BL27" i="24" s="1"/>
  <c r="R27" i="24" s="1"/>
  <c r="BD27" i="24"/>
  <c r="BK27" i="24" s="1"/>
  <c r="Q27" i="24" s="1"/>
  <c r="BC27" i="24"/>
  <c r="BJ27" i="24" s="1"/>
  <c r="P27" i="24" s="1"/>
  <c r="BB27" i="24"/>
  <c r="BI27" i="24" s="1"/>
  <c r="O27" i="24" s="1"/>
  <c r="BA27" i="24"/>
  <c r="BH27" i="24" s="1"/>
  <c r="N27" i="24" s="1"/>
  <c r="AZ27" i="24"/>
  <c r="BG27" i="24" s="1"/>
  <c r="M27" i="24" s="1"/>
  <c r="BF26" i="24"/>
  <c r="BE26" i="24"/>
  <c r="BD26" i="24"/>
  <c r="BC26" i="24"/>
  <c r="BB26" i="24"/>
  <c r="BA26" i="24"/>
  <c r="AZ26" i="24"/>
  <c r="BF25" i="24"/>
  <c r="BE25" i="24"/>
  <c r="BD25" i="24"/>
  <c r="BC25" i="24"/>
  <c r="BB25" i="24"/>
  <c r="BA25" i="24"/>
  <c r="AZ25" i="24"/>
  <c r="BF24" i="24"/>
  <c r="BE24" i="24"/>
  <c r="BD24" i="24"/>
  <c r="BC24" i="24"/>
  <c r="BB24" i="24"/>
  <c r="BA24" i="24"/>
  <c r="AZ24" i="24"/>
  <c r="BF23" i="24"/>
  <c r="BE23" i="24"/>
  <c r="BD23" i="24"/>
  <c r="BC23" i="24"/>
  <c r="BB23" i="24"/>
  <c r="BA23" i="24"/>
  <c r="AZ23" i="24"/>
  <c r="BF22" i="24"/>
  <c r="BE22" i="24"/>
  <c r="BD22" i="24"/>
  <c r="BC22" i="24"/>
  <c r="BB22" i="24"/>
  <c r="BA22" i="24"/>
  <c r="AZ22" i="24"/>
  <c r="BF21" i="24"/>
  <c r="BE21" i="24"/>
  <c r="BD21" i="24"/>
  <c r="BC21" i="24"/>
  <c r="BB21" i="24"/>
  <c r="BA21" i="24"/>
  <c r="AZ21" i="24"/>
  <c r="BF20" i="24"/>
  <c r="BE20" i="24"/>
  <c r="BD20" i="24"/>
  <c r="BC20" i="24"/>
  <c r="BB20" i="24"/>
  <c r="BA20" i="24"/>
  <c r="AZ20" i="24"/>
  <c r="BF19" i="24"/>
  <c r="BE19" i="24"/>
  <c r="BD19" i="24"/>
  <c r="BC19" i="24"/>
  <c r="BB19" i="24"/>
  <c r="BA19" i="24"/>
  <c r="AZ19" i="24"/>
  <c r="BF18" i="24"/>
  <c r="BE18" i="24"/>
  <c r="BD18" i="24"/>
  <c r="BC18" i="24"/>
  <c r="BB18" i="24"/>
  <c r="BA18" i="24"/>
  <c r="AZ18" i="24"/>
  <c r="BF17" i="24"/>
  <c r="BE17" i="24"/>
  <c r="BD17" i="24"/>
  <c r="BC17" i="24"/>
  <c r="BB17" i="24"/>
  <c r="BA17" i="24"/>
  <c r="AZ17" i="24"/>
  <c r="BF16" i="24"/>
  <c r="BE16" i="24"/>
  <c r="BD16" i="24"/>
  <c r="BC16" i="24"/>
  <c r="BB16" i="24"/>
  <c r="BA16" i="24"/>
  <c r="AZ16" i="24"/>
  <c r="BF15" i="24"/>
  <c r="BE15" i="24"/>
  <c r="BD15" i="24"/>
  <c r="BC15" i="24"/>
  <c r="BB15" i="24"/>
  <c r="BA15" i="24"/>
  <c r="AZ15" i="24"/>
  <c r="BF14" i="24"/>
  <c r="BE14" i="24"/>
  <c r="BD14" i="24"/>
  <c r="BC14" i="24"/>
  <c r="BB14" i="24"/>
  <c r="BA14" i="24"/>
  <c r="AZ14" i="24"/>
  <c r="BF13" i="24"/>
  <c r="BE13" i="24"/>
  <c r="BD13" i="24"/>
  <c r="BC13" i="24"/>
  <c r="BB13" i="24"/>
  <c r="BA13" i="24"/>
  <c r="AZ13" i="24"/>
  <c r="BF12" i="24"/>
  <c r="S12" i="24" s="1"/>
  <c r="BE12" i="24"/>
  <c r="R12" i="24" s="1"/>
  <c r="BD12" i="24"/>
  <c r="Q12" i="24" s="1"/>
  <c r="BC12" i="24"/>
  <c r="P12" i="24" s="1"/>
  <c r="BB12" i="24"/>
  <c r="O12" i="24" s="1"/>
  <c r="BA12" i="24"/>
  <c r="N12" i="24" s="1"/>
  <c r="AZ12" i="24"/>
  <c r="M12" i="24" s="1"/>
  <c r="BF11" i="24"/>
  <c r="S11" i="24" s="1"/>
  <c r="BE11" i="24"/>
  <c r="R11" i="24" s="1"/>
  <c r="BD11" i="24"/>
  <c r="Q11" i="24" s="1"/>
  <c r="BC11" i="24"/>
  <c r="P11" i="24" s="1"/>
  <c r="BB11" i="24"/>
  <c r="O11" i="24" s="1"/>
  <c r="BA11" i="24"/>
  <c r="N11" i="24" s="1"/>
  <c r="AZ11" i="24"/>
  <c r="M11" i="24" s="1"/>
  <c r="BF10" i="24"/>
  <c r="S10" i="24" s="1"/>
  <c r="BE10" i="24"/>
  <c r="R10" i="24" s="1"/>
  <c r="BD10" i="24"/>
  <c r="Q10" i="24" s="1"/>
  <c r="BC10" i="24"/>
  <c r="P10" i="24" s="1"/>
  <c r="BB10" i="24"/>
  <c r="O10" i="24" s="1"/>
  <c r="BA10" i="24"/>
  <c r="N10" i="24" s="1"/>
  <c r="AZ10" i="24"/>
  <c r="M10" i="24" s="1"/>
  <c r="BF9" i="24"/>
  <c r="BE9" i="24"/>
  <c r="R9" i="24" s="1"/>
  <c r="BD9" i="24"/>
  <c r="Q9" i="24" s="1"/>
  <c r="BC9" i="24"/>
  <c r="P9" i="24" s="1"/>
  <c r="BB9" i="24"/>
  <c r="O9" i="24" s="1"/>
  <c r="BA9" i="24"/>
  <c r="N9" i="24" s="1"/>
  <c r="AZ9" i="24"/>
  <c r="M9" i="24" s="1"/>
  <c r="S9" i="24"/>
  <c r="BF8" i="24"/>
  <c r="S8" i="24" s="1"/>
  <c r="BE8" i="24"/>
  <c r="R8" i="24" s="1"/>
  <c r="BD8" i="24"/>
  <c r="Q8" i="24" s="1"/>
  <c r="BC8" i="24"/>
  <c r="P8" i="24" s="1"/>
  <c r="BB8" i="24"/>
  <c r="O8" i="24" s="1"/>
  <c r="BA8" i="24"/>
  <c r="N8" i="24" s="1"/>
  <c r="AZ8" i="24"/>
  <c r="M8" i="24" s="1"/>
  <c r="BF7" i="24"/>
  <c r="BE7" i="24"/>
  <c r="BD7" i="24"/>
  <c r="BC7" i="24"/>
  <c r="BB7" i="24"/>
  <c r="BA7" i="24"/>
  <c r="AZ7" i="24"/>
  <c r="BF6" i="24"/>
  <c r="BE6" i="24"/>
  <c r="BD6" i="24"/>
  <c r="BC6" i="24"/>
  <c r="BB6" i="24"/>
  <c r="BA6" i="24"/>
  <c r="AZ6" i="24"/>
  <c r="BO5" i="24"/>
  <c r="BO6" i="24" s="1"/>
  <c r="BO7" i="24" s="1"/>
  <c r="BO8" i="24" s="1"/>
  <c r="BO9" i="24" s="1"/>
  <c r="A3" i="24"/>
  <c r="AB4" i="24"/>
  <c r="Q4" i="24"/>
  <c r="AX4" i="24"/>
  <c r="V4" i="24"/>
  <c r="AU4" i="24"/>
  <c r="AW4" i="24"/>
  <c r="N4" i="24"/>
  <c r="O4" i="24"/>
  <c r="AS4" i="24"/>
  <c r="AL4" i="24"/>
  <c r="AO4" i="24"/>
  <c r="AD4" i="24"/>
  <c r="AM4" i="24"/>
  <c r="Z4" i="24"/>
  <c r="AN4" i="24"/>
  <c r="S4" i="24"/>
  <c r="AP4" i="24"/>
  <c r="W4" i="24"/>
  <c r="R4" i="24"/>
  <c r="P4" i="24"/>
  <c r="AF4" i="24"/>
  <c r="AC4" i="24"/>
  <c r="AJ4" i="24"/>
  <c r="AT4" i="24"/>
  <c r="AR4" i="24"/>
  <c r="AE4" i="24"/>
  <c r="AH4" i="24"/>
  <c r="AG4" i="24"/>
  <c r="AV4" i="24"/>
  <c r="AK4" i="24"/>
  <c r="Y4" i="24"/>
  <c r="M4" i="24"/>
  <c r="U4" i="24"/>
  <c r="AA4" i="24"/>
  <c r="X4" i="24"/>
  <c r="AT9" i="35" l="1"/>
  <c r="AX19" i="35"/>
  <c r="AU6" i="35"/>
  <c r="AV28" i="35"/>
  <c r="AR20" i="27"/>
  <c r="AW19" i="27"/>
  <c r="AW9" i="27"/>
  <c r="AX9" i="27"/>
  <c r="AW25" i="26"/>
  <c r="AW27" i="35"/>
  <c r="AX8" i="26"/>
  <c r="AX22" i="35"/>
  <c r="AU12" i="35"/>
  <c r="AV23" i="35"/>
  <c r="AX28" i="27"/>
  <c r="AW26" i="35"/>
  <c r="AR19" i="27"/>
  <c r="AW18" i="27"/>
  <c r="AU20" i="35"/>
  <c r="AV11" i="35"/>
  <c r="AR10" i="27"/>
  <c r="AR11" i="27"/>
  <c r="AW6" i="27"/>
  <c r="AX19" i="26"/>
  <c r="AR17" i="27"/>
  <c r="AV17" i="27"/>
  <c r="AX11" i="35"/>
  <c r="AU17" i="35"/>
  <c r="AU6" i="26"/>
  <c r="AT27" i="26"/>
  <c r="AR9" i="27"/>
  <c r="AW15" i="35"/>
  <c r="AR19" i="26"/>
  <c r="AW14" i="35"/>
  <c r="AW18" i="26"/>
  <c r="AW6" i="26"/>
  <c r="AV18" i="27"/>
  <c r="AX21" i="26"/>
  <c r="AR27" i="27"/>
  <c r="AS28" i="35"/>
  <c r="AV23" i="26"/>
  <c r="AS14" i="35"/>
  <c r="AW25" i="27"/>
  <c r="AI14" i="35"/>
  <c r="AI13" i="35"/>
  <c r="AI24" i="35"/>
  <c r="AI29" i="35"/>
  <c r="AI21" i="35"/>
  <c r="AI26" i="35"/>
  <c r="AI9" i="35"/>
  <c r="AI22" i="35"/>
  <c r="AI19" i="35"/>
  <c r="AI15" i="35"/>
  <c r="AI28" i="35"/>
  <c r="AI18" i="35"/>
  <c r="AI16" i="35"/>
  <c r="AI25" i="35"/>
  <c r="AI20" i="35"/>
  <c r="AI12" i="35"/>
  <c r="AI27" i="35"/>
  <c r="AI7" i="35"/>
  <c r="AI17" i="35"/>
  <c r="AI11" i="35"/>
  <c r="AI8" i="35"/>
  <c r="AI10" i="35"/>
  <c r="AI23" i="35"/>
  <c r="AI6" i="35"/>
  <c r="AV21" i="27"/>
  <c r="AT23" i="26"/>
  <c r="AR7" i="27"/>
  <c r="AU9" i="35"/>
  <c r="AU22" i="26"/>
  <c r="AU16" i="26"/>
  <c r="AU15" i="26"/>
  <c r="AT10" i="27"/>
  <c r="AT21" i="27"/>
  <c r="AW26" i="27"/>
  <c r="AR16" i="27"/>
  <c r="AR22" i="27"/>
  <c r="AR18" i="27"/>
  <c r="AR15" i="27"/>
  <c r="BK7" i="24"/>
  <c r="Q7" i="24" s="1"/>
  <c r="BK13" i="24"/>
  <c r="Q13" i="24" s="1"/>
  <c r="BK17" i="24"/>
  <c r="Q17" i="24" s="1"/>
  <c r="BH20" i="24"/>
  <c r="N20" i="24" s="1"/>
  <c r="BJ24" i="24"/>
  <c r="P24" i="24" s="1"/>
  <c r="BL31" i="24"/>
  <c r="R31" i="24" s="1"/>
  <c r="AO31" i="24" s="1"/>
  <c r="BL14" i="24"/>
  <c r="R14" i="24" s="1"/>
  <c r="BJ16" i="24"/>
  <c r="P16" i="24" s="1"/>
  <c r="BL18" i="24"/>
  <c r="R18" i="24" s="1"/>
  <c r="BL19" i="24"/>
  <c r="R19" i="24" s="1"/>
  <c r="BK21" i="24"/>
  <c r="Q21" i="24" s="1"/>
  <c r="BH23" i="24"/>
  <c r="N23" i="24" s="1"/>
  <c r="BH25" i="24"/>
  <c r="N25" i="24" s="1"/>
  <c r="BH31" i="24"/>
  <c r="N31" i="24" s="1"/>
  <c r="BG6" i="24"/>
  <c r="M6" i="24" s="1"/>
  <c r="BK6" i="24"/>
  <c r="Q6" i="24" s="1"/>
  <c r="BH7" i="24"/>
  <c r="N7" i="24" s="1"/>
  <c r="BL7" i="24"/>
  <c r="R7" i="24" s="1"/>
  <c r="BH13" i="24"/>
  <c r="N13" i="24" s="1"/>
  <c r="BL13" i="24"/>
  <c r="R13" i="24" s="1"/>
  <c r="BI14" i="24"/>
  <c r="O14" i="24" s="1"/>
  <c r="BM14" i="24"/>
  <c r="S14" i="24" s="1"/>
  <c r="BJ15" i="24"/>
  <c r="P15" i="24" s="1"/>
  <c r="BG16" i="24"/>
  <c r="M16" i="24" s="1"/>
  <c r="BK16" i="24"/>
  <c r="Q16" i="24" s="1"/>
  <c r="BH17" i="24"/>
  <c r="N17" i="24" s="1"/>
  <c r="BL17" i="24"/>
  <c r="R17" i="24" s="1"/>
  <c r="BI18" i="24"/>
  <c r="O18" i="24" s="1"/>
  <c r="BM18" i="24"/>
  <c r="S18" i="24" s="1"/>
  <c r="BI19" i="24"/>
  <c r="O19" i="24" s="1"/>
  <c r="BM19" i="24"/>
  <c r="S19" i="24" s="1"/>
  <c r="BI20" i="24"/>
  <c r="O20" i="24" s="1"/>
  <c r="AL20" i="24" s="1"/>
  <c r="BM20" i="24"/>
  <c r="S20" i="24" s="1"/>
  <c r="BH21" i="24"/>
  <c r="N21" i="24" s="1"/>
  <c r="BL21" i="24"/>
  <c r="R21" i="24" s="1"/>
  <c r="BI22" i="24"/>
  <c r="O22" i="24" s="1"/>
  <c r="AD22" i="24" s="1"/>
  <c r="BM22" i="24"/>
  <c r="S22" i="24" s="1"/>
  <c r="BI23" i="24"/>
  <c r="O23" i="24" s="1"/>
  <c r="AD23" i="24" s="1"/>
  <c r="BM23" i="24"/>
  <c r="S23" i="24" s="1"/>
  <c r="BG24" i="24"/>
  <c r="M24" i="24" s="1"/>
  <c r="AJ24" i="24" s="1"/>
  <c r="BK24" i="24"/>
  <c r="Q24" i="24" s="1"/>
  <c r="BI25" i="24"/>
  <c r="O25" i="24" s="1"/>
  <c r="AD25" i="24" s="1"/>
  <c r="BM25" i="24"/>
  <c r="S25" i="24" s="1"/>
  <c r="BG26" i="24"/>
  <c r="M26" i="24" s="1"/>
  <c r="AB26" i="24" s="1"/>
  <c r="BK26" i="24"/>
  <c r="Q26" i="24" s="1"/>
  <c r="BI31" i="24"/>
  <c r="O31" i="24" s="1"/>
  <c r="AD31" i="24" s="1"/>
  <c r="BM31" i="24"/>
  <c r="S31" i="24" s="1"/>
  <c r="BJ6" i="24"/>
  <c r="P6" i="24" s="1"/>
  <c r="AE6" i="24" s="1"/>
  <c r="BH14" i="24"/>
  <c r="N14" i="24" s="1"/>
  <c r="BG17" i="24"/>
  <c r="M17" i="24" s="1"/>
  <c r="BL20" i="24"/>
  <c r="R20" i="24" s="1"/>
  <c r="AO20" i="24" s="1"/>
  <c r="BL22" i="24"/>
  <c r="R22" i="24" s="1"/>
  <c r="BL25" i="24"/>
  <c r="R25" i="24" s="1"/>
  <c r="BH6" i="24"/>
  <c r="N6" i="24" s="1"/>
  <c r="BL6" i="24"/>
  <c r="R6" i="24" s="1"/>
  <c r="BM7" i="24"/>
  <c r="S7" i="24" s="1"/>
  <c r="BM13" i="24"/>
  <c r="S13" i="24" s="1"/>
  <c r="AH13" i="24" s="1"/>
  <c r="BJ14" i="24"/>
  <c r="P14" i="24" s="1"/>
  <c r="BK15" i="24"/>
  <c r="Q15" i="24" s="1"/>
  <c r="BL16" i="24"/>
  <c r="R16" i="24" s="1"/>
  <c r="BM17" i="24"/>
  <c r="S17" i="24" s="1"/>
  <c r="BI21" i="24"/>
  <c r="O21" i="24" s="1"/>
  <c r="BJ22" i="24"/>
  <c r="P22" i="24" s="1"/>
  <c r="AM22" i="24" s="1"/>
  <c r="BH24" i="24"/>
  <c r="N24" i="24" s="1"/>
  <c r="BH26" i="24"/>
  <c r="N26" i="24" s="1"/>
  <c r="BJ31" i="24"/>
  <c r="P31" i="24" s="1"/>
  <c r="AM31" i="24" s="1"/>
  <c r="BG7" i="24"/>
  <c r="M7" i="24" s="1"/>
  <c r="BG13" i="24"/>
  <c r="M13" i="24" s="1"/>
  <c r="BI15" i="24"/>
  <c r="O15" i="24" s="1"/>
  <c r="BM15" i="24"/>
  <c r="S15" i="24" s="1"/>
  <c r="BH18" i="24"/>
  <c r="N18" i="24" s="1"/>
  <c r="BH19" i="24"/>
  <c r="N19" i="24" s="1"/>
  <c r="BG21" i="24"/>
  <c r="M21" i="24" s="1"/>
  <c r="BH22" i="24"/>
  <c r="N22" i="24" s="1"/>
  <c r="BL23" i="24"/>
  <c r="R23" i="24" s="1"/>
  <c r="BJ26" i="24"/>
  <c r="P26" i="24" s="1"/>
  <c r="BI7" i="24"/>
  <c r="O7" i="24" s="1"/>
  <c r="AD7" i="24" s="1"/>
  <c r="BI13" i="24"/>
  <c r="O13" i="24" s="1"/>
  <c r="BG15" i="24"/>
  <c r="M15" i="24" s="1"/>
  <c r="BH16" i="24"/>
  <c r="N16" i="24" s="1"/>
  <c r="BI17" i="24"/>
  <c r="O17" i="24" s="1"/>
  <c r="BJ18" i="24"/>
  <c r="P18" i="24" s="1"/>
  <c r="BJ19" i="24"/>
  <c r="P19" i="24" s="1"/>
  <c r="BJ20" i="24"/>
  <c r="P20" i="24" s="1"/>
  <c r="BM21" i="24"/>
  <c r="S21" i="24" s="1"/>
  <c r="BJ23" i="24"/>
  <c r="P23" i="24" s="1"/>
  <c r="BL24" i="24"/>
  <c r="R24" i="24" s="1"/>
  <c r="BJ25" i="24"/>
  <c r="P25" i="24" s="1"/>
  <c r="BL26" i="24"/>
  <c r="R26" i="24" s="1"/>
  <c r="BI6" i="24"/>
  <c r="O6" i="24" s="1"/>
  <c r="BM6" i="24"/>
  <c r="S6" i="24" s="1"/>
  <c r="AH6" i="24" s="1"/>
  <c r="BJ7" i="24"/>
  <c r="P7" i="24" s="1"/>
  <c r="BJ13" i="24"/>
  <c r="P13" i="24" s="1"/>
  <c r="AE13" i="24" s="1"/>
  <c r="BG14" i="24"/>
  <c r="M14" i="24" s="1"/>
  <c r="BK14" i="24"/>
  <c r="Q14" i="24" s="1"/>
  <c r="BH15" i="24"/>
  <c r="N15" i="24" s="1"/>
  <c r="BL15" i="24"/>
  <c r="R15" i="24" s="1"/>
  <c r="BI16" i="24"/>
  <c r="O16" i="24" s="1"/>
  <c r="BM16" i="24"/>
  <c r="S16" i="24" s="1"/>
  <c r="AP16" i="24" s="1"/>
  <c r="BJ17" i="24"/>
  <c r="P17" i="24" s="1"/>
  <c r="BG18" i="24"/>
  <c r="M18" i="24" s="1"/>
  <c r="AJ18" i="24" s="1"/>
  <c r="BK18" i="24"/>
  <c r="Q18" i="24" s="1"/>
  <c r="BG19" i="24"/>
  <c r="M19" i="24" s="1"/>
  <c r="AB19" i="24" s="1"/>
  <c r="BK19" i="24"/>
  <c r="Q19" i="24" s="1"/>
  <c r="BG20" i="24"/>
  <c r="M20" i="24" s="1"/>
  <c r="AB20" i="24" s="1"/>
  <c r="BK20" i="24"/>
  <c r="Q20" i="24" s="1"/>
  <c r="BJ21" i="24"/>
  <c r="P21" i="24" s="1"/>
  <c r="AM21" i="24" s="1"/>
  <c r="BG22" i="24"/>
  <c r="M22" i="24" s="1"/>
  <c r="BK22" i="24"/>
  <c r="Q22" i="24" s="1"/>
  <c r="BG23" i="24"/>
  <c r="M23" i="24" s="1"/>
  <c r="AJ23" i="24" s="1"/>
  <c r="BK23" i="24"/>
  <c r="Q23" i="24" s="1"/>
  <c r="BI24" i="24"/>
  <c r="O24" i="24" s="1"/>
  <c r="BM24" i="24"/>
  <c r="S24" i="24" s="1"/>
  <c r="AP24" i="24" s="1"/>
  <c r="BG25" i="24"/>
  <c r="M25" i="24" s="1"/>
  <c r="AB25" i="24" s="1"/>
  <c r="BK25" i="24"/>
  <c r="Q25" i="24" s="1"/>
  <c r="BI26" i="24"/>
  <c r="O26" i="24" s="1"/>
  <c r="BM26" i="24"/>
  <c r="S26" i="24" s="1"/>
  <c r="AP26" i="24" s="1"/>
  <c r="BG31" i="24"/>
  <c r="M31" i="24" s="1"/>
  <c r="AJ31" i="24" s="1"/>
  <c r="BK31" i="24"/>
  <c r="Q31" i="24" s="1"/>
  <c r="AW10" i="27"/>
  <c r="AW14" i="27"/>
  <c r="AV11" i="26"/>
  <c r="AV8" i="27"/>
  <c r="AW12" i="27"/>
  <c r="AU8" i="26"/>
  <c r="AU29" i="26"/>
  <c r="AS20" i="26"/>
  <c r="AU11" i="35"/>
  <c r="AU13" i="26"/>
  <c r="AU19" i="26"/>
  <c r="AW28" i="35"/>
  <c r="AU14" i="26"/>
  <c r="AU25" i="26"/>
  <c r="AS25" i="27"/>
  <c r="AS16" i="27"/>
  <c r="AS20" i="27"/>
  <c r="AT12" i="27"/>
  <c r="AT14" i="27"/>
  <c r="AV26" i="27"/>
  <c r="AX15" i="26"/>
  <c r="AS12" i="27"/>
  <c r="AT23" i="27"/>
  <c r="AS28" i="27"/>
  <c r="AT8" i="27"/>
  <c r="AT6" i="27"/>
  <c r="AT17" i="27"/>
  <c r="AW20" i="27"/>
  <c r="AT26" i="27"/>
  <c r="AW28" i="27"/>
  <c r="AS18" i="27"/>
  <c r="AS26" i="27"/>
  <c r="AT24" i="27"/>
  <c r="AV15" i="35"/>
  <c r="AS24" i="26"/>
  <c r="AV29" i="35"/>
  <c r="AV12" i="35"/>
  <c r="AV13" i="35"/>
  <c r="AR19" i="35"/>
  <c r="AV17" i="26"/>
  <c r="AR15" i="26"/>
  <c r="AX7" i="35"/>
  <c r="AU18" i="35"/>
  <c r="AR26" i="27"/>
  <c r="AU10" i="26"/>
  <c r="AS11" i="27"/>
  <c r="AX25" i="27"/>
  <c r="AX12" i="27"/>
  <c r="AS14" i="26"/>
  <c r="AX20" i="27"/>
  <c r="AX11" i="27"/>
  <c r="AS29" i="26"/>
  <c r="AS28" i="26"/>
  <c r="AS15" i="26"/>
  <c r="AW17" i="26"/>
  <c r="AW21" i="26"/>
  <c r="AW12" i="26"/>
  <c r="AW11" i="26"/>
  <c r="AT13" i="26"/>
  <c r="AV23" i="27"/>
  <c r="AT26" i="26"/>
  <c r="AT14" i="26"/>
  <c r="AT11" i="26"/>
  <c r="AT8" i="26"/>
  <c r="AW20" i="26"/>
  <c r="AW15" i="26"/>
  <c r="AW23" i="26"/>
  <c r="AU23" i="27"/>
  <c r="AV18" i="26"/>
  <c r="AW23" i="35"/>
  <c r="AW20" i="35"/>
  <c r="AI8" i="26"/>
  <c r="AT21" i="26"/>
  <c r="AT15" i="26"/>
  <c r="AS20" i="35"/>
  <c r="AV22" i="26"/>
  <c r="AV11" i="27"/>
  <c r="AV12" i="27"/>
  <c r="AQ24" i="26"/>
  <c r="AU10" i="27"/>
  <c r="AU24" i="27"/>
  <c r="AR28" i="35"/>
  <c r="AR28" i="26"/>
  <c r="AS11" i="26"/>
  <c r="AX16" i="27"/>
  <c r="AT28" i="26"/>
  <c r="AT12" i="26"/>
  <c r="AT25" i="26"/>
  <c r="AU29" i="27"/>
  <c r="AU11" i="27"/>
  <c r="AU8" i="27"/>
  <c r="AR29" i="35"/>
  <c r="AR12" i="26"/>
  <c r="AX9" i="35"/>
  <c r="AX14" i="35"/>
  <c r="AV9" i="35"/>
  <c r="AU14" i="27"/>
  <c r="AQ11" i="26"/>
  <c r="AR14" i="26"/>
  <c r="AS27" i="35"/>
  <c r="AS19" i="35"/>
  <c r="AX18" i="27"/>
  <c r="AX19" i="27"/>
  <c r="AS9" i="26"/>
  <c r="AV12" i="26"/>
  <c r="AW11" i="35"/>
  <c r="AT21" i="35"/>
  <c r="AV20" i="35"/>
  <c r="AQ25" i="35"/>
  <c r="AT8" i="35"/>
  <c r="AX17" i="35"/>
  <c r="AU21" i="35"/>
  <c r="AV16" i="35"/>
  <c r="AV17" i="35"/>
  <c r="AQ19" i="27"/>
  <c r="AR23" i="26"/>
  <c r="AR26" i="26"/>
  <c r="AS23" i="35"/>
  <c r="AS16" i="35"/>
  <c r="AS8" i="35"/>
  <c r="AX29" i="27"/>
  <c r="AX24" i="27"/>
  <c r="AS19" i="26"/>
  <c r="AV29" i="26"/>
  <c r="AW10" i="35"/>
  <c r="AV14" i="27"/>
  <c r="AV7" i="27"/>
  <c r="AV10" i="27"/>
  <c r="AT6" i="35"/>
  <c r="AU15" i="35"/>
  <c r="AU14" i="35"/>
  <c r="AU10" i="35"/>
  <c r="AV26" i="35"/>
  <c r="AV8" i="35"/>
  <c r="AX13" i="27"/>
  <c r="AS18" i="26"/>
  <c r="AS25" i="26"/>
  <c r="AW25" i="35"/>
  <c r="AU21" i="27"/>
  <c r="AR10" i="35"/>
  <c r="AS25" i="35"/>
  <c r="AS22" i="26"/>
  <c r="AU9" i="27"/>
  <c r="AR13" i="35"/>
  <c r="AR18" i="26"/>
  <c r="AR25" i="26"/>
  <c r="AR16" i="26"/>
  <c r="AS13" i="26"/>
  <c r="AX22" i="27"/>
  <c r="AX17" i="27"/>
  <c r="AW10" i="26"/>
  <c r="AQ11" i="27"/>
  <c r="AT25" i="27"/>
  <c r="AT9" i="27"/>
  <c r="AT16" i="27"/>
  <c r="AU26" i="26"/>
  <c r="AI28" i="26"/>
  <c r="AX25" i="35"/>
  <c r="AW13" i="27"/>
  <c r="AS23" i="27"/>
  <c r="AX13" i="26"/>
  <c r="AX17" i="26"/>
  <c r="AX11" i="26"/>
  <c r="AX14" i="26"/>
  <c r="AV6" i="26"/>
  <c r="AR6" i="26"/>
  <c r="AX14" i="27"/>
  <c r="AV24" i="26"/>
  <c r="AV8" i="26"/>
  <c r="AI15" i="26"/>
  <c r="AW24" i="35"/>
  <c r="AV15" i="27"/>
  <c r="AT19" i="26"/>
  <c r="AQ18" i="27"/>
  <c r="AR6" i="35"/>
  <c r="AR26" i="35"/>
  <c r="AR9" i="35"/>
  <c r="AR15" i="35"/>
  <c r="AU22" i="27"/>
  <c r="AU7" i="27"/>
  <c r="AT24" i="35"/>
  <c r="AU16" i="35"/>
  <c r="AR22" i="35"/>
  <c r="AR18" i="35"/>
  <c r="AT7" i="35"/>
  <c r="AX10" i="35"/>
  <c r="AU27" i="27"/>
  <c r="AS13" i="35"/>
  <c r="AR17" i="35"/>
  <c r="AR11" i="35"/>
  <c r="AR8" i="35"/>
  <c r="AR23" i="35"/>
  <c r="AU8" i="35"/>
  <c r="AU26" i="27"/>
  <c r="AQ8" i="26"/>
  <c r="AU25" i="35"/>
  <c r="AU23" i="35"/>
  <c r="AS12" i="35"/>
  <c r="AS7" i="35"/>
  <c r="AS6" i="35"/>
  <c r="AQ22" i="27"/>
  <c r="AV20" i="27"/>
  <c r="AV13" i="27"/>
  <c r="AV29" i="27"/>
  <c r="AV10" i="26"/>
  <c r="AV7" i="26"/>
  <c r="AV16" i="26"/>
  <c r="AR27" i="26"/>
  <c r="AR9" i="26"/>
  <c r="AS8" i="26"/>
  <c r="AS6" i="26"/>
  <c r="AW12" i="35"/>
  <c r="AW7" i="35"/>
  <c r="AW13" i="35"/>
  <c r="AX7" i="27"/>
  <c r="AX27" i="27"/>
  <c r="AT6" i="26"/>
  <c r="AW26" i="26"/>
  <c r="AQ13" i="35"/>
  <c r="AT27" i="27"/>
  <c r="AW8" i="26"/>
  <c r="AX6" i="35"/>
  <c r="AV19" i="35"/>
  <c r="AV27" i="35"/>
  <c r="AQ15" i="35"/>
  <c r="AT12" i="35"/>
  <c r="AQ22" i="35"/>
  <c r="AX13" i="35"/>
  <c r="AW16" i="27"/>
  <c r="AU17" i="27"/>
  <c r="AQ25" i="27"/>
  <c r="AU6" i="27"/>
  <c r="AU28" i="27"/>
  <c r="AR22" i="26"/>
  <c r="AS21" i="27"/>
  <c r="AX6" i="27"/>
  <c r="AW9" i="26"/>
  <c r="AW29" i="26"/>
  <c r="AW19" i="26"/>
  <c r="AT13" i="35"/>
  <c r="AT20" i="35"/>
  <c r="AT11" i="35"/>
  <c r="AX24" i="35"/>
  <c r="AV25" i="35"/>
  <c r="AQ26" i="26"/>
  <c r="AQ16" i="26"/>
  <c r="AT11" i="27"/>
  <c r="AT15" i="35"/>
  <c r="AQ9" i="26"/>
  <c r="AQ15" i="27"/>
  <c r="AU25" i="27"/>
  <c r="AS15" i="35"/>
  <c r="AQ17" i="27"/>
  <c r="AI25" i="26"/>
  <c r="AV19" i="26"/>
  <c r="AR11" i="26"/>
  <c r="AR20" i="26"/>
  <c r="AS26" i="26"/>
  <c r="AS10" i="26"/>
  <c r="AQ10" i="26"/>
  <c r="AQ19" i="26"/>
  <c r="AQ28" i="27"/>
  <c r="AU19" i="27"/>
  <c r="AU12" i="27"/>
  <c r="AX25" i="26"/>
  <c r="AX24" i="26"/>
  <c r="AI12" i="26"/>
  <c r="AQ28" i="26"/>
  <c r="AU24" i="35"/>
  <c r="AE30" i="27"/>
  <c r="AV28" i="26"/>
  <c r="AT18" i="26"/>
  <c r="AT22" i="26"/>
  <c r="AT20" i="26"/>
  <c r="AI18" i="27"/>
  <c r="AU13" i="27"/>
  <c r="AI28" i="27"/>
  <c r="AQ22" i="26"/>
  <c r="AQ14" i="26"/>
  <c r="AJ30" i="26"/>
  <c r="AQ29" i="26"/>
  <c r="AQ13" i="26"/>
  <c r="AQ20" i="26"/>
  <c r="AQ27" i="27"/>
  <c r="AH30" i="27"/>
  <c r="AH31" i="27" s="1"/>
  <c r="AI12" i="27"/>
  <c r="AQ21" i="26"/>
  <c r="AQ12" i="26"/>
  <c r="AQ23" i="26"/>
  <c r="AK30" i="26"/>
  <c r="AF30" i="26"/>
  <c r="AO30" i="26"/>
  <c r="AQ27" i="26"/>
  <c r="AT27" i="35"/>
  <c r="AP30" i="35"/>
  <c r="AX18" i="35"/>
  <c r="AQ27" i="35"/>
  <c r="AX29" i="35"/>
  <c r="AU22" i="35"/>
  <c r="AQ28" i="35"/>
  <c r="AQ20" i="35"/>
  <c r="AR16" i="35"/>
  <c r="AR27" i="35"/>
  <c r="AQ17" i="35"/>
  <c r="AS24" i="35"/>
  <c r="AV27" i="27"/>
  <c r="AV19" i="27"/>
  <c r="AL30" i="27"/>
  <c r="AQ26" i="27"/>
  <c r="AQ10" i="27"/>
  <c r="AV9" i="27"/>
  <c r="AV28" i="27"/>
  <c r="AV24" i="27"/>
  <c r="AV25" i="27"/>
  <c r="AV26" i="26"/>
  <c r="AQ25" i="26"/>
  <c r="AV15" i="26"/>
  <c r="AV14" i="26"/>
  <c r="AV13" i="26"/>
  <c r="AV20" i="26"/>
  <c r="AR10" i="26"/>
  <c r="AI11" i="26"/>
  <c r="AR7" i="26"/>
  <c r="AI20" i="26"/>
  <c r="AS27" i="26"/>
  <c r="AI26" i="26"/>
  <c r="AI16" i="26"/>
  <c r="AS7" i="26"/>
  <c r="AI17" i="26"/>
  <c r="AV22" i="35"/>
  <c r="AN30" i="35"/>
  <c r="AV18" i="35"/>
  <c r="AW17" i="35"/>
  <c r="AW19" i="35"/>
  <c r="AX23" i="27"/>
  <c r="AX26" i="27"/>
  <c r="AX10" i="27"/>
  <c r="AX21" i="27"/>
  <c r="AI9" i="26"/>
  <c r="AT29" i="26"/>
  <c r="AT16" i="26"/>
  <c r="AW24" i="26"/>
  <c r="AW16" i="26"/>
  <c r="AW13" i="26"/>
  <c r="AW28" i="26"/>
  <c r="AW7" i="26"/>
  <c r="AW14" i="26"/>
  <c r="AW17" i="27"/>
  <c r="AW23" i="27"/>
  <c r="AS15" i="27"/>
  <c r="AI14" i="27"/>
  <c r="AS24" i="27"/>
  <c r="AT15" i="27"/>
  <c r="AT29" i="27"/>
  <c r="AT20" i="27"/>
  <c r="AX28" i="26"/>
  <c r="AU17" i="26"/>
  <c r="AU27" i="26"/>
  <c r="AU9" i="26"/>
  <c r="AX6" i="26"/>
  <c r="AX27" i="26"/>
  <c r="AQ18" i="26"/>
  <c r="AR28" i="27"/>
  <c r="AQ24" i="27"/>
  <c r="AR29" i="27"/>
  <c r="AT19" i="35"/>
  <c r="AQ19" i="35"/>
  <c r="AF30" i="35"/>
  <c r="AV7" i="35"/>
  <c r="AI8" i="27"/>
  <c r="AR8" i="27"/>
  <c r="AI25" i="27"/>
  <c r="AR25" i="27"/>
  <c r="AQ16" i="27"/>
  <c r="AU16" i="27"/>
  <c r="AS22" i="35"/>
  <c r="AK30" i="27"/>
  <c r="AS7" i="27"/>
  <c r="AW8" i="35"/>
  <c r="AM30" i="35"/>
  <c r="AR25" i="35"/>
  <c r="AR12" i="35"/>
  <c r="AB30" i="35"/>
  <c r="AR7" i="35"/>
  <c r="AS10" i="35"/>
  <c r="AQ10" i="35"/>
  <c r="AS29" i="35"/>
  <c r="AQ29" i="35"/>
  <c r="AQ9" i="35"/>
  <c r="AK30" i="35"/>
  <c r="AS26" i="35"/>
  <c r="AQ26" i="35"/>
  <c r="AV22" i="27"/>
  <c r="AI22" i="27"/>
  <c r="AF30" i="27"/>
  <c r="AV6" i="27"/>
  <c r="AI16" i="27"/>
  <c r="AV16" i="27"/>
  <c r="AQ20" i="27"/>
  <c r="L7" i="27"/>
  <c r="T30" i="27"/>
  <c r="AS23" i="26"/>
  <c r="AI10" i="26"/>
  <c r="AI18" i="26"/>
  <c r="AQ23" i="27"/>
  <c r="AN30" i="26"/>
  <c r="AN30" i="27"/>
  <c r="AI7" i="26"/>
  <c r="AI23" i="26"/>
  <c r="AQ7" i="26"/>
  <c r="T30" i="26"/>
  <c r="AG30" i="26"/>
  <c r="AQ29" i="27"/>
  <c r="AW27" i="26"/>
  <c r="AI15" i="27"/>
  <c r="AI20" i="27"/>
  <c r="AI26" i="27"/>
  <c r="AT29" i="35"/>
  <c r="AT18" i="35"/>
  <c r="AQ18" i="35"/>
  <c r="AU13" i="35"/>
  <c r="AW21" i="27"/>
  <c r="AI21" i="27"/>
  <c r="AG30" i="27"/>
  <c r="AI7" i="27"/>
  <c r="AU15" i="27"/>
  <c r="AS9" i="35"/>
  <c r="AC30" i="35"/>
  <c r="AS18" i="35"/>
  <c r="AT22" i="35"/>
  <c r="AD30" i="35"/>
  <c r="AQ8" i="35"/>
  <c r="AX8" i="35"/>
  <c r="AR21" i="35"/>
  <c r="AQ21" i="35"/>
  <c r="AJ30" i="35"/>
  <c r="AQ12" i="35"/>
  <c r="AQ24" i="35"/>
  <c r="AR24" i="35"/>
  <c r="AR20" i="35"/>
  <c r="AR14" i="35"/>
  <c r="AR29" i="26"/>
  <c r="AI29" i="26"/>
  <c r="AR13" i="26"/>
  <c r="AI13" i="26"/>
  <c r="AC30" i="26"/>
  <c r="AQ6" i="35"/>
  <c r="AW6" i="35"/>
  <c r="AO30" i="35"/>
  <c r="AP30" i="27"/>
  <c r="AX8" i="27"/>
  <c r="AT9" i="26"/>
  <c r="AD30" i="26"/>
  <c r="AT17" i="26"/>
  <c r="AQ17" i="26"/>
  <c r="AT10" i="26"/>
  <c r="AL30" i="26"/>
  <c r="L6" i="35"/>
  <c r="T30" i="35"/>
  <c r="AQ8" i="27"/>
  <c r="AO30" i="27"/>
  <c r="AS17" i="27"/>
  <c r="AI17" i="27"/>
  <c r="AS9" i="27"/>
  <c r="AC30" i="27"/>
  <c r="AC31" i="27" s="1"/>
  <c r="AI9" i="27"/>
  <c r="AI27" i="27"/>
  <c r="AS27" i="27"/>
  <c r="AI11" i="27"/>
  <c r="AD30" i="27"/>
  <c r="AI19" i="27"/>
  <c r="AI13" i="27"/>
  <c r="AT13" i="27"/>
  <c r="AX7" i="26"/>
  <c r="AH30" i="26"/>
  <c r="AU21" i="26"/>
  <c r="AI21" i="26"/>
  <c r="AU24" i="26"/>
  <c r="AI24" i="26"/>
  <c r="AQ14" i="27"/>
  <c r="AR14" i="27"/>
  <c r="AQ6" i="27"/>
  <c r="AJ30" i="27"/>
  <c r="AR21" i="27"/>
  <c r="AQ21" i="27"/>
  <c r="AV25" i="26"/>
  <c r="AB30" i="26"/>
  <c r="AB31" i="26" s="1"/>
  <c r="AS12" i="26"/>
  <c r="AP30" i="26"/>
  <c r="AQ9" i="27"/>
  <c r="AM30" i="27"/>
  <c r="AT19" i="27"/>
  <c r="AS17" i="26"/>
  <c r="AI29" i="27"/>
  <c r="AV10" i="35"/>
  <c r="AI24" i="27"/>
  <c r="AR24" i="27"/>
  <c r="AR6" i="27"/>
  <c r="AB30" i="27"/>
  <c r="AI23" i="27"/>
  <c r="AR23" i="27"/>
  <c r="AU11" i="26"/>
  <c r="AM30" i="26"/>
  <c r="AS13" i="27"/>
  <c r="AQ13" i="27"/>
  <c r="AI6" i="26"/>
  <c r="AI14" i="26"/>
  <c r="AI22" i="26"/>
  <c r="AQ7" i="27"/>
  <c r="AQ6" i="26"/>
  <c r="AS16" i="26"/>
  <c r="AI19" i="26"/>
  <c r="AI27" i="26"/>
  <c r="AQ15" i="26"/>
  <c r="AT7" i="27"/>
  <c r="AS21" i="26"/>
  <c r="AS14" i="27"/>
  <c r="AG30" i="35"/>
  <c r="AU28" i="35"/>
  <c r="AE30" i="26"/>
  <c r="AQ11" i="35"/>
  <c r="AX27" i="35"/>
  <c r="AV24" i="35"/>
  <c r="AV21" i="35"/>
  <c r="AW15" i="27"/>
  <c r="AQ23" i="35"/>
  <c r="AT25" i="35"/>
  <c r="AQ14" i="35"/>
  <c r="AT16" i="35"/>
  <c r="AU19" i="35"/>
  <c r="AI10" i="27"/>
  <c r="AW8" i="27"/>
  <c r="AU18" i="27"/>
  <c r="AQ12" i="27"/>
  <c r="AU20" i="26"/>
  <c r="AS17" i="35"/>
  <c r="AT26" i="35"/>
  <c r="AW21" i="35"/>
  <c r="AI6" i="27"/>
  <c r="AU20" i="27"/>
  <c r="AX23" i="26"/>
  <c r="AX18" i="26"/>
  <c r="AX9" i="26"/>
  <c r="AL30" i="35"/>
  <c r="AH30" i="35"/>
  <c r="AU26" i="35"/>
  <c r="AQ16" i="35"/>
  <c r="AQ7" i="35"/>
  <c r="AX23" i="35"/>
  <c r="AS11" i="35"/>
  <c r="AT14" i="35"/>
  <c r="AE30" i="35"/>
  <c r="AX22" i="26"/>
  <c r="AX20" i="26"/>
  <c r="AS19" i="27"/>
  <c r="AX29" i="26"/>
  <c r="AX26" i="26"/>
  <c r="AX10" i="26"/>
  <c r="AX16" i="26"/>
  <c r="AU23" i="26"/>
  <c r="AM24" i="24"/>
  <c r="T12" i="24"/>
  <c r="L12" i="24" s="1"/>
  <c r="T27" i="24"/>
  <c r="L27" i="24" s="1"/>
  <c r="T29" i="24"/>
  <c r="L29" i="24" s="1"/>
  <c r="T8" i="24"/>
  <c r="L8" i="24" s="1"/>
  <c r="AD10" i="24"/>
  <c r="AT10" i="24" s="1"/>
  <c r="AD26" i="24"/>
  <c r="AD28" i="24"/>
  <c r="AD30" i="24"/>
  <c r="AH30" i="24"/>
  <c r="AH28" i="24"/>
  <c r="AH26" i="24"/>
  <c r="AH11" i="24"/>
  <c r="AE8" i="24"/>
  <c r="AU8" i="24" s="1"/>
  <c r="AJ29" i="24"/>
  <c r="AJ27" i="24"/>
  <c r="AJ25" i="24"/>
  <c r="AN31" i="24"/>
  <c r="AN29" i="24"/>
  <c r="AN27" i="24"/>
  <c r="AN25" i="24"/>
  <c r="AN28" i="24"/>
  <c r="AN30" i="24"/>
  <c r="AN26" i="24"/>
  <c r="AB10" i="24"/>
  <c r="AF27" i="24"/>
  <c r="AF29" i="24"/>
  <c r="AF31" i="24"/>
  <c r="AF10" i="24"/>
  <c r="AV10" i="24" s="1"/>
  <c r="AF25" i="24"/>
  <c r="AK12" i="24"/>
  <c r="AG24" i="24"/>
  <c r="AL28" i="24"/>
  <c r="AL26" i="24"/>
  <c r="AL29" i="24"/>
  <c r="AL25" i="24"/>
  <c r="AL27" i="24"/>
  <c r="AP11" i="24"/>
  <c r="AG9" i="24"/>
  <c r="AW9" i="24" s="1"/>
  <c r="AE31" i="24"/>
  <c r="T9" i="24"/>
  <c r="L9" i="24" s="1"/>
  <c r="AB9" i="24"/>
  <c r="AG8" i="24"/>
  <c r="AW8" i="24" s="1"/>
  <c r="AC12" i="24"/>
  <c r="AP28" i="24"/>
  <c r="AF9" i="24"/>
  <c r="AV9" i="24" s="1"/>
  <c r="AD8" i="24"/>
  <c r="AT8" i="24" s="1"/>
  <c r="AH8" i="24"/>
  <c r="AX8" i="24" s="1"/>
  <c r="AH9" i="24"/>
  <c r="AX9" i="24" s="1"/>
  <c r="AL11" i="24"/>
  <c r="AM12" i="24"/>
  <c r="AE12" i="24"/>
  <c r="AE24" i="24"/>
  <c r="AK26" i="24"/>
  <c r="AO26" i="24"/>
  <c r="AC8" i="24"/>
  <c r="AS8" i="24" s="1"/>
  <c r="AD9" i="24"/>
  <c r="AT9" i="24" s="1"/>
  <c r="AC9" i="24"/>
  <c r="AS9" i="24" s="1"/>
  <c r="AN11" i="24"/>
  <c r="AK11" i="24"/>
  <c r="AC11" i="24"/>
  <c r="AO12" i="24"/>
  <c r="AL12" i="24"/>
  <c r="AD12" i="24"/>
  <c r="AB8" i="24"/>
  <c r="AF8" i="24"/>
  <c r="AV8" i="24" s="1"/>
  <c r="AE9" i="24"/>
  <c r="AU9" i="24" s="1"/>
  <c r="AH10" i="24"/>
  <c r="AX10" i="24" s="1"/>
  <c r="AD29" i="24"/>
  <c r="AP29" i="24"/>
  <c r="AM30" i="24"/>
  <c r="T10" i="24"/>
  <c r="L10" i="24" s="1"/>
  <c r="T11" i="24"/>
  <c r="L11" i="24" s="1"/>
  <c r="AB11" i="24"/>
  <c r="AJ11" i="24"/>
  <c r="AM11" i="24"/>
  <c r="AE11" i="24"/>
  <c r="AN12" i="24"/>
  <c r="AF12" i="24"/>
  <c r="AL18" i="24"/>
  <c r="AD18" i="24"/>
  <c r="AF24" i="24"/>
  <c r="AN24" i="24"/>
  <c r="AD27" i="24"/>
  <c r="AP27" i="24"/>
  <c r="AM28" i="24"/>
  <c r="AE29" i="24"/>
  <c r="AM29" i="24"/>
  <c r="AB30" i="24"/>
  <c r="AF30" i="24"/>
  <c r="AB31" i="24"/>
  <c r="AD11" i="24"/>
  <c r="AO11" i="24"/>
  <c r="AG11" i="24"/>
  <c r="AG12" i="24"/>
  <c r="AP12" i="24"/>
  <c r="AH12" i="24"/>
  <c r="AG20" i="24"/>
  <c r="AK24" i="24"/>
  <c r="AO24" i="24"/>
  <c r="AP25" i="24"/>
  <c r="AM26" i="24"/>
  <c r="AE27" i="24"/>
  <c r="AM27" i="24"/>
  <c r="AB28" i="24"/>
  <c r="AF28" i="24"/>
  <c r="AB29" i="24"/>
  <c r="AK30" i="24"/>
  <c r="AO30" i="24"/>
  <c r="AE10" i="24"/>
  <c r="AU10" i="24" s="1"/>
  <c r="AC10" i="24"/>
  <c r="AS10" i="24" s="1"/>
  <c r="AG10" i="24"/>
  <c r="AW10" i="24" s="1"/>
  <c r="AF11" i="24"/>
  <c r="AJ12" i="24"/>
  <c r="AB12" i="24"/>
  <c r="AE25" i="24"/>
  <c r="AF26" i="24"/>
  <c r="AB27" i="24"/>
  <c r="AK28" i="24"/>
  <c r="AO28" i="24"/>
  <c r="AL30" i="24"/>
  <c r="AP30" i="24"/>
  <c r="AP31" i="24"/>
  <c r="AC24" i="24"/>
  <c r="AH25" i="24"/>
  <c r="AE26" i="24"/>
  <c r="AJ26" i="24"/>
  <c r="AH27" i="24"/>
  <c r="AE28" i="24"/>
  <c r="AJ28" i="24"/>
  <c r="AH29" i="24"/>
  <c r="AE30" i="24"/>
  <c r="AJ30" i="24"/>
  <c r="AH31" i="24"/>
  <c r="AL24" i="24"/>
  <c r="AK25" i="24"/>
  <c r="AO25" i="24"/>
  <c r="T26" i="24"/>
  <c r="L26" i="24" s="1"/>
  <c r="AK27" i="24"/>
  <c r="AO27" i="24"/>
  <c r="T28" i="24"/>
  <c r="L28" i="24" s="1"/>
  <c r="AK29" i="24"/>
  <c r="AO29" i="24"/>
  <c r="T30" i="24"/>
  <c r="L30" i="24" s="1"/>
  <c r="AK31" i="24"/>
  <c r="AD24" i="24"/>
  <c r="AC25" i="24"/>
  <c r="AG25" i="24"/>
  <c r="AC26" i="24"/>
  <c r="AG26" i="24"/>
  <c r="AC27" i="24"/>
  <c r="AG27" i="24"/>
  <c r="AC28" i="24"/>
  <c r="AG28" i="24"/>
  <c r="AC29" i="24"/>
  <c r="AG29" i="24"/>
  <c r="AC30" i="24"/>
  <c r="AG30" i="24"/>
  <c r="AC31" i="24"/>
  <c r="AB23" i="24" l="1"/>
  <c r="AR23" i="24" s="1"/>
  <c r="AL31" i="24"/>
  <c r="AQ31" i="24" s="1"/>
  <c r="T31" i="24"/>
  <c r="L31" i="24" s="1"/>
  <c r="AG31" i="24"/>
  <c r="AI31" i="24" s="1"/>
  <c r="AE21" i="24"/>
  <c r="AU21" i="24" s="1"/>
  <c r="AY23" i="27"/>
  <c r="AY15" i="26"/>
  <c r="AW30" i="35"/>
  <c r="AY29" i="27"/>
  <c r="AY13" i="27"/>
  <c r="AL19" i="24"/>
  <c r="AD19" i="24"/>
  <c r="AJ22" i="24"/>
  <c r="AB22" i="24"/>
  <c r="AE20" i="24"/>
  <c r="AM20" i="24"/>
  <c r="AF23" i="24"/>
  <c r="AN23" i="24"/>
  <c r="AO13" i="24"/>
  <c r="AG13" i="24"/>
  <c r="AK20" i="24"/>
  <c r="AC20" i="24"/>
  <c r="AO14" i="24"/>
  <c r="AG14" i="24"/>
  <c r="AC16" i="24"/>
  <c r="AK16" i="24"/>
  <c r="AN15" i="24"/>
  <c r="AF15" i="24"/>
  <c r="AO6" i="24"/>
  <c r="AG6" i="24"/>
  <c r="AJ16" i="24"/>
  <c r="AB16" i="24"/>
  <c r="AG15" i="24"/>
  <c r="AO15" i="24"/>
  <c r="AJ17" i="24"/>
  <c r="AB17" i="24"/>
  <c r="AC21" i="24"/>
  <c r="AK21" i="24"/>
  <c r="AN6" i="24"/>
  <c r="AF6" i="24"/>
  <c r="AB21" i="24"/>
  <c r="AJ21" i="24"/>
  <c r="AD15" i="24"/>
  <c r="AL15" i="24"/>
  <c r="AF21" i="24"/>
  <c r="AN21" i="24"/>
  <c r="AF14" i="24"/>
  <c r="AN14" i="24"/>
  <c r="AK18" i="24"/>
  <c r="AC18" i="24"/>
  <c r="AH17" i="24"/>
  <c r="AP17" i="24"/>
  <c r="AJ7" i="24"/>
  <c r="AB7" i="24"/>
  <c r="AK17" i="24"/>
  <c r="AC17" i="24"/>
  <c r="AD13" i="24"/>
  <c r="AL13" i="24"/>
  <c r="AE23" i="24"/>
  <c r="AM23" i="24"/>
  <c r="AH14" i="24"/>
  <c r="AP14" i="24"/>
  <c r="AO18" i="24"/>
  <c r="AG18" i="24"/>
  <c r="AN20" i="24"/>
  <c r="AF20" i="24"/>
  <c r="AE18" i="24"/>
  <c r="AM18" i="24"/>
  <c r="AO23" i="24"/>
  <c r="AG23" i="24"/>
  <c r="AO7" i="24"/>
  <c r="AG7" i="24"/>
  <c r="AN13" i="24"/>
  <c r="AF13" i="24"/>
  <c r="T25" i="24"/>
  <c r="L25" i="24" s="1"/>
  <c r="AN19" i="24"/>
  <c r="AF19" i="24"/>
  <c r="T15" i="24"/>
  <c r="L15" i="24" s="1"/>
  <c r="AJ15" i="24"/>
  <c r="AB15" i="24"/>
  <c r="AD21" i="24"/>
  <c r="AL21" i="24"/>
  <c r="N32" i="24"/>
  <c r="AC6" i="24"/>
  <c r="AK6" i="24"/>
  <c r="AJ6" i="24"/>
  <c r="T6" i="24"/>
  <c r="L6" i="24" s="1"/>
  <c r="AB6" i="24"/>
  <c r="M32" i="24"/>
  <c r="AF22" i="24"/>
  <c r="AN22" i="24"/>
  <c r="AD16" i="24"/>
  <c r="AL16" i="24"/>
  <c r="T16" i="24"/>
  <c r="L16" i="24" s="1"/>
  <c r="O32" i="24"/>
  <c r="AD6" i="24"/>
  <c r="AL6" i="24"/>
  <c r="AD17" i="24"/>
  <c r="AL17" i="24"/>
  <c r="AH15" i="24"/>
  <c r="AP15" i="24"/>
  <c r="AH7" i="24"/>
  <c r="AP7" i="24"/>
  <c r="AP23" i="24"/>
  <c r="AH23" i="24"/>
  <c r="AP19" i="24"/>
  <c r="AH19" i="24"/>
  <c r="AN16" i="24"/>
  <c r="AF16" i="24"/>
  <c r="AK7" i="24"/>
  <c r="AC7" i="24"/>
  <c r="T7" i="24"/>
  <c r="L7" i="24" s="1"/>
  <c r="AE16" i="24"/>
  <c r="AM16" i="24"/>
  <c r="AF17" i="24"/>
  <c r="AN17" i="24"/>
  <c r="T19" i="24"/>
  <c r="L19" i="24" s="1"/>
  <c r="AE17" i="24"/>
  <c r="AM17" i="24"/>
  <c r="AM7" i="24"/>
  <c r="P32" i="24"/>
  <c r="AE7" i="24"/>
  <c r="AM19" i="24"/>
  <c r="AE19" i="24"/>
  <c r="AK19" i="24"/>
  <c r="AC19" i="24"/>
  <c r="AM14" i="24"/>
  <c r="AE14" i="24"/>
  <c r="AG22" i="24"/>
  <c r="AO22" i="24"/>
  <c r="AC14" i="24"/>
  <c r="AK14" i="24"/>
  <c r="AH20" i="24"/>
  <c r="T20" i="24"/>
  <c r="L20" i="24" s="1"/>
  <c r="AP20" i="24"/>
  <c r="AG17" i="24"/>
  <c r="AO17" i="24"/>
  <c r="AC13" i="24"/>
  <c r="AK13" i="24"/>
  <c r="AG19" i="24"/>
  <c r="AO19" i="24"/>
  <c r="AK15" i="24"/>
  <c r="AC15" i="24"/>
  <c r="T13" i="24"/>
  <c r="L13" i="24" s="1"/>
  <c r="AB13" i="24"/>
  <c r="AJ13" i="24"/>
  <c r="AP22" i="24"/>
  <c r="AH22" i="24"/>
  <c r="AP18" i="24"/>
  <c r="AH18" i="24"/>
  <c r="AM15" i="24"/>
  <c r="AE15" i="24"/>
  <c r="AN18" i="24"/>
  <c r="AF18" i="24"/>
  <c r="AJ14" i="24"/>
  <c r="AB14" i="24"/>
  <c r="T14" i="24"/>
  <c r="L14" i="24" s="1"/>
  <c r="AH21" i="24"/>
  <c r="AP21" i="24"/>
  <c r="AC22" i="24"/>
  <c r="AK22" i="24"/>
  <c r="AG16" i="24"/>
  <c r="AO16" i="24"/>
  <c r="AG21" i="24"/>
  <c r="AO21" i="24"/>
  <c r="AD14" i="24"/>
  <c r="AL14" i="24"/>
  <c r="AK23" i="24"/>
  <c r="T23" i="24"/>
  <c r="L23" i="24" s="1"/>
  <c r="AC23" i="24"/>
  <c r="Q32" i="24"/>
  <c r="AF7" i="24"/>
  <c r="AN7" i="24"/>
  <c r="AH24" i="24"/>
  <c r="AE22" i="24"/>
  <c r="AU22" i="24" s="1"/>
  <c r="AM13" i="24"/>
  <c r="AU13" i="24" s="1"/>
  <c r="AB18" i="24"/>
  <c r="AR18" i="24" s="1"/>
  <c r="AL7" i="24"/>
  <c r="AT7" i="24" s="1"/>
  <c r="T18" i="24"/>
  <c r="L18" i="24" s="1"/>
  <c r="T22" i="24"/>
  <c r="L22" i="24" s="1"/>
  <c r="AL23" i="24"/>
  <c r="AT23" i="24" s="1"/>
  <c r="AJ20" i="24"/>
  <c r="AR20" i="24" s="1"/>
  <c r="T24" i="24"/>
  <c r="L24" i="24" s="1"/>
  <c r="T21" i="24"/>
  <c r="L21" i="24" s="1"/>
  <c r="AH16" i="24"/>
  <c r="AX16" i="24" s="1"/>
  <c r="AP13" i="24"/>
  <c r="AX13" i="24" s="1"/>
  <c r="AP6" i="24"/>
  <c r="R32" i="24"/>
  <c r="AL22" i="24"/>
  <c r="AT22" i="24" s="1"/>
  <c r="AM25" i="24"/>
  <c r="AQ25" i="24" s="1"/>
  <c r="T17" i="24"/>
  <c r="L17" i="24" s="1"/>
  <c r="AJ19" i="24"/>
  <c r="AR19" i="24" s="1"/>
  <c r="S32" i="24"/>
  <c r="AM6" i="24"/>
  <c r="AU6" i="24" s="1"/>
  <c r="AB24" i="24"/>
  <c r="AD20" i="24"/>
  <c r="AT20" i="24" s="1"/>
  <c r="AQ11" i="24"/>
  <c r="AI11" i="24"/>
  <c r="AQ26" i="24"/>
  <c r="AQ28" i="24"/>
  <c r="AQ24" i="24"/>
  <c r="AQ29" i="24"/>
  <c r="AQ27" i="24"/>
  <c r="AQ30" i="24"/>
  <c r="AQ12" i="24"/>
  <c r="AI30" i="24"/>
  <c r="AI27" i="24"/>
  <c r="AI29" i="24"/>
  <c r="AI25" i="24"/>
  <c r="AR9" i="24"/>
  <c r="AI9" i="24"/>
  <c r="AY9" i="24" s="1"/>
  <c r="AR10" i="24"/>
  <c r="AI10" i="24"/>
  <c r="AY10" i="24" s="1"/>
  <c r="AI28" i="24"/>
  <c r="AR8" i="24"/>
  <c r="AI8" i="24"/>
  <c r="AY8" i="24" s="1"/>
  <c r="AI26" i="24"/>
  <c r="AI12" i="24"/>
  <c r="AR30" i="27"/>
  <c r="AY29" i="26"/>
  <c r="AY21" i="26"/>
  <c r="AY24" i="27"/>
  <c r="AS25" i="24"/>
  <c r="AY19" i="35"/>
  <c r="AY14" i="26"/>
  <c r="AU30" i="27"/>
  <c r="AT30" i="27"/>
  <c r="AY18" i="26"/>
  <c r="AY27" i="35"/>
  <c r="AS30" i="26"/>
  <c r="AY23" i="35"/>
  <c r="AW25" i="24"/>
  <c r="AY24" i="26"/>
  <c r="AY11" i="26"/>
  <c r="AY25" i="35"/>
  <c r="AY28" i="26"/>
  <c r="AY8" i="26"/>
  <c r="AX30" i="35"/>
  <c r="AY22" i="26"/>
  <c r="AY19" i="27"/>
  <c r="AY17" i="27"/>
  <c r="AY9" i="26"/>
  <c r="AY18" i="27"/>
  <c r="AY23" i="26"/>
  <c r="AW30" i="27"/>
  <c r="AY26" i="35"/>
  <c r="AY24" i="35"/>
  <c r="AY22" i="27"/>
  <c r="AW30" i="26"/>
  <c r="AY10" i="26"/>
  <c r="AY17" i="26"/>
  <c r="AY26" i="26"/>
  <c r="AY11" i="35"/>
  <c r="AV30" i="35"/>
  <c r="AY28" i="35"/>
  <c r="AY11" i="27"/>
  <c r="AY27" i="26"/>
  <c r="AY19" i="26"/>
  <c r="AY8" i="35"/>
  <c r="AY9" i="35"/>
  <c r="AY25" i="26"/>
  <c r="AX30" i="27"/>
  <c r="AB31" i="27"/>
  <c r="AS30" i="35"/>
  <c r="AY25" i="27"/>
  <c r="AR30" i="26"/>
  <c r="AY14" i="35"/>
  <c r="AY16" i="26"/>
  <c r="AY21" i="27"/>
  <c r="AR30" i="35"/>
  <c r="AY29" i="35"/>
  <c r="AS30" i="27"/>
  <c r="AY22" i="35"/>
  <c r="AY16" i="27"/>
  <c r="AY12" i="26"/>
  <c r="AY17" i="35"/>
  <c r="AY6" i="35"/>
  <c r="AY27" i="27"/>
  <c r="AY13" i="35"/>
  <c r="AY15" i="35"/>
  <c r="AV30" i="26"/>
  <c r="AY20" i="26"/>
  <c r="AY10" i="27"/>
  <c r="AY7" i="26"/>
  <c r="AV30" i="27"/>
  <c r="AY28" i="27"/>
  <c r="AT30" i="26"/>
  <c r="AY20" i="27"/>
  <c r="AY10" i="35"/>
  <c r="AY26" i="27"/>
  <c r="AY20" i="35"/>
  <c r="AQ32" i="35"/>
  <c r="AY12" i="27"/>
  <c r="AY15" i="27"/>
  <c r="AQ32" i="26"/>
  <c r="AY21" i="35"/>
  <c r="AY8" i="27"/>
  <c r="AC31" i="26"/>
  <c r="AQ32" i="27"/>
  <c r="AY7" i="35"/>
  <c r="AY14" i="27"/>
  <c r="AQ30" i="35"/>
  <c r="AQ30" i="27"/>
  <c r="AZ33" i="27" s="1"/>
  <c r="AU30" i="26"/>
  <c r="AY6" i="26"/>
  <c r="AX30" i="26"/>
  <c r="AY9" i="27"/>
  <c r="AY18" i="35"/>
  <c r="AY12" i="35"/>
  <c r="AI30" i="26"/>
  <c r="AI32" i="26" s="1"/>
  <c r="AY7" i="27"/>
  <c r="AQ30" i="26"/>
  <c r="AZ33" i="26" s="1"/>
  <c r="AU30" i="35"/>
  <c r="AY6" i="27"/>
  <c r="AH31" i="26"/>
  <c r="AY13" i="26"/>
  <c r="AT30" i="35"/>
  <c r="AY16" i="35"/>
  <c r="AI30" i="27"/>
  <c r="AI32" i="27" s="1"/>
  <c r="AI30" i="35"/>
  <c r="AI32" i="35" s="1"/>
  <c r="AV25" i="24"/>
  <c r="AS26" i="24"/>
  <c r="AW26" i="24"/>
  <c r="AS12" i="24"/>
  <c r="AV28" i="24"/>
  <c r="AT25" i="24"/>
  <c r="AV30" i="24"/>
  <c r="AV26" i="24"/>
  <c r="AT27" i="24"/>
  <c r="AU28" i="24"/>
  <c r="AX25" i="24"/>
  <c r="AW30" i="24"/>
  <c r="AW12" i="24"/>
  <c r="AS29" i="24"/>
  <c r="AU26" i="24"/>
  <c r="AT29" i="24"/>
  <c r="AS28" i="24"/>
  <c r="AW20" i="24"/>
  <c r="AW11" i="24"/>
  <c r="AV12" i="24"/>
  <c r="AS31" i="24"/>
  <c r="AW28" i="24"/>
  <c r="AU27" i="24"/>
  <c r="AV27" i="24"/>
  <c r="AT26" i="24"/>
  <c r="AX31" i="24"/>
  <c r="AX30" i="24"/>
  <c r="AX11" i="24"/>
  <c r="AT30" i="24"/>
  <c r="AV31" i="24"/>
  <c r="AT28" i="24"/>
  <c r="AS30" i="24"/>
  <c r="AU30" i="24"/>
  <c r="AX27" i="24"/>
  <c r="AR26" i="24"/>
  <c r="AR12" i="24"/>
  <c r="AR31" i="24"/>
  <c r="AU29" i="24"/>
  <c r="AW29" i="24"/>
  <c r="AW27" i="24"/>
  <c r="AX29" i="24"/>
  <c r="AR28" i="24"/>
  <c r="AX12" i="24"/>
  <c r="AR11" i="24"/>
  <c r="AS11" i="24"/>
  <c r="AU12" i="24"/>
  <c r="AU31" i="24"/>
  <c r="AV29" i="24"/>
  <c r="AX26" i="24"/>
  <c r="AR29" i="24"/>
  <c r="AS27" i="24"/>
  <c r="AR27" i="24"/>
  <c r="AV11" i="24"/>
  <c r="AT11" i="24"/>
  <c r="AR30" i="24"/>
  <c r="AT18" i="24"/>
  <c r="AU11" i="24"/>
  <c r="AT12" i="24"/>
  <c r="AR25" i="24"/>
  <c r="AX28" i="24"/>
  <c r="BU4" i="15"/>
  <c r="BU5" i="15" s="1"/>
  <c r="BR3" i="6"/>
  <c r="BY8" i="5"/>
  <c r="BY9" i="5" s="1"/>
  <c r="BY10" i="5" s="1"/>
  <c r="BO4" i="5"/>
  <c r="BO5" i="5" s="1"/>
  <c r="BO6" i="5" s="1"/>
  <c r="BB33" i="27" l="1"/>
  <c r="AZ34" i="27"/>
  <c r="BB34" i="27" s="1"/>
  <c r="BB33" i="26"/>
  <c r="AZ34" i="26"/>
  <c r="BB34" i="26" s="1"/>
  <c r="C49" i="35"/>
  <c r="C41" i="35" s="1"/>
  <c r="AI33" i="35"/>
  <c r="AT31" i="24"/>
  <c r="AW31" i="24"/>
  <c r="AY32" i="26"/>
  <c r="AY33" i="26" s="1"/>
  <c r="B49" i="35"/>
  <c r="B46" i="35" s="1"/>
  <c r="AT19" i="24"/>
  <c r="AW6" i="24"/>
  <c r="AW15" i="24"/>
  <c r="AV21" i="24"/>
  <c r="AR21" i="24"/>
  <c r="AS21" i="24"/>
  <c r="AS16" i="24"/>
  <c r="AS20" i="24"/>
  <c r="AV23" i="24"/>
  <c r="AR22" i="24"/>
  <c r="AV7" i="24"/>
  <c r="AW21" i="24"/>
  <c r="AS22" i="24"/>
  <c r="AR14" i="24"/>
  <c r="AW17" i="24"/>
  <c r="AV16" i="24"/>
  <c r="AX23" i="24"/>
  <c r="AX15" i="24"/>
  <c r="AT6" i="24"/>
  <c r="AT16" i="24"/>
  <c r="AS6" i="24"/>
  <c r="AV19" i="24"/>
  <c r="AW7" i="24"/>
  <c r="AU18" i="24"/>
  <c r="AW18" i="24"/>
  <c r="AU23" i="24"/>
  <c r="AS17" i="24"/>
  <c r="AX17" i="24"/>
  <c r="AV14" i="24"/>
  <c r="AT15" i="24"/>
  <c r="AV6" i="24"/>
  <c r="AR17" i="24"/>
  <c r="AR16" i="24"/>
  <c r="AV15" i="24"/>
  <c r="AW14" i="24"/>
  <c r="AW13" i="24"/>
  <c r="AU20" i="24"/>
  <c r="AN32" i="24"/>
  <c r="AT13" i="24"/>
  <c r="AX18" i="24"/>
  <c r="AS19" i="24"/>
  <c r="AV13" i="24"/>
  <c r="AW23" i="24"/>
  <c r="AX14" i="24"/>
  <c r="AS23" i="24"/>
  <c r="AG32" i="24"/>
  <c r="AO32" i="24"/>
  <c r="AS18" i="24"/>
  <c r="AV18" i="24"/>
  <c r="AR13" i="24"/>
  <c r="AW22" i="24"/>
  <c r="AU16" i="24"/>
  <c r="AS15" i="24"/>
  <c r="AU7" i="24"/>
  <c r="AD32" i="24"/>
  <c r="AR6" i="24"/>
  <c r="AV20" i="24"/>
  <c r="AR7" i="24"/>
  <c r="AQ18" i="24"/>
  <c r="AX21" i="24"/>
  <c r="AS14" i="24"/>
  <c r="AQ22" i="24"/>
  <c r="AQ20" i="24"/>
  <c r="AE32" i="24"/>
  <c r="T32" i="24"/>
  <c r="AI20" i="24"/>
  <c r="AW19" i="24"/>
  <c r="AI18" i="24"/>
  <c r="AX20" i="24"/>
  <c r="AI23" i="24"/>
  <c r="AQ15" i="24"/>
  <c r="AI13" i="24"/>
  <c r="AQ21" i="24"/>
  <c r="AI16" i="24"/>
  <c r="AU25" i="24"/>
  <c r="AT21" i="24"/>
  <c r="AI21" i="24"/>
  <c r="AI6" i="24"/>
  <c r="AB32" i="24"/>
  <c r="AP32" i="24"/>
  <c r="AQ16" i="24"/>
  <c r="AT14" i="24"/>
  <c r="AQ14" i="24"/>
  <c r="AU15" i="24"/>
  <c r="AX22" i="24"/>
  <c r="AI15" i="24"/>
  <c r="AQ13" i="24"/>
  <c r="AI14" i="24"/>
  <c r="AU14" i="24"/>
  <c r="AU19" i="24"/>
  <c r="AU17" i="24"/>
  <c r="AF32" i="24"/>
  <c r="AI7" i="24"/>
  <c r="AI19" i="24"/>
  <c r="AQ7" i="24"/>
  <c r="AT17" i="24"/>
  <c r="AV22" i="24"/>
  <c r="AR15" i="24"/>
  <c r="AI24" i="24"/>
  <c r="AY24" i="24" s="1"/>
  <c r="AQ23" i="24"/>
  <c r="AL32" i="24"/>
  <c r="AC32" i="24"/>
  <c r="AW16" i="24"/>
  <c r="AX7" i="24"/>
  <c r="AJ32" i="24"/>
  <c r="AK32" i="24"/>
  <c r="AX19" i="24"/>
  <c r="AS7" i="24"/>
  <c r="AV17" i="24"/>
  <c r="AI22" i="24"/>
  <c r="AI17" i="24"/>
  <c r="AQ19" i="24"/>
  <c r="AS13" i="24"/>
  <c r="AQ6" i="24"/>
  <c r="AQ17" i="24"/>
  <c r="AX6" i="24"/>
  <c r="AM32" i="24"/>
  <c r="AH32" i="24"/>
  <c r="AQ34" i="24"/>
  <c r="BU6" i="15"/>
  <c r="BU7" i="15" s="1"/>
  <c r="BU8" i="15" s="1"/>
  <c r="BU9" i="15" s="1"/>
  <c r="BU10" i="15" s="1"/>
  <c r="BU11" i="15" s="1"/>
  <c r="BU12" i="15" s="1"/>
  <c r="AQ33" i="27"/>
  <c r="AQ33" i="35"/>
  <c r="AZ33" i="35"/>
  <c r="D33" i="27"/>
  <c r="D34" i="27" s="1"/>
  <c r="AY30" i="27"/>
  <c r="AY30" i="35"/>
  <c r="AY32" i="27"/>
  <c r="BC33" i="27" s="1"/>
  <c r="D33" i="26"/>
  <c r="AQ33" i="26"/>
  <c r="AY30" i="26"/>
  <c r="C33" i="35"/>
  <c r="C34" i="35" s="1"/>
  <c r="AY32" i="35"/>
  <c r="AY33" i="35" s="1"/>
  <c r="AY25" i="24"/>
  <c r="AY30" i="24"/>
  <c r="AY27" i="24"/>
  <c r="AY28" i="24"/>
  <c r="AY12" i="24"/>
  <c r="AY26" i="24"/>
  <c r="AY11" i="24"/>
  <c r="AY31" i="24"/>
  <c r="AY29" i="24"/>
  <c r="BY11" i="5"/>
  <c r="BO7" i="5"/>
  <c r="BO8" i="5" s="1"/>
  <c r="BO9" i="5" s="1"/>
  <c r="BO10" i="5" s="1"/>
  <c r="BS8" i="13"/>
  <c r="BS3" i="4"/>
  <c r="BS4" i="4" s="1"/>
  <c r="BS5" i="4" s="1"/>
  <c r="BS6" i="4" s="1"/>
  <c r="BS7" i="4" s="1"/>
  <c r="BB33" i="35" l="1"/>
  <c r="BD33" i="35" s="1"/>
  <c r="AZ34" i="35"/>
  <c r="BB34" i="35" s="1"/>
  <c r="BD34" i="35" s="1"/>
  <c r="BD33" i="27"/>
  <c r="C43" i="35"/>
  <c r="C44" i="35"/>
  <c r="C46" i="35"/>
  <c r="D34" i="26"/>
  <c r="BD34" i="26"/>
  <c r="C45" i="35"/>
  <c r="C47" i="35"/>
  <c r="C42" i="35"/>
  <c r="AY22" i="24"/>
  <c r="BD33" i="26"/>
  <c r="B41" i="35"/>
  <c r="B47" i="35"/>
  <c r="B42" i="35"/>
  <c r="B43" i="35"/>
  <c r="B44" i="35"/>
  <c r="B45" i="35"/>
  <c r="AY18" i="24"/>
  <c r="AV32" i="24"/>
  <c r="AY21" i="24"/>
  <c r="AY17" i="24"/>
  <c r="AW32" i="24"/>
  <c r="AT32" i="24"/>
  <c r="AY13" i="24"/>
  <c r="AU32" i="24"/>
  <c r="AY7" i="24"/>
  <c r="AY6" i="24"/>
  <c r="AY20" i="24"/>
  <c r="AX32" i="24"/>
  <c r="AY15" i="24"/>
  <c r="AS32" i="24"/>
  <c r="AI32" i="24"/>
  <c r="AI34" i="24" s="1"/>
  <c r="AR32" i="24"/>
  <c r="AY16" i="24"/>
  <c r="AY14" i="24"/>
  <c r="AY19" i="24"/>
  <c r="AY23" i="24"/>
  <c r="AQ32" i="24"/>
  <c r="AY33" i="27"/>
  <c r="BD34" i="27" s="1"/>
  <c r="BS9" i="13"/>
  <c r="A3" i="15"/>
  <c r="A3" i="13"/>
  <c r="A3" i="6"/>
  <c r="A3" i="5"/>
  <c r="A3" i="4"/>
  <c r="AZ35" i="24" l="1"/>
  <c r="AI35" i="24" s="1"/>
  <c r="AY34" i="24"/>
  <c r="AY35" i="24" s="1"/>
  <c r="AY32" i="24"/>
  <c r="AQ35" i="24"/>
  <c r="F35" i="24"/>
  <c r="BP7" i="13"/>
  <c r="BP8" i="13" s="1"/>
  <c r="BP9" i="13" s="1"/>
  <c r="BB35" i="24" l="1"/>
  <c r="BD35" i="24" s="1"/>
  <c r="AZ36" i="24"/>
  <c r="F36" i="24"/>
  <c r="BF29" i="15"/>
  <c r="BE29" i="15"/>
  <c r="BD29" i="15"/>
  <c r="BC29" i="15"/>
  <c r="BB29" i="15"/>
  <c r="BA29" i="15"/>
  <c r="AZ29" i="15"/>
  <c r="BF28" i="15"/>
  <c r="BM28" i="15" s="1"/>
  <c r="BE28" i="15"/>
  <c r="BL28" i="15" s="1"/>
  <c r="BD28" i="15"/>
  <c r="BK28" i="15" s="1"/>
  <c r="BC28" i="15"/>
  <c r="BJ28" i="15" s="1"/>
  <c r="BB28" i="15"/>
  <c r="BI28" i="15" s="1"/>
  <c r="BA28" i="15"/>
  <c r="BH28" i="15" s="1"/>
  <c r="AZ28" i="15"/>
  <c r="BG28" i="15" s="1"/>
  <c r="BF27" i="15"/>
  <c r="BM27" i="15" s="1"/>
  <c r="BE27" i="15"/>
  <c r="BL27" i="15" s="1"/>
  <c r="BD27" i="15"/>
  <c r="BK27" i="15" s="1"/>
  <c r="BC27" i="15"/>
  <c r="BJ27" i="15" s="1"/>
  <c r="BB27" i="15"/>
  <c r="BI27" i="15" s="1"/>
  <c r="BA27" i="15"/>
  <c r="BH27" i="15" s="1"/>
  <c r="AZ27" i="15"/>
  <c r="BG27" i="15" s="1"/>
  <c r="BF26" i="15"/>
  <c r="BM26" i="15" s="1"/>
  <c r="BE26" i="15"/>
  <c r="BL26" i="15" s="1"/>
  <c r="BD26" i="15"/>
  <c r="BK26" i="15" s="1"/>
  <c r="BC26" i="15"/>
  <c r="BJ26" i="15" s="1"/>
  <c r="BB26" i="15"/>
  <c r="BI26" i="15" s="1"/>
  <c r="BA26" i="15"/>
  <c r="BH26" i="15" s="1"/>
  <c r="AZ26" i="15"/>
  <c r="BG26" i="15" s="1"/>
  <c r="BF25" i="15"/>
  <c r="BE25" i="15"/>
  <c r="BD25" i="15"/>
  <c r="BC25" i="15"/>
  <c r="BB25" i="15"/>
  <c r="BA25" i="15"/>
  <c r="AZ25" i="15"/>
  <c r="BF24" i="15"/>
  <c r="BE24" i="15"/>
  <c r="BD24" i="15"/>
  <c r="BC24" i="15"/>
  <c r="BB24" i="15"/>
  <c r="BA24" i="15"/>
  <c r="AZ24" i="15"/>
  <c r="BF23" i="15"/>
  <c r="BE23" i="15"/>
  <c r="BD23" i="15"/>
  <c r="BC23" i="15"/>
  <c r="BB23" i="15"/>
  <c r="BA23" i="15"/>
  <c r="AZ23" i="15"/>
  <c r="BF22" i="15"/>
  <c r="BE22" i="15"/>
  <c r="BD22" i="15"/>
  <c r="BC22" i="15"/>
  <c r="BB22" i="15"/>
  <c r="BA22" i="15"/>
  <c r="AZ22" i="15"/>
  <c r="BF21" i="15"/>
  <c r="BE21" i="15"/>
  <c r="BD21" i="15"/>
  <c r="BC21" i="15"/>
  <c r="BB21" i="15"/>
  <c r="BA21" i="15"/>
  <c r="AZ21" i="15"/>
  <c r="BF20" i="15"/>
  <c r="BE20" i="15"/>
  <c r="BD20" i="15"/>
  <c r="BC20" i="15"/>
  <c r="BB20" i="15"/>
  <c r="BA20" i="15"/>
  <c r="AZ20" i="15"/>
  <c r="BF19" i="15"/>
  <c r="BE19" i="15"/>
  <c r="BD19" i="15"/>
  <c r="BC19" i="15"/>
  <c r="BB19" i="15"/>
  <c r="BA19" i="15"/>
  <c r="AZ19" i="15"/>
  <c r="BF18" i="15"/>
  <c r="BE18" i="15"/>
  <c r="BD18" i="15"/>
  <c r="BC18" i="15"/>
  <c r="BB18" i="15"/>
  <c r="BA18" i="15"/>
  <c r="AZ18" i="15"/>
  <c r="BF17" i="15"/>
  <c r="BE17" i="15"/>
  <c r="BD17" i="15"/>
  <c r="BC17" i="15"/>
  <c r="BB17" i="15"/>
  <c r="BA17" i="15"/>
  <c r="AZ17" i="15"/>
  <c r="BF16" i="15"/>
  <c r="BE16" i="15"/>
  <c r="BD16" i="15"/>
  <c r="BC16" i="15"/>
  <c r="BB16" i="15"/>
  <c r="BA16" i="15"/>
  <c r="AZ16" i="15"/>
  <c r="BF15" i="15"/>
  <c r="BE15" i="15"/>
  <c r="BD15" i="15"/>
  <c r="BC15" i="15"/>
  <c r="BB15" i="15"/>
  <c r="BA15" i="15"/>
  <c r="AZ15" i="15"/>
  <c r="BF14" i="15"/>
  <c r="BE14" i="15"/>
  <c r="BD14" i="15"/>
  <c r="BC14" i="15"/>
  <c r="BB14" i="15"/>
  <c r="BA14" i="15"/>
  <c r="AZ14" i="15"/>
  <c r="BF13" i="15"/>
  <c r="BE13" i="15"/>
  <c r="BD13" i="15"/>
  <c r="BC13" i="15"/>
  <c r="BB13" i="15"/>
  <c r="BA13" i="15"/>
  <c r="AZ13" i="15"/>
  <c r="BF12" i="15"/>
  <c r="BE12" i="15"/>
  <c r="BD12" i="15"/>
  <c r="BC12" i="15"/>
  <c r="BB12" i="15"/>
  <c r="BA12" i="15"/>
  <c r="AZ12" i="15"/>
  <c r="BF11" i="15"/>
  <c r="BE11" i="15"/>
  <c r="BD11" i="15"/>
  <c r="BC11" i="15"/>
  <c r="BB11" i="15"/>
  <c r="BA11" i="15"/>
  <c r="AZ11" i="15"/>
  <c r="BF10" i="15"/>
  <c r="BE10" i="15"/>
  <c r="BD10" i="15"/>
  <c r="BC10" i="15"/>
  <c r="BB10" i="15"/>
  <c r="BA10" i="15"/>
  <c r="AZ10" i="15"/>
  <c r="BF9" i="15"/>
  <c r="BE9" i="15"/>
  <c r="BD9" i="15"/>
  <c r="BC9" i="15"/>
  <c r="BB9" i="15"/>
  <c r="BA9" i="15"/>
  <c r="AZ9" i="15"/>
  <c r="BF8" i="15"/>
  <c r="BE8" i="15"/>
  <c r="BD8" i="15"/>
  <c r="BC8" i="15"/>
  <c r="BB8" i="15"/>
  <c r="BA8" i="15"/>
  <c r="AZ8" i="15"/>
  <c r="BF7" i="15"/>
  <c r="BE7" i="15"/>
  <c r="BD7" i="15"/>
  <c r="BC7" i="15"/>
  <c r="BB7" i="15"/>
  <c r="BA7" i="15"/>
  <c r="AZ7" i="15"/>
  <c r="BF6" i="15"/>
  <c r="BE6" i="15"/>
  <c r="BD6" i="15"/>
  <c r="BC6" i="15"/>
  <c r="BB6" i="15"/>
  <c r="BA6" i="15"/>
  <c r="AZ6" i="15"/>
  <c r="BQ4" i="15"/>
  <c r="BQ5" i="15" s="1"/>
  <c r="BC35" i="13"/>
  <c r="BF31" i="13"/>
  <c r="BE31" i="13"/>
  <c r="BD31" i="13"/>
  <c r="BK31" i="13" s="1"/>
  <c r="BC31" i="13"/>
  <c r="BB31" i="13"/>
  <c r="BA31" i="13"/>
  <c r="AZ31" i="13"/>
  <c r="BF30" i="13"/>
  <c r="BM30" i="13" s="1"/>
  <c r="BE30" i="13"/>
  <c r="BL30" i="13" s="1"/>
  <c r="BD30" i="13"/>
  <c r="BK30" i="13" s="1"/>
  <c r="BC30" i="13"/>
  <c r="BJ30" i="13" s="1"/>
  <c r="BB30" i="13"/>
  <c r="BI30" i="13" s="1"/>
  <c r="BA30" i="13"/>
  <c r="BH30" i="13" s="1"/>
  <c r="AZ30" i="13"/>
  <c r="BF29" i="13"/>
  <c r="BM29" i="13" s="1"/>
  <c r="BE29" i="13"/>
  <c r="BL29" i="13" s="1"/>
  <c r="BD29" i="13"/>
  <c r="BC29" i="13"/>
  <c r="BJ29" i="13" s="1"/>
  <c r="BB29" i="13"/>
  <c r="BI29" i="13" s="1"/>
  <c r="BA29" i="13"/>
  <c r="BH29" i="13" s="1"/>
  <c r="AZ29" i="13"/>
  <c r="BG29" i="13" s="1"/>
  <c r="BF28" i="13"/>
  <c r="BM28" i="13" s="1"/>
  <c r="BE28" i="13"/>
  <c r="BL28" i="13" s="1"/>
  <c r="BD28" i="13"/>
  <c r="BK28" i="13" s="1"/>
  <c r="BC28" i="13"/>
  <c r="BB28" i="13"/>
  <c r="BI28" i="13" s="1"/>
  <c r="BA28" i="13"/>
  <c r="BH28" i="13" s="1"/>
  <c r="AZ28" i="13"/>
  <c r="BG28" i="13" s="1"/>
  <c r="BF27" i="13"/>
  <c r="BE27" i="13"/>
  <c r="BD27" i="13"/>
  <c r="BC27" i="13"/>
  <c r="BB27" i="13"/>
  <c r="BA27" i="13"/>
  <c r="AZ27" i="13"/>
  <c r="BF26" i="13"/>
  <c r="BE26" i="13"/>
  <c r="BD26" i="13"/>
  <c r="BC26" i="13"/>
  <c r="BB26" i="13"/>
  <c r="BA26" i="13"/>
  <c r="AZ26" i="13"/>
  <c r="BF25" i="13"/>
  <c r="BE25" i="13"/>
  <c r="BD25" i="13"/>
  <c r="BC25" i="13"/>
  <c r="BB25" i="13"/>
  <c r="BA25" i="13"/>
  <c r="AZ25" i="13"/>
  <c r="BF24" i="13"/>
  <c r="BE24" i="13"/>
  <c r="BD24" i="13"/>
  <c r="BC24" i="13"/>
  <c r="BB24" i="13"/>
  <c r="BA24" i="13"/>
  <c r="AZ24" i="13"/>
  <c r="BF23" i="13"/>
  <c r="BE23" i="13"/>
  <c r="BD23" i="13"/>
  <c r="BC23" i="13"/>
  <c r="BB23" i="13"/>
  <c r="BA23" i="13"/>
  <c r="AZ23" i="13"/>
  <c r="BF22" i="13"/>
  <c r="BE22" i="13"/>
  <c r="BD22" i="13"/>
  <c r="BC22" i="13"/>
  <c r="BB22" i="13"/>
  <c r="BA22" i="13"/>
  <c r="AZ22" i="13"/>
  <c r="P22" i="13"/>
  <c r="O22" i="13"/>
  <c r="BF21" i="13"/>
  <c r="BE21" i="13"/>
  <c r="BD21" i="13"/>
  <c r="BC21" i="13"/>
  <c r="BB21" i="13"/>
  <c r="BA21" i="13"/>
  <c r="AZ21" i="13"/>
  <c r="BF20" i="13"/>
  <c r="BE20" i="13"/>
  <c r="BD20" i="13"/>
  <c r="BC20" i="13"/>
  <c r="BB20" i="13"/>
  <c r="BA20" i="13"/>
  <c r="AZ20" i="13"/>
  <c r="BF19" i="13"/>
  <c r="BE19" i="13"/>
  <c r="BD19" i="13"/>
  <c r="BC19" i="13"/>
  <c r="BB19" i="13"/>
  <c r="BA19" i="13"/>
  <c r="AZ19" i="13"/>
  <c r="BF18" i="13"/>
  <c r="BE18" i="13"/>
  <c r="BD18" i="13"/>
  <c r="BC18" i="13"/>
  <c r="BB18" i="13"/>
  <c r="BA18" i="13"/>
  <c r="AZ18" i="13"/>
  <c r="BF17" i="13"/>
  <c r="BE17" i="13"/>
  <c r="BD17" i="13"/>
  <c r="BC17" i="13"/>
  <c r="BB17" i="13"/>
  <c r="BA17" i="13"/>
  <c r="AZ17" i="13"/>
  <c r="BF16" i="13"/>
  <c r="BE16" i="13"/>
  <c r="BD16" i="13"/>
  <c r="BC16" i="13"/>
  <c r="BB16" i="13"/>
  <c r="BA16" i="13"/>
  <c r="AZ16" i="13"/>
  <c r="BF15" i="13"/>
  <c r="BE15" i="13"/>
  <c r="BD15" i="13"/>
  <c r="BC15" i="13"/>
  <c r="BB15" i="13"/>
  <c r="BA15" i="13"/>
  <c r="AZ15" i="13"/>
  <c r="BF14" i="13"/>
  <c r="BE14" i="13"/>
  <c r="BD14" i="13"/>
  <c r="BC14" i="13"/>
  <c r="BB14" i="13"/>
  <c r="BA14" i="13"/>
  <c r="AZ14" i="13"/>
  <c r="BF13" i="13"/>
  <c r="BE13" i="13"/>
  <c r="BD13" i="13"/>
  <c r="BC13" i="13"/>
  <c r="BB13" i="13"/>
  <c r="BA13" i="13"/>
  <c r="AZ13" i="13"/>
  <c r="BF12" i="13"/>
  <c r="BE12" i="13"/>
  <c r="BD12" i="13"/>
  <c r="BC12" i="13"/>
  <c r="BB12" i="13"/>
  <c r="BA12" i="13"/>
  <c r="AZ12" i="13"/>
  <c r="BF11" i="13"/>
  <c r="BE11" i="13"/>
  <c r="BD11" i="13"/>
  <c r="BC11" i="13"/>
  <c r="BB11" i="13"/>
  <c r="BA11" i="13"/>
  <c r="AZ11" i="13"/>
  <c r="BF10" i="13"/>
  <c r="BE10" i="13"/>
  <c r="BD10" i="13"/>
  <c r="BC10" i="13"/>
  <c r="BB10" i="13"/>
  <c r="BA10" i="13"/>
  <c r="AZ10" i="13"/>
  <c r="BF9" i="13"/>
  <c r="BE9" i="13"/>
  <c r="BD9" i="13"/>
  <c r="BC9" i="13"/>
  <c r="BB9" i="13"/>
  <c r="BA9" i="13"/>
  <c r="AZ9" i="13"/>
  <c r="BF8" i="13"/>
  <c r="BE8" i="13"/>
  <c r="BD8" i="13"/>
  <c r="BC8" i="13"/>
  <c r="BB8" i="13"/>
  <c r="BA8" i="13"/>
  <c r="AZ8" i="13"/>
  <c r="BF7" i="13"/>
  <c r="BE7" i="13"/>
  <c r="BD7" i="13"/>
  <c r="BC7" i="13"/>
  <c r="P7" i="13" s="1"/>
  <c r="BB7" i="13"/>
  <c r="BA7" i="13"/>
  <c r="AZ7" i="13"/>
  <c r="BF6" i="13"/>
  <c r="BE6" i="13"/>
  <c r="BD6" i="13"/>
  <c r="BC6" i="13"/>
  <c r="BB6" i="13"/>
  <c r="BA6" i="13"/>
  <c r="AZ6" i="13"/>
  <c r="BC33" i="6"/>
  <c r="BF29" i="6"/>
  <c r="BE29" i="6"/>
  <c r="BD29" i="6"/>
  <c r="BC29" i="6"/>
  <c r="BB29" i="6"/>
  <c r="BA29" i="6"/>
  <c r="AZ29" i="6"/>
  <c r="BF28" i="6"/>
  <c r="BM28" i="6" s="1"/>
  <c r="BE28" i="6"/>
  <c r="BL28" i="6" s="1"/>
  <c r="BD28" i="6"/>
  <c r="BK28" i="6" s="1"/>
  <c r="BC28" i="6"/>
  <c r="BJ28" i="6" s="1"/>
  <c r="BB28" i="6"/>
  <c r="BI28" i="6" s="1"/>
  <c r="BA28" i="6"/>
  <c r="BH28" i="6" s="1"/>
  <c r="AZ28" i="6"/>
  <c r="BG28" i="6" s="1"/>
  <c r="BF27" i="6"/>
  <c r="BM27" i="6" s="1"/>
  <c r="BE27" i="6"/>
  <c r="BL27" i="6" s="1"/>
  <c r="BD27" i="6"/>
  <c r="BK27" i="6" s="1"/>
  <c r="BC27" i="6"/>
  <c r="BJ27" i="6" s="1"/>
  <c r="BB27" i="6"/>
  <c r="BI27" i="6" s="1"/>
  <c r="BA27" i="6"/>
  <c r="BH27" i="6" s="1"/>
  <c r="AZ27" i="6"/>
  <c r="BG27" i="6" s="1"/>
  <c r="BF26" i="6"/>
  <c r="BM26" i="6" s="1"/>
  <c r="BE26" i="6"/>
  <c r="BL26" i="6" s="1"/>
  <c r="BD26" i="6"/>
  <c r="BK26" i="6" s="1"/>
  <c r="BC26" i="6"/>
  <c r="BJ26" i="6" s="1"/>
  <c r="BB26" i="6"/>
  <c r="BI26" i="6" s="1"/>
  <c r="BA26" i="6"/>
  <c r="BH26" i="6" s="1"/>
  <c r="AZ26" i="6"/>
  <c r="BG26" i="6" s="1"/>
  <c r="BF25" i="6"/>
  <c r="BE25" i="6"/>
  <c r="BD25" i="6"/>
  <c r="BC25" i="6"/>
  <c r="BB25" i="6"/>
  <c r="BA25" i="6"/>
  <c r="AZ25" i="6"/>
  <c r="BF24" i="6"/>
  <c r="BE24" i="6"/>
  <c r="BD24" i="6"/>
  <c r="BC24" i="6"/>
  <c r="BB24" i="6"/>
  <c r="BA24" i="6"/>
  <c r="AZ24" i="6"/>
  <c r="BF23" i="6"/>
  <c r="BE23" i="6"/>
  <c r="BD23" i="6"/>
  <c r="BC23" i="6"/>
  <c r="BB23" i="6"/>
  <c r="BA23" i="6"/>
  <c r="AZ23" i="6"/>
  <c r="BF22" i="6"/>
  <c r="BE22" i="6"/>
  <c r="BD22" i="6"/>
  <c r="BC22" i="6"/>
  <c r="BB22" i="6"/>
  <c r="BA22" i="6"/>
  <c r="AZ22" i="6"/>
  <c r="BF21" i="6"/>
  <c r="BE21" i="6"/>
  <c r="BD21" i="6"/>
  <c r="BC21" i="6"/>
  <c r="BB21" i="6"/>
  <c r="BA21" i="6"/>
  <c r="AZ21" i="6"/>
  <c r="BF20" i="6"/>
  <c r="BE20" i="6"/>
  <c r="BD20" i="6"/>
  <c r="BC20" i="6"/>
  <c r="BB20" i="6"/>
  <c r="O20" i="6" s="1"/>
  <c r="BA20" i="6"/>
  <c r="AZ20" i="6"/>
  <c r="BF19" i="6"/>
  <c r="BE19" i="6"/>
  <c r="BD19" i="6"/>
  <c r="BC19" i="6"/>
  <c r="BB19" i="6"/>
  <c r="BA19" i="6"/>
  <c r="AZ19" i="6"/>
  <c r="BF18" i="6"/>
  <c r="BE18" i="6"/>
  <c r="BD18" i="6"/>
  <c r="BC18" i="6"/>
  <c r="BB18" i="6"/>
  <c r="BA18" i="6"/>
  <c r="AZ18" i="6"/>
  <c r="BF17" i="6"/>
  <c r="BE17" i="6"/>
  <c r="BD17" i="6"/>
  <c r="BC17" i="6"/>
  <c r="BB17" i="6"/>
  <c r="BA17" i="6"/>
  <c r="AZ17" i="6"/>
  <c r="BF16" i="6"/>
  <c r="BE16" i="6"/>
  <c r="BD16" i="6"/>
  <c r="BC16" i="6"/>
  <c r="BB16" i="6"/>
  <c r="O16" i="6" s="1"/>
  <c r="BA16" i="6"/>
  <c r="AZ16" i="6"/>
  <c r="BF15" i="6"/>
  <c r="BE15" i="6"/>
  <c r="BD15" i="6"/>
  <c r="BC15" i="6"/>
  <c r="BB15" i="6"/>
  <c r="BA15" i="6"/>
  <c r="AZ15" i="6"/>
  <c r="BF14" i="6"/>
  <c r="BE14" i="6"/>
  <c r="BD14" i="6"/>
  <c r="BC14" i="6"/>
  <c r="BB14" i="6"/>
  <c r="BA14" i="6"/>
  <c r="AZ14" i="6"/>
  <c r="BF13" i="6"/>
  <c r="BE13" i="6"/>
  <c r="BD13" i="6"/>
  <c r="BC13" i="6"/>
  <c r="BB13" i="6"/>
  <c r="BA13" i="6"/>
  <c r="AZ13" i="6"/>
  <c r="S13" i="6"/>
  <c r="R13" i="6"/>
  <c r="Q13" i="6"/>
  <c r="P13" i="6"/>
  <c r="O13" i="6"/>
  <c r="N13" i="6"/>
  <c r="M13" i="6"/>
  <c r="BF12" i="6"/>
  <c r="BE12" i="6"/>
  <c r="BD12" i="6"/>
  <c r="BC12" i="6"/>
  <c r="BB12" i="6"/>
  <c r="BA12" i="6"/>
  <c r="AZ12" i="6"/>
  <c r="S12" i="6"/>
  <c r="R12" i="6"/>
  <c r="Q12" i="6"/>
  <c r="P12" i="6"/>
  <c r="O12" i="6"/>
  <c r="N12" i="6"/>
  <c r="M12" i="6"/>
  <c r="BF11" i="6"/>
  <c r="BE11" i="6"/>
  <c r="BD11" i="6"/>
  <c r="BC11" i="6"/>
  <c r="BB11" i="6"/>
  <c r="BA11" i="6"/>
  <c r="AZ11" i="6"/>
  <c r="S11" i="6"/>
  <c r="R11" i="6"/>
  <c r="Q11" i="6"/>
  <c r="P11" i="6"/>
  <c r="O11" i="6"/>
  <c r="N11" i="6"/>
  <c r="M11" i="6"/>
  <c r="BF10" i="6"/>
  <c r="BE10" i="6"/>
  <c r="BD10" i="6"/>
  <c r="BC10" i="6"/>
  <c r="BB10" i="6"/>
  <c r="BA10" i="6"/>
  <c r="AZ10" i="6"/>
  <c r="S10" i="6"/>
  <c r="R10" i="6"/>
  <c r="Q10" i="6"/>
  <c r="P10" i="6"/>
  <c r="O10" i="6"/>
  <c r="N10" i="6"/>
  <c r="M10" i="6"/>
  <c r="BF9" i="6"/>
  <c r="BE9" i="6"/>
  <c r="BD9" i="6"/>
  <c r="BC9" i="6"/>
  <c r="BB9" i="6"/>
  <c r="BA9" i="6"/>
  <c r="AZ9" i="6"/>
  <c r="S9" i="6"/>
  <c r="R9" i="6"/>
  <c r="Q9" i="6"/>
  <c r="P9" i="6"/>
  <c r="O9" i="6"/>
  <c r="N9" i="6"/>
  <c r="M9" i="6"/>
  <c r="BF8" i="6"/>
  <c r="BE8" i="6"/>
  <c r="BD8" i="6"/>
  <c r="BC8" i="6"/>
  <c r="BB8" i="6"/>
  <c r="BA8" i="6"/>
  <c r="AZ8" i="6"/>
  <c r="S8" i="6"/>
  <c r="R8" i="6"/>
  <c r="Q8" i="6"/>
  <c r="P8" i="6"/>
  <c r="O8" i="6"/>
  <c r="N8" i="6"/>
  <c r="M8" i="6"/>
  <c r="BF7" i="6"/>
  <c r="BE7" i="6"/>
  <c r="BD7" i="6"/>
  <c r="BC7" i="6"/>
  <c r="BB7" i="6"/>
  <c r="BA7" i="6"/>
  <c r="AZ7" i="6"/>
  <c r="S7" i="6"/>
  <c r="R7" i="6"/>
  <c r="Q7" i="6"/>
  <c r="P7" i="6"/>
  <c r="O7" i="6"/>
  <c r="N7" i="6"/>
  <c r="M7" i="6"/>
  <c r="BF6" i="6"/>
  <c r="BE6" i="6"/>
  <c r="BD6" i="6"/>
  <c r="BC6" i="6"/>
  <c r="BB6" i="6"/>
  <c r="BA6" i="6"/>
  <c r="AZ6" i="6"/>
  <c r="S6" i="6"/>
  <c r="R6" i="6"/>
  <c r="Q6" i="6"/>
  <c r="P6" i="6"/>
  <c r="O6" i="6"/>
  <c r="N6" i="6"/>
  <c r="M6" i="6"/>
  <c r="BO3" i="6"/>
  <c r="BF29" i="5"/>
  <c r="BM29" i="5" s="1"/>
  <c r="S29" i="5" s="1"/>
  <c r="BE29" i="5"/>
  <c r="BL29" i="5" s="1"/>
  <c r="BD29" i="5"/>
  <c r="BK29" i="5" s="1"/>
  <c r="BC29" i="5"/>
  <c r="BJ29" i="5" s="1"/>
  <c r="P29" i="5" s="1"/>
  <c r="BB29" i="5"/>
  <c r="BI29" i="5" s="1"/>
  <c r="O29" i="5" s="1"/>
  <c r="BA29" i="5"/>
  <c r="BH29" i="5" s="1"/>
  <c r="N29" i="5" s="1"/>
  <c r="AZ29" i="5"/>
  <c r="BG29" i="5" s="1"/>
  <c r="M29" i="5" s="1"/>
  <c r="R29" i="5"/>
  <c r="Q29" i="5"/>
  <c r="BF28" i="5"/>
  <c r="BM28" i="5" s="1"/>
  <c r="BE28" i="5"/>
  <c r="BL28" i="5" s="1"/>
  <c r="R28" i="5" s="1"/>
  <c r="BD28" i="5"/>
  <c r="BK28" i="5" s="1"/>
  <c r="BC28" i="5"/>
  <c r="BJ28" i="5" s="1"/>
  <c r="BB28" i="5"/>
  <c r="BI28" i="5" s="1"/>
  <c r="O28" i="5" s="1"/>
  <c r="BA28" i="5"/>
  <c r="BH28" i="5" s="1"/>
  <c r="N28" i="5" s="1"/>
  <c r="AZ28" i="5"/>
  <c r="BG28" i="5" s="1"/>
  <c r="S28" i="5"/>
  <c r="Q28" i="5"/>
  <c r="P28" i="5"/>
  <c r="M28" i="5"/>
  <c r="BF27" i="5"/>
  <c r="BM27" i="5" s="1"/>
  <c r="BE27" i="5"/>
  <c r="BL27" i="5" s="1"/>
  <c r="R27" i="5" s="1"/>
  <c r="BD27" i="5"/>
  <c r="BK27" i="5" s="1"/>
  <c r="Q27" i="5" s="1"/>
  <c r="BC27" i="5"/>
  <c r="BJ27" i="5" s="1"/>
  <c r="P27" i="5" s="1"/>
  <c r="BB27" i="5"/>
  <c r="BI27" i="5" s="1"/>
  <c r="BA27" i="5"/>
  <c r="BH27" i="5" s="1"/>
  <c r="N27" i="5" s="1"/>
  <c r="AZ27" i="5"/>
  <c r="BG27" i="5" s="1"/>
  <c r="M27" i="5" s="1"/>
  <c r="S27" i="5"/>
  <c r="O27" i="5"/>
  <c r="BF26" i="5"/>
  <c r="BM26" i="5" s="1"/>
  <c r="S26" i="5" s="1"/>
  <c r="BE26" i="5"/>
  <c r="BL26" i="5" s="1"/>
  <c r="R26" i="5" s="1"/>
  <c r="BD26" i="5"/>
  <c r="BK26" i="5" s="1"/>
  <c r="BC26" i="5"/>
  <c r="BJ26" i="5" s="1"/>
  <c r="P26" i="5" s="1"/>
  <c r="BB26" i="5"/>
  <c r="BI26" i="5" s="1"/>
  <c r="O26" i="5" s="1"/>
  <c r="BA26" i="5"/>
  <c r="BH26" i="5" s="1"/>
  <c r="N26" i="5" s="1"/>
  <c r="AZ26" i="5"/>
  <c r="BG26" i="5" s="1"/>
  <c r="Q26" i="5"/>
  <c r="M26" i="5"/>
  <c r="BF25" i="5"/>
  <c r="BE25" i="5"/>
  <c r="BD25" i="5"/>
  <c r="BC25" i="5"/>
  <c r="BJ25" i="5" s="1"/>
  <c r="BB25" i="5"/>
  <c r="BI25" i="5" s="1"/>
  <c r="O25" i="5" s="1"/>
  <c r="BA25" i="5"/>
  <c r="AZ25" i="5"/>
  <c r="P25" i="5"/>
  <c r="BF24" i="5"/>
  <c r="BE24" i="5"/>
  <c r="BL24" i="5" s="1"/>
  <c r="BD24" i="5"/>
  <c r="BC24" i="5"/>
  <c r="BJ24" i="5" s="1"/>
  <c r="P24" i="5" s="1"/>
  <c r="BB24" i="5"/>
  <c r="BA24" i="5"/>
  <c r="AZ24" i="5"/>
  <c r="R24" i="5"/>
  <c r="BF23" i="5"/>
  <c r="BM23" i="5" s="1"/>
  <c r="S23" i="5" s="1"/>
  <c r="BE23" i="5"/>
  <c r="BD23" i="5"/>
  <c r="BK23" i="5" s="1"/>
  <c r="Q23" i="5" s="1"/>
  <c r="BC23" i="5"/>
  <c r="BB23" i="5"/>
  <c r="BA23" i="5"/>
  <c r="AZ23" i="5"/>
  <c r="BF22" i="5"/>
  <c r="BE22" i="5"/>
  <c r="BD22" i="5"/>
  <c r="BC22" i="5"/>
  <c r="BJ22" i="5" s="1"/>
  <c r="BB22" i="5"/>
  <c r="BA22" i="5"/>
  <c r="AZ22" i="5"/>
  <c r="P22" i="5"/>
  <c r="BF21" i="5"/>
  <c r="BE21" i="5"/>
  <c r="BL21" i="5" s="1"/>
  <c r="R21" i="5" s="1"/>
  <c r="BD21" i="5"/>
  <c r="BC21" i="5"/>
  <c r="BB21" i="5"/>
  <c r="BA21" i="5"/>
  <c r="BH21" i="5" s="1"/>
  <c r="N21" i="5" s="1"/>
  <c r="AZ21" i="5"/>
  <c r="BF20" i="5"/>
  <c r="BE20" i="5"/>
  <c r="BD20" i="5"/>
  <c r="BC20" i="5"/>
  <c r="BJ20" i="5" s="1"/>
  <c r="BB20" i="5"/>
  <c r="BA20" i="5"/>
  <c r="AZ20" i="5"/>
  <c r="P20" i="5"/>
  <c r="BF19" i="5"/>
  <c r="BE19" i="5"/>
  <c r="BD19" i="5"/>
  <c r="BC19" i="5"/>
  <c r="BB19" i="5"/>
  <c r="BA19" i="5"/>
  <c r="AZ19" i="5"/>
  <c r="BF18" i="5"/>
  <c r="BE18" i="5"/>
  <c r="BD18" i="5"/>
  <c r="BC18" i="5"/>
  <c r="BB18" i="5"/>
  <c r="BA18" i="5"/>
  <c r="AZ18" i="5"/>
  <c r="BF17" i="5"/>
  <c r="BM17" i="5" s="1"/>
  <c r="S17" i="5" s="1"/>
  <c r="BE17" i="5"/>
  <c r="BL17" i="5" s="1"/>
  <c r="R17" i="5" s="1"/>
  <c r="BD17" i="5"/>
  <c r="BK17" i="5" s="1"/>
  <c r="Q17" i="5" s="1"/>
  <c r="BC17" i="5"/>
  <c r="BB17" i="5"/>
  <c r="BA17" i="5"/>
  <c r="AZ17" i="5"/>
  <c r="BF16" i="5"/>
  <c r="BE16" i="5"/>
  <c r="BD16" i="5"/>
  <c r="BC16" i="5"/>
  <c r="BJ16" i="5" s="1"/>
  <c r="BB16" i="5"/>
  <c r="BA16" i="5"/>
  <c r="BH16" i="5" s="1"/>
  <c r="N16" i="5" s="1"/>
  <c r="AZ16" i="5"/>
  <c r="P16" i="5"/>
  <c r="BF15" i="5"/>
  <c r="BE15" i="5"/>
  <c r="BL15" i="5" s="1"/>
  <c r="R15" i="5" s="1"/>
  <c r="BD15" i="5"/>
  <c r="BK15" i="5" s="1"/>
  <c r="Q15" i="5" s="1"/>
  <c r="BC15" i="5"/>
  <c r="BB15" i="5"/>
  <c r="BA15" i="5"/>
  <c r="AZ15" i="5"/>
  <c r="BF14" i="5"/>
  <c r="BE14" i="5"/>
  <c r="BD14" i="5"/>
  <c r="BC14" i="5"/>
  <c r="BJ14" i="5" s="1"/>
  <c r="BB14" i="5"/>
  <c r="BA14" i="5"/>
  <c r="AZ14" i="5"/>
  <c r="P14" i="5"/>
  <c r="BF13" i="5"/>
  <c r="BE13" i="5"/>
  <c r="BD13" i="5"/>
  <c r="BC13" i="5"/>
  <c r="BB13" i="5"/>
  <c r="BA13" i="5"/>
  <c r="AZ13" i="5"/>
  <c r="BF12" i="5"/>
  <c r="BE12" i="5"/>
  <c r="BD12" i="5"/>
  <c r="BC12" i="5"/>
  <c r="BB12" i="5"/>
  <c r="BA12" i="5"/>
  <c r="AZ12" i="5"/>
  <c r="S12" i="5"/>
  <c r="R12" i="5"/>
  <c r="Q12" i="5"/>
  <c r="P12" i="5"/>
  <c r="O12" i="5"/>
  <c r="N12" i="5"/>
  <c r="M12" i="5"/>
  <c r="BF11" i="5"/>
  <c r="BE11" i="5"/>
  <c r="BD11" i="5"/>
  <c r="BC11" i="5"/>
  <c r="BB11" i="5"/>
  <c r="BA11" i="5"/>
  <c r="AZ11" i="5"/>
  <c r="S11" i="5"/>
  <c r="R11" i="5"/>
  <c r="Q11" i="5"/>
  <c r="P11" i="5"/>
  <c r="O11" i="5"/>
  <c r="N11" i="5"/>
  <c r="M11" i="5"/>
  <c r="BF10" i="5"/>
  <c r="BE10" i="5"/>
  <c r="BD10" i="5"/>
  <c r="BC10" i="5"/>
  <c r="BB10" i="5"/>
  <c r="BA10" i="5"/>
  <c r="AZ10" i="5"/>
  <c r="S10" i="5"/>
  <c r="R10" i="5"/>
  <c r="Q10" i="5"/>
  <c r="P10" i="5"/>
  <c r="O10" i="5"/>
  <c r="N10" i="5"/>
  <c r="M10" i="5"/>
  <c r="BF9" i="5"/>
  <c r="BE9" i="5"/>
  <c r="BD9" i="5"/>
  <c r="BC9" i="5"/>
  <c r="BB9" i="5"/>
  <c r="BA9" i="5"/>
  <c r="AZ9" i="5"/>
  <c r="S9" i="5"/>
  <c r="R9" i="5"/>
  <c r="Q9" i="5"/>
  <c r="P9" i="5"/>
  <c r="O9" i="5"/>
  <c r="N9" i="5"/>
  <c r="M9" i="5"/>
  <c r="BF8" i="5"/>
  <c r="BE8" i="5"/>
  <c r="BD8" i="5"/>
  <c r="BC8" i="5"/>
  <c r="BB8" i="5"/>
  <c r="BA8" i="5"/>
  <c r="AZ8" i="5"/>
  <c r="S8" i="5"/>
  <c r="R8" i="5"/>
  <c r="Q8" i="5"/>
  <c r="P8" i="5"/>
  <c r="O8" i="5"/>
  <c r="N8" i="5"/>
  <c r="M8" i="5"/>
  <c r="BF7" i="5"/>
  <c r="BE7" i="5"/>
  <c r="BD7" i="5"/>
  <c r="BC7" i="5"/>
  <c r="BB7" i="5"/>
  <c r="BA7" i="5"/>
  <c r="AZ7" i="5"/>
  <c r="S7" i="5"/>
  <c r="R7" i="5"/>
  <c r="Q7" i="5"/>
  <c r="P7" i="5"/>
  <c r="O7" i="5"/>
  <c r="N7" i="5"/>
  <c r="M7" i="5"/>
  <c r="BF6" i="5"/>
  <c r="BM6" i="5" s="1"/>
  <c r="S6" i="5" s="1"/>
  <c r="BE6" i="5"/>
  <c r="BL6" i="5" s="1"/>
  <c r="R6" i="5" s="1"/>
  <c r="BD6" i="5"/>
  <c r="BK6" i="5" s="1"/>
  <c r="Q6" i="5" s="1"/>
  <c r="BC6" i="5"/>
  <c r="BJ6" i="5" s="1"/>
  <c r="P6" i="5" s="1"/>
  <c r="BB6" i="5"/>
  <c r="BI6" i="5" s="1"/>
  <c r="O6" i="5" s="1"/>
  <c r="BA6" i="5"/>
  <c r="BH6" i="5" s="1"/>
  <c r="N6" i="5" s="1"/>
  <c r="AZ6" i="5"/>
  <c r="BG6" i="5" s="1"/>
  <c r="M6" i="5" s="1"/>
  <c r="BF29" i="4"/>
  <c r="BE29" i="4"/>
  <c r="BD29" i="4"/>
  <c r="BC29" i="4"/>
  <c r="BB29" i="4"/>
  <c r="BA29" i="4"/>
  <c r="AZ29" i="4"/>
  <c r="BF28" i="4"/>
  <c r="BE28" i="4"/>
  <c r="BD28" i="4"/>
  <c r="BC28" i="4"/>
  <c r="BB28" i="4"/>
  <c r="BA28" i="4"/>
  <c r="AZ28" i="4"/>
  <c r="BF27" i="4"/>
  <c r="BE27" i="4"/>
  <c r="BD27" i="4"/>
  <c r="BC27" i="4"/>
  <c r="BB27" i="4"/>
  <c r="BA27" i="4"/>
  <c r="AZ27" i="4"/>
  <c r="BF26" i="4"/>
  <c r="BE26" i="4"/>
  <c r="BD26" i="4"/>
  <c r="BC26" i="4"/>
  <c r="BB26" i="4"/>
  <c r="BA26" i="4"/>
  <c r="AZ26" i="4"/>
  <c r="BG26" i="4" s="1"/>
  <c r="BF25" i="4"/>
  <c r="BE25" i="4"/>
  <c r="BD25" i="4"/>
  <c r="BC25" i="4"/>
  <c r="BB25" i="4"/>
  <c r="BA25" i="4"/>
  <c r="AZ25" i="4"/>
  <c r="BF24" i="4"/>
  <c r="BE24" i="4"/>
  <c r="BD24" i="4"/>
  <c r="BC24" i="4"/>
  <c r="BB24" i="4"/>
  <c r="BA24" i="4"/>
  <c r="AZ24" i="4"/>
  <c r="BF23" i="4"/>
  <c r="BE23" i="4"/>
  <c r="BD23" i="4"/>
  <c r="BC23" i="4"/>
  <c r="BB23" i="4"/>
  <c r="BA23" i="4"/>
  <c r="AZ23" i="4"/>
  <c r="BF22" i="4"/>
  <c r="BE22" i="4"/>
  <c r="BD22" i="4"/>
  <c r="BC22" i="4"/>
  <c r="BB22" i="4"/>
  <c r="BA22" i="4"/>
  <c r="AZ22" i="4"/>
  <c r="BF21" i="4"/>
  <c r="BE21" i="4"/>
  <c r="BD21" i="4"/>
  <c r="BC21" i="4"/>
  <c r="BB21" i="4"/>
  <c r="BA21" i="4"/>
  <c r="AZ21" i="4"/>
  <c r="BF20" i="4"/>
  <c r="BE20" i="4"/>
  <c r="BD20" i="4"/>
  <c r="BC20" i="4"/>
  <c r="BB20" i="4"/>
  <c r="BA20" i="4"/>
  <c r="AZ20" i="4"/>
  <c r="BF19" i="4"/>
  <c r="BE19" i="4"/>
  <c r="BD19" i="4"/>
  <c r="BC19" i="4"/>
  <c r="BB19" i="4"/>
  <c r="BA19" i="4"/>
  <c r="AZ19" i="4"/>
  <c r="BF18" i="4"/>
  <c r="BE18" i="4"/>
  <c r="BD18" i="4"/>
  <c r="BC18" i="4"/>
  <c r="BB18" i="4"/>
  <c r="BA18" i="4"/>
  <c r="AZ18" i="4"/>
  <c r="BF17" i="4"/>
  <c r="BE17" i="4"/>
  <c r="BD17" i="4"/>
  <c r="BC17" i="4"/>
  <c r="BB17" i="4"/>
  <c r="BA17" i="4"/>
  <c r="AZ17" i="4"/>
  <c r="BF16" i="4"/>
  <c r="BE16" i="4"/>
  <c r="BD16" i="4"/>
  <c r="BC16" i="4"/>
  <c r="BB16" i="4"/>
  <c r="BA16" i="4"/>
  <c r="AZ16" i="4"/>
  <c r="BF15" i="4"/>
  <c r="BE15" i="4"/>
  <c r="BD15" i="4"/>
  <c r="BC15" i="4"/>
  <c r="BB15" i="4"/>
  <c r="BA15" i="4"/>
  <c r="AZ15" i="4"/>
  <c r="BF14" i="4"/>
  <c r="BE14" i="4"/>
  <c r="BD14" i="4"/>
  <c r="BC14" i="4"/>
  <c r="BB14" i="4"/>
  <c r="BA14" i="4"/>
  <c r="AZ14" i="4"/>
  <c r="BF13" i="4"/>
  <c r="BE13" i="4"/>
  <c r="BD13" i="4"/>
  <c r="BC13" i="4"/>
  <c r="BJ13" i="4" s="1"/>
  <c r="BB13" i="4"/>
  <c r="BA13" i="4"/>
  <c r="AZ13" i="4"/>
  <c r="BF12" i="4"/>
  <c r="BE12" i="4"/>
  <c r="BD12" i="4"/>
  <c r="BC12" i="4"/>
  <c r="BB12" i="4"/>
  <c r="BA12" i="4"/>
  <c r="AZ12" i="4"/>
  <c r="BF11" i="4"/>
  <c r="BE11" i="4"/>
  <c r="BD11" i="4"/>
  <c r="BC11" i="4"/>
  <c r="BB11" i="4"/>
  <c r="BA11" i="4"/>
  <c r="AZ11" i="4"/>
  <c r="S11" i="4"/>
  <c r="R11" i="4"/>
  <c r="Q11" i="4"/>
  <c r="P11" i="4"/>
  <c r="O11" i="4"/>
  <c r="N11" i="4"/>
  <c r="M11" i="4"/>
  <c r="BF10" i="4"/>
  <c r="BE10" i="4"/>
  <c r="BD10" i="4"/>
  <c r="BC10" i="4"/>
  <c r="BB10" i="4"/>
  <c r="BA10" i="4"/>
  <c r="AZ10" i="4"/>
  <c r="S10" i="4"/>
  <c r="R10" i="4"/>
  <c r="Q10" i="4"/>
  <c r="P10" i="4"/>
  <c r="O10" i="4"/>
  <c r="N10" i="4"/>
  <c r="M10" i="4"/>
  <c r="BF9" i="4"/>
  <c r="BE9" i="4"/>
  <c r="BD9" i="4"/>
  <c r="BC9" i="4"/>
  <c r="BB9" i="4"/>
  <c r="BA9" i="4"/>
  <c r="AZ9" i="4"/>
  <c r="S9" i="4"/>
  <c r="R9" i="4"/>
  <c r="Q9" i="4"/>
  <c r="P9" i="4"/>
  <c r="O9" i="4"/>
  <c r="N9" i="4"/>
  <c r="M9" i="4"/>
  <c r="BF8" i="4"/>
  <c r="BE8" i="4"/>
  <c r="BD8" i="4"/>
  <c r="BC8" i="4"/>
  <c r="BB8" i="4"/>
  <c r="BA8" i="4"/>
  <c r="AZ8" i="4"/>
  <c r="S8" i="4"/>
  <c r="R8" i="4"/>
  <c r="Q8" i="4"/>
  <c r="P8" i="4"/>
  <c r="O8" i="4"/>
  <c r="N8" i="4"/>
  <c r="M8" i="4"/>
  <c r="BF7" i="4"/>
  <c r="BE7" i="4"/>
  <c r="BD7" i="4"/>
  <c r="BC7" i="4"/>
  <c r="BB7" i="4"/>
  <c r="BA7" i="4"/>
  <c r="AZ7" i="4"/>
  <c r="S7" i="4"/>
  <c r="R7" i="4"/>
  <c r="Q7" i="4"/>
  <c r="P7" i="4"/>
  <c r="O7" i="4"/>
  <c r="N7" i="4"/>
  <c r="M7" i="4"/>
  <c r="BF6" i="4"/>
  <c r="BE6" i="4"/>
  <c r="BD6" i="4"/>
  <c r="BC6" i="4"/>
  <c r="BB6" i="4"/>
  <c r="BA6" i="4"/>
  <c r="AZ6" i="4"/>
  <c r="BP3" i="4"/>
  <c r="BP4" i="4" s="1"/>
  <c r="BB36" i="24" l="1"/>
  <c r="BD36" i="24" s="1"/>
  <c r="BI15" i="15"/>
  <c r="O15" i="15" s="1"/>
  <c r="BI19" i="15"/>
  <c r="O19" i="15" s="1"/>
  <c r="BL22" i="15"/>
  <c r="BI23" i="15"/>
  <c r="O23" i="15" s="1"/>
  <c r="BM23" i="15"/>
  <c r="S23" i="15" s="1"/>
  <c r="BJ24" i="15"/>
  <c r="BK16" i="15"/>
  <c r="Q16" i="15" s="1"/>
  <c r="BL21" i="15"/>
  <c r="R21" i="15" s="1"/>
  <c r="BJ23" i="15"/>
  <c r="P23" i="15" s="1"/>
  <c r="BG24" i="15"/>
  <c r="M24" i="15" s="1"/>
  <c r="BK24" i="15"/>
  <c r="Q24" i="15" s="1"/>
  <c r="BK15" i="15"/>
  <c r="Q15" i="15" s="1"/>
  <c r="BL16" i="15"/>
  <c r="R16" i="15" s="1"/>
  <c r="BK19" i="15"/>
  <c r="Q19" i="15" s="1"/>
  <c r="BI21" i="15"/>
  <c r="O21" i="15" s="1"/>
  <c r="BG23" i="15"/>
  <c r="M23" i="15" s="1"/>
  <c r="BK23" i="15"/>
  <c r="Q23" i="15" s="1"/>
  <c r="BH24" i="15"/>
  <c r="N24" i="15" s="1"/>
  <c r="BL24" i="15"/>
  <c r="R24" i="15" s="1"/>
  <c r="BM29" i="15"/>
  <c r="S29" i="15" s="1"/>
  <c r="BI16" i="15"/>
  <c r="O16" i="15" s="1"/>
  <c r="BG22" i="15"/>
  <c r="BH23" i="15"/>
  <c r="N23" i="15" s="1"/>
  <c r="BI24" i="15"/>
  <c r="O24" i="15" s="1"/>
  <c r="BM24" i="15"/>
  <c r="Q16" i="6"/>
  <c r="N29" i="6"/>
  <c r="N16" i="6"/>
  <c r="O17" i="6"/>
  <c r="N20" i="6"/>
  <c r="BK13" i="5"/>
  <c r="Q13" i="5" s="1"/>
  <c r="BI16" i="5"/>
  <c r="O16" i="5" s="1"/>
  <c r="BG17" i="5"/>
  <c r="M17" i="5" s="1"/>
  <c r="BL18" i="5"/>
  <c r="R18" i="5" s="1"/>
  <c r="BL22" i="5"/>
  <c r="R22" i="5" s="1"/>
  <c r="BG23" i="5"/>
  <c r="M23" i="5" s="1"/>
  <c r="BM25" i="5"/>
  <c r="S25" i="5" s="1"/>
  <c r="BH13" i="5"/>
  <c r="N13" i="5" s="1"/>
  <c r="BL13" i="5"/>
  <c r="R13" i="5" s="1"/>
  <c r="BH14" i="5"/>
  <c r="N14" i="5" s="1"/>
  <c r="BL14" i="5"/>
  <c r="R14" i="5" s="1"/>
  <c r="BG15" i="5"/>
  <c r="M15" i="5" s="1"/>
  <c r="BH17" i="5"/>
  <c r="N17" i="5" s="1"/>
  <c r="BI18" i="5"/>
  <c r="O18" i="5" s="1"/>
  <c r="BM18" i="5"/>
  <c r="S18" i="5" s="1"/>
  <c r="BJ19" i="5"/>
  <c r="P19" i="5" s="1"/>
  <c r="BI21" i="5"/>
  <c r="O21" i="5" s="1"/>
  <c r="BM21" i="5"/>
  <c r="S21" i="5" s="1"/>
  <c r="BI22" i="5"/>
  <c r="O22" i="5" s="1"/>
  <c r="BM22" i="5"/>
  <c r="S22" i="5" s="1"/>
  <c r="BH23" i="5"/>
  <c r="N23" i="5" s="1"/>
  <c r="BL23" i="5"/>
  <c r="R23" i="5" s="1"/>
  <c r="BG24" i="5"/>
  <c r="M24" i="5" s="1"/>
  <c r="BK24" i="5"/>
  <c r="Q24" i="5" s="1"/>
  <c r="BG13" i="5"/>
  <c r="M13" i="5" s="1"/>
  <c r="BK14" i="5"/>
  <c r="Q14" i="5" s="1"/>
  <c r="BJ15" i="5"/>
  <c r="P15" i="5" s="1"/>
  <c r="BM16" i="5"/>
  <c r="S16" i="5" s="1"/>
  <c r="BH18" i="5"/>
  <c r="N18" i="5" s="1"/>
  <c r="BM19" i="5"/>
  <c r="S19" i="5" s="1"/>
  <c r="BI20" i="5"/>
  <c r="O20" i="5" s="1"/>
  <c r="BM20" i="5"/>
  <c r="S20" i="5" s="1"/>
  <c r="BH22" i="5"/>
  <c r="N22" i="5" s="1"/>
  <c r="BI13" i="5"/>
  <c r="O13" i="5" s="1"/>
  <c r="BM13" i="5"/>
  <c r="S13" i="5" s="1"/>
  <c r="BI14" i="5"/>
  <c r="O14" i="5" s="1"/>
  <c r="BM14" i="5"/>
  <c r="S14" i="5" s="1"/>
  <c r="BH15" i="5"/>
  <c r="N15" i="5" s="1"/>
  <c r="BG16" i="5"/>
  <c r="M16" i="5" s="1"/>
  <c r="BK16" i="5"/>
  <c r="Q16" i="5" s="1"/>
  <c r="BI17" i="5"/>
  <c r="O17" i="5" s="1"/>
  <c r="BJ18" i="5"/>
  <c r="P18" i="5" s="1"/>
  <c r="BG19" i="5"/>
  <c r="M19" i="5" s="1"/>
  <c r="BK19" i="5"/>
  <c r="Q19" i="5" s="1"/>
  <c r="BG20" i="5"/>
  <c r="M20" i="5" s="1"/>
  <c r="BK20" i="5"/>
  <c r="Q20" i="5" s="1"/>
  <c r="BJ21" i="5"/>
  <c r="P21" i="5" s="1"/>
  <c r="BI23" i="5"/>
  <c r="O23" i="5" s="1"/>
  <c r="BH24" i="5"/>
  <c r="N24" i="5" s="1"/>
  <c r="BG25" i="5"/>
  <c r="M25" i="5" s="1"/>
  <c r="BK25" i="5"/>
  <c r="Q25" i="5" s="1"/>
  <c r="BG14" i="5"/>
  <c r="M14" i="5" s="1"/>
  <c r="BI19" i="5"/>
  <c r="O19" i="5" s="1"/>
  <c r="BJ13" i="5"/>
  <c r="P13" i="5" s="1"/>
  <c r="BI15" i="5"/>
  <c r="O15" i="5" s="1"/>
  <c r="BM15" i="5"/>
  <c r="S15" i="5" s="1"/>
  <c r="BL16" i="5"/>
  <c r="R16" i="5" s="1"/>
  <c r="BJ17" i="5"/>
  <c r="P17" i="5" s="1"/>
  <c r="BG18" i="5"/>
  <c r="M18" i="5" s="1"/>
  <c r="BK18" i="5"/>
  <c r="Q18" i="5" s="1"/>
  <c r="BH19" i="5"/>
  <c r="N19" i="5" s="1"/>
  <c r="BL19" i="5"/>
  <c r="R19" i="5" s="1"/>
  <c r="BH20" i="5"/>
  <c r="N20" i="5" s="1"/>
  <c r="BL20" i="5"/>
  <c r="R20" i="5" s="1"/>
  <c r="BG21" i="5"/>
  <c r="M21" i="5" s="1"/>
  <c r="BK21" i="5"/>
  <c r="Q21" i="5" s="1"/>
  <c r="BG22" i="5"/>
  <c r="M22" i="5" s="1"/>
  <c r="BK22" i="5"/>
  <c r="Q22" i="5" s="1"/>
  <c r="BJ23" i="5"/>
  <c r="P23" i="5" s="1"/>
  <c r="BI24" i="5"/>
  <c r="O24" i="5" s="1"/>
  <c r="BM24" i="5"/>
  <c r="S24" i="5" s="1"/>
  <c r="BH25" i="5"/>
  <c r="N25" i="5" s="1"/>
  <c r="BL25" i="5"/>
  <c r="R25" i="5" s="1"/>
  <c r="Q29" i="6"/>
  <c r="P22" i="6"/>
  <c r="Q20" i="6"/>
  <c r="S19" i="6"/>
  <c r="N19" i="6"/>
  <c r="R17" i="6"/>
  <c r="N17" i="6"/>
  <c r="P16" i="6"/>
  <c r="O15" i="6"/>
  <c r="P14" i="6"/>
  <c r="P29" i="6"/>
  <c r="O22" i="6"/>
  <c r="P20" i="6"/>
  <c r="Q19" i="6"/>
  <c r="Q18" i="6"/>
  <c r="Q17" i="6"/>
  <c r="S16" i="6"/>
  <c r="N15" i="6"/>
  <c r="O14" i="6"/>
  <c r="O21" i="6"/>
  <c r="P19" i="6"/>
  <c r="O18" i="6"/>
  <c r="P17" i="6"/>
  <c r="R16" i="6"/>
  <c r="R14" i="6"/>
  <c r="N14" i="6"/>
  <c r="S22" i="6"/>
  <c r="S20" i="6"/>
  <c r="O19" i="6"/>
  <c r="S17" i="6"/>
  <c r="Q15" i="6"/>
  <c r="Q14" i="6"/>
  <c r="S29" i="6"/>
  <c r="O29" i="6"/>
  <c r="R28" i="6"/>
  <c r="N28" i="6"/>
  <c r="Q27" i="6"/>
  <c r="M27" i="6"/>
  <c r="P26" i="6"/>
  <c r="S25" i="6"/>
  <c r="O25" i="6"/>
  <c r="R24" i="6"/>
  <c r="N24" i="6"/>
  <c r="Q23" i="6"/>
  <c r="M23" i="6"/>
  <c r="S21" i="6"/>
  <c r="R20" i="6"/>
  <c r="M19" i="6"/>
  <c r="P18" i="6"/>
  <c r="M15" i="6"/>
  <c r="R29" i="6"/>
  <c r="Q28" i="6"/>
  <c r="M28" i="6"/>
  <c r="P27" i="6"/>
  <c r="S26" i="6"/>
  <c r="O26" i="6"/>
  <c r="R25" i="6"/>
  <c r="N25" i="6"/>
  <c r="Q24" i="6"/>
  <c r="M24" i="6"/>
  <c r="P23" i="6"/>
  <c r="R21" i="6"/>
  <c r="N21" i="6"/>
  <c r="M20" i="6"/>
  <c r="S18" i="6"/>
  <c r="M16" i="6"/>
  <c r="P15" i="6"/>
  <c r="S14" i="6"/>
  <c r="BG29" i="6"/>
  <c r="M29" i="6" s="1"/>
  <c r="P28" i="6"/>
  <c r="S27" i="6"/>
  <c r="O27" i="6"/>
  <c r="R26" i="6"/>
  <c r="N26" i="6"/>
  <c r="Q25" i="6"/>
  <c r="M25" i="6"/>
  <c r="P24" i="6"/>
  <c r="S23" i="6"/>
  <c r="O23" i="6"/>
  <c r="R22" i="6"/>
  <c r="N22" i="6"/>
  <c r="Q21" i="6"/>
  <c r="M21" i="6"/>
  <c r="R18" i="6"/>
  <c r="N18" i="6"/>
  <c r="M17" i="6"/>
  <c r="S15" i="6"/>
  <c r="S28" i="6"/>
  <c r="O28" i="6"/>
  <c r="R27" i="6"/>
  <c r="N27" i="6"/>
  <c r="Q26" i="6"/>
  <c r="M26" i="6"/>
  <c r="P25" i="6"/>
  <c r="S24" i="6"/>
  <c r="O24" i="6"/>
  <c r="R23" i="6"/>
  <c r="N23" i="6"/>
  <c r="Q22" i="6"/>
  <c r="M22" i="6"/>
  <c r="P21" i="6"/>
  <c r="R19" i="6"/>
  <c r="M18" i="6"/>
  <c r="R15" i="6"/>
  <c r="BG14" i="6"/>
  <c r="M14" i="6" s="1"/>
  <c r="BP5" i="4"/>
  <c r="BP6" i="4" s="1"/>
  <c r="BP7" i="4" s="1"/>
  <c r="Q28" i="4"/>
  <c r="M28" i="4"/>
  <c r="P27" i="4"/>
  <c r="O26" i="4"/>
  <c r="BL25" i="4"/>
  <c r="R25" i="4" s="1"/>
  <c r="BK24" i="4"/>
  <c r="Q24" i="4" s="1"/>
  <c r="BJ23" i="4"/>
  <c r="P23" i="4" s="1"/>
  <c r="BI22" i="4"/>
  <c r="O22" i="4" s="1"/>
  <c r="BH21" i="4"/>
  <c r="N21" i="4" s="1"/>
  <c r="BK20" i="4"/>
  <c r="Q20" i="4" s="1"/>
  <c r="BG20" i="4"/>
  <c r="M20" i="4" s="1"/>
  <c r="BM18" i="4"/>
  <c r="S18" i="4" s="1"/>
  <c r="BL17" i="4"/>
  <c r="R17" i="4" s="1"/>
  <c r="BJ15" i="4"/>
  <c r="P15" i="4" s="1"/>
  <c r="BI14" i="4"/>
  <c r="O14" i="4" s="1"/>
  <c r="BL13" i="4"/>
  <c r="R13" i="4" s="1"/>
  <c r="BH13" i="4"/>
  <c r="N13" i="4" s="1"/>
  <c r="Q12" i="4"/>
  <c r="M12" i="4"/>
  <c r="R28" i="4"/>
  <c r="P26" i="4"/>
  <c r="BL24" i="4"/>
  <c r="R24" i="4" s="1"/>
  <c r="BM21" i="4"/>
  <c r="S21" i="4" s="1"/>
  <c r="BM17" i="4"/>
  <c r="S17" i="4" s="1"/>
  <c r="BM13" i="4"/>
  <c r="S13" i="4" s="1"/>
  <c r="R12" i="4"/>
  <c r="BG6" i="4"/>
  <c r="M6" i="4" s="1"/>
  <c r="BG29" i="4"/>
  <c r="M29" i="4" s="1"/>
  <c r="P28" i="4"/>
  <c r="S27" i="4"/>
  <c r="O27" i="4"/>
  <c r="R26" i="4"/>
  <c r="N26" i="4"/>
  <c r="BK25" i="4"/>
  <c r="Q25" i="4" s="1"/>
  <c r="BJ24" i="4"/>
  <c r="P24" i="4" s="1"/>
  <c r="BI23" i="4"/>
  <c r="O23" i="4" s="1"/>
  <c r="BH22" i="4"/>
  <c r="N22" i="4" s="1"/>
  <c r="BG21" i="4"/>
  <c r="M21" i="4" s="1"/>
  <c r="BM19" i="4"/>
  <c r="S19" i="4" s="1"/>
  <c r="BL18" i="4"/>
  <c r="R18" i="4" s="1"/>
  <c r="BK17" i="4"/>
  <c r="Q17" i="4" s="1"/>
  <c r="BJ16" i="4"/>
  <c r="P16" i="4" s="1"/>
  <c r="BH14" i="4"/>
  <c r="N14" i="4" s="1"/>
  <c r="BK13" i="4"/>
  <c r="Q13" i="4" s="1"/>
  <c r="BG13" i="4"/>
  <c r="M13" i="4" s="1"/>
  <c r="P12" i="4"/>
  <c r="BM6" i="4"/>
  <c r="S6" i="4" s="1"/>
  <c r="N28" i="4"/>
  <c r="M27" i="4"/>
  <c r="BI25" i="4"/>
  <c r="O25" i="4" s="1"/>
  <c r="BI21" i="4"/>
  <c r="O21" i="4" s="1"/>
  <c r="BI17" i="4"/>
  <c r="O17" i="4" s="1"/>
  <c r="BJ14" i="4"/>
  <c r="P14" i="4" s="1"/>
  <c r="N12" i="4"/>
  <c r="BJ29" i="4"/>
  <c r="P29" i="4" s="1"/>
  <c r="S28" i="4"/>
  <c r="O28" i="4"/>
  <c r="R27" i="4"/>
  <c r="N27" i="4"/>
  <c r="Q26" i="4"/>
  <c r="M26" i="4"/>
  <c r="BM24" i="4"/>
  <c r="S24" i="4" s="1"/>
  <c r="BL23" i="4"/>
  <c r="R23" i="4" s="1"/>
  <c r="BK22" i="4"/>
  <c r="Q22" i="4" s="1"/>
  <c r="BJ21" i="4"/>
  <c r="P21" i="4" s="1"/>
  <c r="BM20" i="4"/>
  <c r="S20" i="4" s="1"/>
  <c r="BI20" i="4"/>
  <c r="O20" i="4" s="1"/>
  <c r="BH19" i="4"/>
  <c r="N19" i="4" s="1"/>
  <c r="BG18" i="4"/>
  <c r="M18" i="4" s="1"/>
  <c r="BL15" i="4"/>
  <c r="R15" i="4" s="1"/>
  <c r="BK14" i="4"/>
  <c r="Q14" i="4" s="1"/>
  <c r="P13" i="4"/>
  <c r="S12" i="4"/>
  <c r="O12" i="4"/>
  <c r="BH6" i="4"/>
  <c r="N6" i="4" s="1"/>
  <c r="Q27" i="4"/>
  <c r="BH24" i="4"/>
  <c r="N24" i="4" s="1"/>
  <c r="BL20" i="4"/>
  <c r="R20" i="4" s="1"/>
  <c r="BJ18" i="4"/>
  <c r="P18" i="4" s="1"/>
  <c r="BG15" i="4"/>
  <c r="M15" i="4" s="1"/>
  <c r="BI13" i="4"/>
  <c r="O13" i="4" s="1"/>
  <c r="BK6" i="4"/>
  <c r="Q6" i="4" s="1"/>
  <c r="P7" i="15"/>
  <c r="BQ6" i="15"/>
  <c r="BQ7" i="15" s="1"/>
  <c r="BQ8" i="15" s="1"/>
  <c r="BQ9" i="15" s="1"/>
  <c r="BG6" i="15"/>
  <c r="M6" i="15" s="1"/>
  <c r="P10" i="15"/>
  <c r="P11" i="15"/>
  <c r="P12" i="15"/>
  <c r="Q8" i="15"/>
  <c r="M9" i="15"/>
  <c r="Q9" i="15"/>
  <c r="N8" i="15"/>
  <c r="R8" i="15"/>
  <c r="BG18" i="13"/>
  <c r="M18" i="13" s="1"/>
  <c r="BK18" i="13"/>
  <c r="Q18" i="13" s="1"/>
  <c r="O6" i="13"/>
  <c r="BL21" i="13"/>
  <c r="R21" i="13" s="1"/>
  <c r="BG22" i="13"/>
  <c r="M22" i="13" s="1"/>
  <c r="N9" i="15"/>
  <c r="O10" i="15"/>
  <c r="S10" i="15"/>
  <c r="O11" i="15"/>
  <c r="S11" i="15"/>
  <c r="O12" i="15"/>
  <c r="S12" i="15"/>
  <c r="S24" i="15"/>
  <c r="P27" i="15"/>
  <c r="R28" i="15"/>
  <c r="N7" i="15"/>
  <c r="R7" i="15"/>
  <c r="S7" i="15"/>
  <c r="S8" i="15"/>
  <c r="M10" i="15"/>
  <c r="M11" i="15"/>
  <c r="M12" i="15"/>
  <c r="R22" i="15"/>
  <c r="N26" i="15"/>
  <c r="R26" i="15"/>
  <c r="O28" i="15"/>
  <c r="R11" i="15"/>
  <c r="N11" i="15"/>
  <c r="R10" i="15"/>
  <c r="N10" i="15"/>
  <c r="S9" i="15"/>
  <c r="O9" i="15"/>
  <c r="P8" i="15"/>
  <c r="Q7" i="15"/>
  <c r="M7" i="15"/>
  <c r="BL6" i="15"/>
  <c r="R6" i="15" s="1"/>
  <c r="BH6" i="15"/>
  <c r="N6" i="15" s="1"/>
  <c r="N28" i="15"/>
  <c r="Q27" i="15"/>
  <c r="M27" i="15"/>
  <c r="Q26" i="15"/>
  <c r="M26" i="15"/>
  <c r="M22" i="15"/>
  <c r="BI6" i="15"/>
  <c r="O6" i="15" s="1"/>
  <c r="BM6" i="15"/>
  <c r="S6" i="15" s="1"/>
  <c r="R9" i="15"/>
  <c r="O26" i="15"/>
  <c r="S26" i="15"/>
  <c r="N27" i="15"/>
  <c r="R27" i="15"/>
  <c r="S28" i="15"/>
  <c r="O7" i="15"/>
  <c r="M8" i="15"/>
  <c r="O8" i="15"/>
  <c r="P9" i="15"/>
  <c r="Q10" i="15"/>
  <c r="Q11" i="15"/>
  <c r="N12" i="15"/>
  <c r="R12" i="15"/>
  <c r="Q12" i="15"/>
  <c r="P26" i="15"/>
  <c r="O27" i="15"/>
  <c r="S27" i="15"/>
  <c r="P28" i="15"/>
  <c r="M28" i="15"/>
  <c r="Q28" i="15"/>
  <c r="BM15" i="15" l="1"/>
  <c r="S15" i="15" s="1"/>
  <c r="BL19" i="15"/>
  <c r="R19" i="15" s="1"/>
  <c r="BH15" i="15"/>
  <c r="N15" i="15" s="1"/>
  <c r="BH16" i="15"/>
  <c r="N16" i="15" s="1"/>
  <c r="BH17" i="15"/>
  <c r="N17" i="15" s="1"/>
  <c r="BL13" i="15"/>
  <c r="R13" i="15" s="1"/>
  <c r="BK13" i="15"/>
  <c r="Q13" i="15" s="1"/>
  <c r="BK18" i="15"/>
  <c r="Q18" i="15" s="1"/>
  <c r="BG14" i="15"/>
  <c r="M14" i="15" s="1"/>
  <c r="BI13" i="15"/>
  <c r="O13" i="15" s="1"/>
  <c r="BM13" i="15"/>
  <c r="S13" i="15" s="1"/>
  <c r="BK20" i="15"/>
  <c r="Q20" i="15" s="1"/>
  <c r="BK29" i="15"/>
  <c r="Q29" i="15" s="1"/>
  <c r="BK17" i="15"/>
  <c r="Q17" i="15" s="1"/>
  <c r="BK21" i="15"/>
  <c r="Q21" i="15" s="1"/>
  <c r="BJ25" i="15"/>
  <c r="P25" i="15" s="1"/>
  <c r="BJ17" i="15"/>
  <c r="P17" i="15" s="1"/>
  <c r="BM17" i="15"/>
  <c r="S17" i="15" s="1"/>
  <c r="BM21" i="15"/>
  <c r="S21" i="15" s="1"/>
  <c r="BH29" i="15"/>
  <c r="N29" i="15" s="1"/>
  <c r="BJ19" i="15"/>
  <c r="P19" i="15" s="1"/>
  <c r="BG16" i="15"/>
  <c r="M16" i="15" s="1"/>
  <c r="BG25" i="15"/>
  <c r="M25" i="15" s="1"/>
  <c r="BK6" i="15"/>
  <c r="Q6" i="15" s="1"/>
  <c r="BL18" i="15"/>
  <c r="R18" i="15" s="1"/>
  <c r="BM20" i="15"/>
  <c r="S20" i="15" s="1"/>
  <c r="BM25" i="15"/>
  <c r="S25" i="15" s="1"/>
  <c r="BJ18" i="15"/>
  <c r="P18" i="15" s="1"/>
  <c r="BH25" i="15"/>
  <c r="N25" i="15" s="1"/>
  <c r="BM22" i="15"/>
  <c r="S22" i="15" s="1"/>
  <c r="BI18" i="15"/>
  <c r="O18" i="15" s="1"/>
  <c r="BM14" i="15"/>
  <c r="S14" i="15" s="1"/>
  <c r="BG21" i="15"/>
  <c r="M21" i="15" s="1"/>
  <c r="BG13" i="15"/>
  <c r="M13" i="15" s="1"/>
  <c r="BM19" i="15"/>
  <c r="S19" i="15" s="1"/>
  <c r="BL14" i="15"/>
  <c r="R14" i="15" s="1"/>
  <c r="BK22" i="15"/>
  <c r="Q22" i="15" s="1"/>
  <c r="BI20" i="15"/>
  <c r="O20" i="15" s="1"/>
  <c r="BG18" i="15"/>
  <c r="M18" i="15" s="1"/>
  <c r="BL15" i="15"/>
  <c r="R15" i="15" s="1"/>
  <c r="BJ13" i="15"/>
  <c r="P13" i="15" s="1"/>
  <c r="BJ22" i="15"/>
  <c r="P22" i="15" s="1"/>
  <c r="BG19" i="15"/>
  <c r="M19" i="15" s="1"/>
  <c r="BJ14" i="15"/>
  <c r="P14" i="15" s="1"/>
  <c r="BH20" i="15"/>
  <c r="N20" i="15" s="1"/>
  <c r="BG15" i="15"/>
  <c r="M15" i="15" s="1"/>
  <c r="BL25" i="15"/>
  <c r="R25" i="15" s="1"/>
  <c r="BH21" i="15"/>
  <c r="N21" i="15" s="1"/>
  <c r="BM18" i="15"/>
  <c r="S18" i="15" s="1"/>
  <c r="BI14" i="15"/>
  <c r="O14" i="15" s="1"/>
  <c r="BK25" i="15"/>
  <c r="Q25" i="15" s="1"/>
  <c r="BJ20" i="15"/>
  <c r="P20" i="15" s="1"/>
  <c r="BJ16" i="15"/>
  <c r="P16" i="15" s="1"/>
  <c r="BJ6" i="15"/>
  <c r="P6" i="15" s="1"/>
  <c r="BG29" i="15"/>
  <c r="M29" i="15" s="1"/>
  <c r="BG17" i="15"/>
  <c r="M17" i="15" s="1"/>
  <c r="BJ29" i="15"/>
  <c r="P29" i="15" s="1"/>
  <c r="BL23" i="15"/>
  <c r="R23" i="15" s="1"/>
  <c r="BJ21" i="15"/>
  <c r="P21" i="15" s="1"/>
  <c r="BH19" i="15"/>
  <c r="N19" i="15" s="1"/>
  <c r="BM16" i="15"/>
  <c r="S16" i="15" s="1"/>
  <c r="BK14" i="15"/>
  <c r="Q14" i="15" s="1"/>
  <c r="BI29" i="15"/>
  <c r="O29" i="15" s="1"/>
  <c r="BL20" i="15"/>
  <c r="R20" i="15" s="1"/>
  <c r="BI25" i="15"/>
  <c r="O25" i="15" s="1"/>
  <c r="BI17" i="15"/>
  <c r="O17" i="15" s="1"/>
  <c r="BL29" i="15"/>
  <c r="R29" i="15" s="1"/>
  <c r="BI22" i="15"/>
  <c r="O22" i="15" s="1"/>
  <c r="BG20" i="15"/>
  <c r="M20" i="15" s="1"/>
  <c r="BL17" i="15"/>
  <c r="R17" i="15" s="1"/>
  <c r="BJ15" i="15"/>
  <c r="P15" i="15" s="1"/>
  <c r="BH13" i="15"/>
  <c r="N13" i="15" s="1"/>
  <c r="BH22" i="15"/>
  <c r="N22" i="15" s="1"/>
  <c r="BH18" i="15"/>
  <c r="N18" i="15" s="1"/>
  <c r="BH14" i="15"/>
  <c r="N14" i="15" s="1"/>
  <c r="S30" i="5"/>
  <c r="P30" i="5"/>
  <c r="O30" i="5"/>
  <c r="M30" i="5"/>
  <c r="R30" i="5"/>
  <c r="N30" i="5"/>
  <c r="Q30" i="5"/>
  <c r="BH31" i="13"/>
  <c r="BJ18" i="13"/>
  <c r="P18" i="13" s="1"/>
  <c r="P30" i="6"/>
  <c r="M30" i="6"/>
  <c r="N30" i="6"/>
  <c r="S30" i="6"/>
  <c r="Q30" i="6"/>
  <c r="O30" i="6"/>
  <c r="R30" i="6"/>
  <c r="BG21" i="13"/>
  <c r="M21" i="13" s="1"/>
  <c r="BG19" i="13"/>
  <c r="M19" i="13" s="1"/>
  <c r="BL18" i="13"/>
  <c r="R18" i="13" s="1"/>
  <c r="BK16" i="4"/>
  <c r="Q16" i="4" s="1"/>
  <c r="BM16" i="4"/>
  <c r="S16" i="4" s="1"/>
  <c r="BI15" i="4"/>
  <c r="O15" i="4" s="1"/>
  <c r="BL29" i="4"/>
  <c r="R29" i="4" s="1"/>
  <c r="BG19" i="4"/>
  <c r="M19" i="4" s="1"/>
  <c r="BM25" i="4"/>
  <c r="S25" i="4" s="1"/>
  <c r="BL6" i="4"/>
  <c r="R6" i="4" s="1"/>
  <c r="BG14" i="4"/>
  <c r="M14" i="4" s="1"/>
  <c r="BI16" i="4"/>
  <c r="O16" i="4" s="1"/>
  <c r="BK18" i="4"/>
  <c r="Q18" i="4" s="1"/>
  <c r="BH23" i="4"/>
  <c r="N23" i="4" s="1"/>
  <c r="BJ25" i="4"/>
  <c r="P25" i="4" s="1"/>
  <c r="BK19" i="4"/>
  <c r="Q19" i="4" s="1"/>
  <c r="BL14" i="4"/>
  <c r="R14" i="4" s="1"/>
  <c r="BG17" i="4"/>
  <c r="M17" i="4" s="1"/>
  <c r="BI19" i="4"/>
  <c r="O19" i="4" s="1"/>
  <c r="BK21" i="4"/>
  <c r="Q21" i="4" s="1"/>
  <c r="BM23" i="4"/>
  <c r="S23" i="4" s="1"/>
  <c r="BH20" i="4"/>
  <c r="N20" i="4" s="1"/>
  <c r="BM14" i="4"/>
  <c r="S14" i="4" s="1"/>
  <c r="BH17" i="4"/>
  <c r="N17" i="4" s="1"/>
  <c r="BJ19" i="4"/>
  <c r="P19" i="4" s="1"/>
  <c r="BL21" i="4"/>
  <c r="R21" i="4" s="1"/>
  <c r="BG24" i="4"/>
  <c r="M24" i="4" s="1"/>
  <c r="BH29" i="4"/>
  <c r="N29" i="4" s="1"/>
  <c r="BL16" i="4"/>
  <c r="R16" i="4" s="1"/>
  <c r="BJ22" i="4"/>
  <c r="P22" i="4" s="1"/>
  <c r="BI29" i="4"/>
  <c r="O29" i="4" s="1"/>
  <c r="BH15" i="4"/>
  <c r="N15" i="4" s="1"/>
  <c r="BJ17" i="4"/>
  <c r="P17" i="4" s="1"/>
  <c r="BL19" i="4"/>
  <c r="R19" i="4" s="1"/>
  <c r="BG22" i="4"/>
  <c r="M22" i="4" s="1"/>
  <c r="BI24" i="4"/>
  <c r="O24" i="4" s="1"/>
  <c r="BH16" i="4"/>
  <c r="N16" i="4" s="1"/>
  <c r="BG23" i="4"/>
  <c r="M23" i="4" s="1"/>
  <c r="BI6" i="4"/>
  <c r="O6" i="4" s="1"/>
  <c r="BM15" i="4"/>
  <c r="S15" i="4" s="1"/>
  <c r="BH18" i="4"/>
  <c r="N18" i="4" s="1"/>
  <c r="BJ20" i="4"/>
  <c r="P20" i="4" s="1"/>
  <c r="BL22" i="4"/>
  <c r="R22" i="4" s="1"/>
  <c r="BG25" i="4"/>
  <c r="M25" i="4" s="1"/>
  <c r="Q29" i="4"/>
  <c r="BK15" i="4"/>
  <c r="Q15" i="4" s="1"/>
  <c r="BK23" i="4"/>
  <c r="Q23" i="4" s="1"/>
  <c r="BJ6" i="4"/>
  <c r="P6" i="4" s="1"/>
  <c r="BG16" i="4"/>
  <c r="M16" i="4" s="1"/>
  <c r="BI18" i="4"/>
  <c r="O18" i="4" s="1"/>
  <c r="BM22" i="4"/>
  <c r="S22" i="4" s="1"/>
  <c r="BH25" i="4"/>
  <c r="N25" i="4" s="1"/>
  <c r="BM29" i="4"/>
  <c r="S29" i="4" s="1"/>
  <c r="S26" i="4"/>
  <c r="P24" i="15"/>
  <c r="S7" i="13"/>
  <c r="O7" i="13"/>
  <c r="BH19" i="13"/>
  <c r="N19" i="13" s="1"/>
  <c r="S30" i="15" l="1"/>
  <c r="O30" i="15"/>
  <c r="Q30" i="15"/>
  <c r="N30" i="15"/>
  <c r="R30" i="15"/>
  <c r="M30" i="15"/>
  <c r="P30" i="15"/>
  <c r="BG31" i="13"/>
  <c r="BM31" i="13"/>
  <c r="BM19" i="13"/>
  <c r="S19" i="13" s="1"/>
  <c r="BH18" i="13"/>
  <c r="N18" i="13" s="1"/>
  <c r="BL22" i="13"/>
  <c r="R22" i="13" s="1"/>
  <c r="BL31" i="13"/>
  <c r="R31" i="13" s="1"/>
  <c r="BI31" i="13"/>
  <c r="O31" i="13" s="1"/>
  <c r="BJ16" i="13"/>
  <c r="P16" i="13" s="1"/>
  <c r="BJ31" i="13"/>
  <c r="P31" i="13" s="1"/>
  <c r="BH20" i="13"/>
  <c r="N20" i="13" s="1"/>
  <c r="BM20" i="13"/>
  <c r="S20" i="13" s="1"/>
  <c r="BK20" i="13"/>
  <c r="Q20" i="13" s="1"/>
  <c r="BL17" i="13"/>
  <c r="R17" i="13" s="1"/>
  <c r="BM16" i="13"/>
  <c r="S16" i="13" s="1"/>
  <c r="BI16" i="13"/>
  <c r="O16" i="13" s="1"/>
  <c r="BI17" i="13"/>
  <c r="O17" i="13" s="1"/>
  <c r="BG20" i="13"/>
  <c r="M20" i="13" s="1"/>
  <c r="BM13" i="13"/>
  <c r="S13" i="13" s="1"/>
  <c r="BH16" i="13"/>
  <c r="N16" i="13" s="1"/>
  <c r="BG24" i="13"/>
  <c r="M24" i="13" s="1"/>
  <c r="BK19" i="13"/>
  <c r="Q19" i="13" s="1"/>
  <c r="BG23" i="13"/>
  <c r="M23" i="13" s="1"/>
  <c r="BM18" i="13"/>
  <c r="S18" i="13" s="1"/>
  <c r="Q30" i="4"/>
  <c r="R30" i="4"/>
  <c r="M30" i="4"/>
  <c r="S30" i="4"/>
  <c r="P30" i="4"/>
  <c r="O30" i="4"/>
  <c r="N30" i="4"/>
  <c r="BM27" i="13"/>
  <c r="S27" i="13" s="1"/>
  <c r="BL15" i="13"/>
  <c r="R15" i="13" s="1"/>
  <c r="BL14" i="13"/>
  <c r="R14" i="13" s="1"/>
  <c r="N10" i="13"/>
  <c r="O11" i="13"/>
  <c r="BI20" i="13"/>
  <c r="O20" i="13" s="1"/>
  <c r="BI19" i="13"/>
  <c r="O19" i="13" s="1"/>
  <c r="BJ15" i="13"/>
  <c r="P15" i="13" s="1"/>
  <c r="R9" i="13"/>
  <c r="Q7" i="13"/>
  <c r="M9" i="13"/>
  <c r="BM22" i="13"/>
  <c r="S22" i="13" s="1"/>
  <c r="BK23" i="13"/>
  <c r="Q23" i="13" s="1"/>
  <c r="BK24" i="13"/>
  <c r="Q24" i="13" s="1"/>
  <c r="BI25" i="13"/>
  <c r="O25" i="13" s="1"/>
  <c r="BJ25" i="13"/>
  <c r="P25" i="13" s="1"/>
  <c r="BM14" i="13"/>
  <c r="S14" i="13" s="1"/>
  <c r="BJ23" i="13"/>
  <c r="P23" i="13" s="1"/>
  <c r="BK22" i="13"/>
  <c r="Q22" i="13" s="1"/>
  <c r="BK16" i="13"/>
  <c r="Q16" i="13" s="1"/>
  <c r="BH25" i="13"/>
  <c r="N25" i="13" s="1"/>
  <c r="P6" i="13"/>
  <c r="BI21" i="13"/>
  <c r="O21" i="13" s="1"/>
  <c r="BJ19" i="13"/>
  <c r="P19" i="13" s="1"/>
  <c r="BJ13" i="13"/>
  <c r="P13" i="13" s="1"/>
  <c r="P12" i="13"/>
  <c r="BH13" i="13"/>
  <c r="N13" i="13" s="1"/>
  <c r="S6" i="13"/>
  <c r="BH17" i="13"/>
  <c r="N17" i="13" s="1"/>
  <c r="BK17" i="13"/>
  <c r="Q17" i="13" s="1"/>
  <c r="R8" i="13"/>
  <c r="BG17" i="13"/>
  <c r="M17" i="13" s="1"/>
  <c r="N30" i="13"/>
  <c r="BI18" i="13"/>
  <c r="O18" i="13" s="1"/>
  <c r="Q11" i="13"/>
  <c r="N7" i="13"/>
  <c r="BJ20" i="13"/>
  <c r="P20" i="13" s="1"/>
  <c r="BJ24" i="13"/>
  <c r="P24" i="13" s="1"/>
  <c r="M7" i="13"/>
  <c r="M6" i="13"/>
  <c r="O8" i="13"/>
  <c r="S11" i="13"/>
  <c r="M10" i="13"/>
  <c r="M11" i="13"/>
  <c r="Q9" i="13"/>
  <c r="O12" i="13"/>
  <c r="BK14" i="13"/>
  <c r="Q14" i="13" s="1"/>
  <c r="Q6" i="13"/>
  <c r="S8" i="13"/>
  <c r="Q10" i="13"/>
  <c r="BK13" i="13"/>
  <c r="Q13" i="13" s="1"/>
  <c r="BM15" i="13"/>
  <c r="S15" i="13" s="1"/>
  <c r="R6" i="13"/>
  <c r="M29" i="13"/>
  <c r="BL26" i="13"/>
  <c r="R26" i="13" s="1"/>
  <c r="BM23" i="13"/>
  <c r="S23" i="13" s="1"/>
  <c r="BK25" i="13"/>
  <c r="Q25" i="13" s="1"/>
  <c r="BG15" i="13"/>
  <c r="M15" i="13" s="1"/>
  <c r="R12" i="13"/>
  <c r="O9" i="13"/>
  <c r="M12" i="13"/>
  <c r="BI14" i="13"/>
  <c r="O14" i="13" s="1"/>
  <c r="M8" i="13"/>
  <c r="O10" i="13"/>
  <c r="BK21" i="13"/>
  <c r="Q21" i="13" s="1"/>
  <c r="BJ26" i="13"/>
  <c r="P26" i="13" s="1"/>
  <c r="N29" i="13"/>
  <c r="BG27" i="13"/>
  <c r="M27" i="13" s="1"/>
  <c r="O29" i="13"/>
  <c r="Q31" i="13"/>
  <c r="O28" i="13"/>
  <c r="Q30" i="13"/>
  <c r="BH22" i="13"/>
  <c r="N22" i="13" s="1"/>
  <c r="N8" i="13"/>
  <c r="P10" i="13"/>
  <c r="S12" i="13"/>
  <c r="BH15" i="13"/>
  <c r="N15" i="13" s="1"/>
  <c r="BJ17" i="13"/>
  <c r="P17" i="13" s="1"/>
  <c r="BL19" i="13"/>
  <c r="R19" i="13" s="1"/>
  <c r="N9" i="13"/>
  <c r="P11" i="13"/>
  <c r="BH14" i="13"/>
  <c r="N14" i="13" s="1"/>
  <c r="R30" i="13"/>
  <c r="P28" i="13"/>
  <c r="BG25" i="13"/>
  <c r="M25" i="13" s="1"/>
  <c r="BI23" i="13"/>
  <c r="O23" i="13" s="1"/>
  <c r="BM21" i="13"/>
  <c r="S21" i="13" s="1"/>
  <c r="BL16" i="13"/>
  <c r="R16" i="13" s="1"/>
  <c r="BJ14" i="13"/>
  <c r="P14" i="13" s="1"/>
  <c r="N12" i="13"/>
  <c r="S9" i="13"/>
  <c r="Q12" i="13"/>
  <c r="Q8" i="13"/>
  <c r="S10" i="13"/>
  <c r="BM17" i="13"/>
  <c r="S17" i="13" s="1"/>
  <c r="BJ27" i="13"/>
  <c r="P27" i="13" s="1"/>
  <c r="R29" i="13"/>
  <c r="BL25" i="13"/>
  <c r="R25" i="13" s="1"/>
  <c r="BK27" i="13"/>
  <c r="Q27" i="13" s="1"/>
  <c r="S29" i="13"/>
  <c r="BM25" i="13"/>
  <c r="S25" i="13" s="1"/>
  <c r="S28" i="13"/>
  <c r="N31" i="13"/>
  <c r="BH23" i="13"/>
  <c r="N23" i="13" s="1"/>
  <c r="N11" i="13"/>
  <c r="BL20" i="13"/>
  <c r="R20" i="13" s="1"/>
  <c r="BH24" i="13"/>
  <c r="N24" i="13" s="1"/>
  <c r="M28" i="13"/>
  <c r="O30" i="13"/>
  <c r="BI24" i="13"/>
  <c r="O24" i="13" s="1"/>
  <c r="BG26" i="13"/>
  <c r="M26" i="13" s="1"/>
  <c r="N28" i="13"/>
  <c r="P30" i="13"/>
  <c r="BH27" i="13"/>
  <c r="N27" i="13" s="1"/>
  <c r="P29" i="13"/>
  <c r="BL23" i="13"/>
  <c r="R23" i="13" s="1"/>
  <c r="BI26" i="13"/>
  <c r="O26" i="13" s="1"/>
  <c r="BG13" i="13"/>
  <c r="M13" i="13" s="1"/>
  <c r="BI15" i="13"/>
  <c r="O15" i="13" s="1"/>
  <c r="N6" i="13"/>
  <c r="S31" i="13"/>
  <c r="Q29" i="13"/>
  <c r="BI27" i="13"/>
  <c r="O27" i="13" s="1"/>
  <c r="BH26" i="13"/>
  <c r="N26" i="13" s="1"/>
  <c r="BK15" i="13"/>
  <c r="Q15" i="13" s="1"/>
  <c r="BI13" i="13"/>
  <c r="O13" i="13" s="1"/>
  <c r="P8" i="13"/>
  <c r="R10" i="13"/>
  <c r="BL13" i="13"/>
  <c r="R13" i="13" s="1"/>
  <c r="BG16" i="13"/>
  <c r="M16" i="13" s="1"/>
  <c r="R7" i="13"/>
  <c r="P9" i="13"/>
  <c r="R11" i="13"/>
  <c r="BL24" i="13"/>
  <c r="R24" i="13" s="1"/>
  <c r="Q28" i="13"/>
  <c r="S30" i="13"/>
  <c r="BH21" i="13"/>
  <c r="N21" i="13" s="1"/>
  <c r="BM24" i="13"/>
  <c r="S24" i="13" s="1"/>
  <c r="BK26" i="13"/>
  <c r="Q26" i="13" s="1"/>
  <c r="R28" i="13"/>
  <c r="M31" i="13"/>
  <c r="BL27" i="13"/>
  <c r="R27" i="13" s="1"/>
  <c r="M30" i="13"/>
  <c r="BJ21" i="13"/>
  <c r="P21" i="13" s="1"/>
  <c r="BM26" i="13"/>
  <c r="S26" i="13" s="1"/>
  <c r="BG14" i="13"/>
  <c r="M14" i="13" s="1"/>
  <c r="R32" i="13" l="1"/>
  <c r="Q32" i="13"/>
  <c r="O32" i="13"/>
  <c r="S32" i="13"/>
  <c r="N32" i="13"/>
  <c r="M32" i="13"/>
  <c r="P32" i="13"/>
  <c r="AT4" i="4"/>
  <c r="P4" i="15"/>
  <c r="AT4" i="13"/>
  <c r="AC4" i="15"/>
  <c r="U4" i="6"/>
  <c r="AT4" i="15"/>
  <c r="W4" i="5"/>
  <c r="AF4" i="13"/>
  <c r="AD4" i="6"/>
  <c r="AX4" i="13"/>
  <c r="Y4" i="13"/>
  <c r="AO4" i="15"/>
  <c r="AF4" i="4"/>
  <c r="AA4" i="13"/>
  <c r="AJ4" i="13"/>
  <c r="AJ4" i="6"/>
  <c r="AP4" i="4"/>
  <c r="AF4" i="15"/>
  <c r="AW4" i="5"/>
  <c r="AG4" i="15"/>
  <c r="AD4" i="5"/>
  <c r="AC4" i="6"/>
  <c r="R4" i="15"/>
  <c r="AJ4" i="15"/>
  <c r="AR4" i="13"/>
  <c r="AS4" i="5"/>
  <c r="AE4" i="13"/>
  <c r="V4" i="6"/>
  <c r="V4" i="15"/>
  <c r="AM4" i="6"/>
  <c r="V4" i="4"/>
  <c r="AE4" i="5"/>
  <c r="AP4" i="13"/>
  <c r="AB4" i="5"/>
  <c r="Y4" i="4"/>
  <c r="Z4" i="15"/>
  <c r="AR4" i="15"/>
  <c r="Y4" i="15"/>
  <c r="N4" i="5"/>
  <c r="Q4" i="13"/>
  <c r="Q4" i="6"/>
  <c r="AU4" i="4"/>
  <c r="AE4" i="6"/>
  <c r="AU4" i="15"/>
  <c r="AP4" i="5"/>
  <c r="O4" i="6"/>
  <c r="AX4" i="5"/>
  <c r="N4" i="13"/>
  <c r="AL4" i="15"/>
  <c r="AK4" i="4"/>
  <c r="AW4" i="13"/>
  <c r="AS4" i="15"/>
  <c r="AK4" i="13"/>
  <c r="AD4" i="13"/>
  <c r="AW4" i="4"/>
  <c r="AL4" i="4"/>
  <c r="AN4" i="4"/>
  <c r="AS4" i="13"/>
  <c r="AD4" i="4"/>
  <c r="M4" i="4"/>
  <c r="W4" i="6"/>
  <c r="AO4" i="5"/>
  <c r="AM4" i="4"/>
  <c r="X4" i="5"/>
  <c r="AV4" i="13"/>
  <c r="S4" i="13"/>
  <c r="O4" i="15"/>
  <c r="AK4" i="5"/>
  <c r="Z4" i="4"/>
  <c r="W4" i="13"/>
  <c r="AK4" i="15"/>
  <c r="AH4" i="5"/>
  <c r="X4" i="15"/>
  <c r="Z4" i="13"/>
  <c r="P4" i="6"/>
  <c r="R4" i="4"/>
  <c r="U4" i="13"/>
  <c r="AF4" i="6"/>
  <c r="V4" i="5"/>
  <c r="AB4" i="6"/>
  <c r="S4" i="4"/>
  <c r="U4" i="5"/>
  <c r="AN4" i="13"/>
  <c r="Z4" i="5"/>
  <c r="AD4" i="15"/>
  <c r="AV4" i="4"/>
  <c r="AE4" i="4"/>
  <c r="S4" i="5"/>
  <c r="AS4" i="6"/>
  <c r="AA4" i="4"/>
  <c r="Y4" i="5"/>
  <c r="N4" i="4"/>
  <c r="AP4" i="6"/>
  <c r="AB4" i="13"/>
  <c r="AX4" i="4"/>
  <c r="U4" i="4"/>
  <c r="M4" i="5"/>
  <c r="AN4" i="5"/>
  <c r="P4" i="5"/>
  <c r="M4" i="6"/>
  <c r="S4" i="15"/>
  <c r="AW4" i="6"/>
  <c r="AW4" i="15"/>
  <c r="S4" i="6"/>
  <c r="AN4" i="6"/>
  <c r="AA4" i="15"/>
  <c r="N4" i="6"/>
  <c r="W4" i="15"/>
  <c r="AG4" i="4"/>
  <c r="AG4" i="5"/>
  <c r="AH4" i="4"/>
  <c r="AL4" i="5"/>
  <c r="AG4" i="13"/>
  <c r="AT4" i="5"/>
  <c r="Y4" i="6"/>
  <c r="AO4" i="6"/>
  <c r="AM4" i="5"/>
  <c r="AC4" i="4"/>
  <c r="R4" i="13"/>
  <c r="O4" i="4"/>
  <c r="U4" i="15"/>
  <c r="AO4" i="4"/>
  <c r="AA4" i="6"/>
  <c r="O4" i="13"/>
  <c r="AO4" i="13"/>
  <c r="AJ4" i="5"/>
  <c r="AA4" i="5"/>
  <c r="AU4" i="6"/>
  <c r="AF4" i="5"/>
  <c r="AR4" i="4"/>
  <c r="AT4" i="6"/>
  <c r="M4" i="15"/>
  <c r="AB4" i="4"/>
  <c r="P4" i="4"/>
  <c r="X4" i="6"/>
  <c r="O4" i="5"/>
  <c r="W4" i="4"/>
  <c r="AC4" i="5"/>
  <c r="AN4" i="15"/>
  <c r="AB4" i="15"/>
  <c r="Z4" i="6"/>
  <c r="AR4" i="5"/>
  <c r="R4" i="6"/>
  <c r="AX4" i="15"/>
  <c r="AM4" i="15"/>
  <c r="Q4" i="4"/>
  <c r="AK4" i="6"/>
  <c r="AU4" i="5"/>
  <c r="AV4" i="15"/>
  <c r="X4" i="4"/>
  <c r="Q4" i="5"/>
  <c r="AM4" i="13"/>
  <c r="AH4" i="6"/>
  <c r="P4" i="13"/>
  <c r="M4" i="13"/>
  <c r="N4" i="15"/>
  <c r="AU4" i="13"/>
  <c r="AC4" i="13"/>
  <c r="X4" i="13"/>
  <c r="AS4" i="4"/>
  <c r="AL4" i="6"/>
  <c r="R4" i="5"/>
  <c r="AJ4" i="4"/>
  <c r="AX4" i="6"/>
  <c r="AV4" i="5"/>
  <c r="AV4" i="6"/>
  <c r="AP4" i="15"/>
  <c r="Q4" i="15"/>
  <c r="AR4" i="6"/>
  <c r="AG4" i="6"/>
  <c r="AL4" i="13"/>
  <c r="AH4" i="15"/>
  <c r="AH4" i="13"/>
  <c r="V4" i="13"/>
  <c r="AE4" i="15"/>
  <c r="AB27" i="15" l="1"/>
  <c r="AB29" i="15"/>
  <c r="AB25" i="15"/>
  <c r="AB15" i="15"/>
  <c r="AB17" i="15"/>
  <c r="AB11" i="15"/>
  <c r="AB26" i="15"/>
  <c r="AB23" i="15"/>
  <c r="AB21" i="15"/>
  <c r="AB22" i="15"/>
  <c r="AB16" i="15"/>
  <c r="AB9" i="15"/>
  <c r="AB13" i="15"/>
  <c r="AB19" i="15"/>
  <c r="AB28" i="15"/>
  <c r="AB24" i="15"/>
  <c r="AB20" i="15"/>
  <c r="AB18" i="15"/>
  <c r="AB14" i="15"/>
  <c r="AB12" i="15"/>
  <c r="AB8" i="15"/>
  <c r="AB6" i="15"/>
  <c r="AB10" i="15"/>
  <c r="AB7" i="15"/>
  <c r="AP15" i="6"/>
  <c r="AP8" i="6"/>
  <c r="AP14" i="6"/>
  <c r="AP16" i="6"/>
  <c r="AP29" i="6"/>
  <c r="AP18" i="6"/>
  <c r="AP19" i="6"/>
  <c r="AP13" i="6"/>
  <c r="AP28" i="6"/>
  <c r="AP22" i="6"/>
  <c r="AP10" i="6"/>
  <c r="AP23" i="6"/>
  <c r="AP20" i="6"/>
  <c r="AP27" i="6"/>
  <c r="AP12" i="6"/>
  <c r="AP11" i="6"/>
  <c r="AP25" i="6"/>
  <c r="AP26" i="6"/>
  <c r="AP9" i="6"/>
  <c r="AP24" i="6"/>
  <c r="AP21" i="6"/>
  <c r="AP6" i="6"/>
  <c r="AP17" i="6"/>
  <c r="AP7" i="6"/>
  <c r="AO16" i="6"/>
  <c r="AO9" i="6"/>
  <c r="AO26" i="6"/>
  <c r="AO29" i="6"/>
  <c r="AO18" i="6"/>
  <c r="AO23" i="6"/>
  <c r="AO27" i="6"/>
  <c r="AO11" i="6"/>
  <c r="AO24" i="6"/>
  <c r="AO15" i="6"/>
  <c r="AO8" i="6"/>
  <c r="AO19" i="6"/>
  <c r="AO7" i="6"/>
  <c r="AO21" i="6"/>
  <c r="AO10" i="6"/>
  <c r="AO25" i="6"/>
  <c r="AO14" i="6"/>
  <c r="AO20" i="6"/>
  <c r="AO22" i="6"/>
  <c r="AO13" i="6"/>
  <c r="AO28" i="6"/>
  <c r="AO6" i="6"/>
  <c r="AO12" i="6"/>
  <c r="AO17" i="6"/>
  <c r="AF10" i="6"/>
  <c r="AF13" i="6"/>
  <c r="AF23" i="6"/>
  <c r="AF19" i="6"/>
  <c r="AF18" i="6"/>
  <c r="AF28" i="6"/>
  <c r="AF26" i="6"/>
  <c r="AF21" i="6"/>
  <c r="AF22" i="6"/>
  <c r="AF9" i="6"/>
  <c r="AF27" i="6"/>
  <c r="AF15" i="6"/>
  <c r="AF29" i="6"/>
  <c r="AF7" i="6"/>
  <c r="AF12" i="6"/>
  <c r="AF20" i="6"/>
  <c r="AF14" i="6"/>
  <c r="AF8" i="6"/>
  <c r="AF16" i="6"/>
  <c r="AF6" i="6"/>
  <c r="AF25" i="6"/>
  <c r="AF11" i="6"/>
  <c r="AF24" i="6"/>
  <c r="AF17" i="6"/>
  <c r="AE28" i="15"/>
  <c r="AE25" i="15"/>
  <c r="AE9" i="15"/>
  <c r="AE27" i="15"/>
  <c r="AE17" i="15"/>
  <c r="AE21" i="15"/>
  <c r="AE6" i="15"/>
  <c r="AE18" i="15"/>
  <c r="AE10" i="15"/>
  <c r="AE8" i="15"/>
  <c r="AE24" i="15"/>
  <c r="AE16" i="15"/>
  <c r="AE22" i="15"/>
  <c r="AE15" i="15"/>
  <c r="AE12" i="15"/>
  <c r="AE7" i="15"/>
  <c r="AE14" i="15"/>
  <c r="AE19" i="15"/>
  <c r="AE11" i="15"/>
  <c r="AE13" i="15"/>
  <c r="AE26" i="15"/>
  <c r="AE20" i="15"/>
  <c r="AE29" i="15"/>
  <c r="AE23" i="15"/>
  <c r="AB19" i="13"/>
  <c r="AB23" i="13"/>
  <c r="AB6" i="13"/>
  <c r="AB31" i="13"/>
  <c r="AB27" i="13"/>
  <c r="AB10" i="13"/>
  <c r="AB7" i="13"/>
  <c r="AB20" i="13"/>
  <c r="AB21" i="13"/>
  <c r="AB17" i="13"/>
  <c r="AB25" i="13"/>
  <c r="AB26" i="13"/>
  <c r="AB16" i="13"/>
  <c r="AB28" i="13"/>
  <c r="AB22" i="13"/>
  <c r="AB24" i="13"/>
  <c r="AB14" i="13"/>
  <c r="AB15" i="13"/>
  <c r="AB30" i="13"/>
  <c r="AB8" i="13"/>
  <c r="AB18" i="13"/>
  <c r="AB9" i="13"/>
  <c r="AB13" i="13"/>
  <c r="AB29" i="13"/>
  <c r="AB11" i="13"/>
  <c r="AB12" i="13"/>
  <c r="AO12" i="5"/>
  <c r="AO6" i="5"/>
  <c r="AO16" i="5"/>
  <c r="AO11" i="5"/>
  <c r="AO24" i="5"/>
  <c r="AO15" i="5"/>
  <c r="AO20" i="5"/>
  <c r="AO13" i="5"/>
  <c r="AO28" i="5"/>
  <c r="AO10" i="5"/>
  <c r="AO8" i="5"/>
  <c r="AO25" i="5"/>
  <c r="AO27" i="5"/>
  <c r="AO18" i="5"/>
  <c r="AO23" i="5"/>
  <c r="AO17" i="5"/>
  <c r="AO14" i="5"/>
  <c r="AO21" i="5"/>
  <c r="AO7" i="5"/>
  <c r="AO9" i="5"/>
  <c r="AO29" i="5"/>
  <c r="AO19" i="5"/>
  <c r="AO26" i="5"/>
  <c r="AO22" i="5"/>
  <c r="AG15" i="5"/>
  <c r="AG22" i="5"/>
  <c r="AG6" i="5"/>
  <c r="AG23" i="5"/>
  <c r="AG28" i="5"/>
  <c r="AG14" i="5"/>
  <c r="AG12" i="5"/>
  <c r="AG27" i="5"/>
  <c r="AG29" i="5"/>
  <c r="AG13" i="5"/>
  <c r="AG7" i="5"/>
  <c r="AG25" i="5"/>
  <c r="AW25" i="5" s="1"/>
  <c r="AG19" i="5"/>
  <c r="AG16" i="5"/>
  <c r="AG17" i="5"/>
  <c r="AG24" i="5"/>
  <c r="AG9" i="5"/>
  <c r="AG26" i="5"/>
  <c r="AG21" i="5"/>
  <c r="AG20" i="5"/>
  <c r="AG18" i="5"/>
  <c r="AG8" i="5"/>
  <c r="AG11" i="5"/>
  <c r="AG10" i="5"/>
  <c r="AN28" i="15"/>
  <c r="AN15" i="15"/>
  <c r="AN19" i="15"/>
  <c r="AN12" i="15"/>
  <c r="AN9" i="15"/>
  <c r="AN21" i="15"/>
  <c r="AN11" i="15"/>
  <c r="AN16" i="15"/>
  <c r="AN17" i="15"/>
  <c r="AN26" i="15"/>
  <c r="AN23" i="15"/>
  <c r="AN20" i="15"/>
  <c r="AN14" i="15"/>
  <c r="AN6" i="15"/>
  <c r="AN29" i="15"/>
  <c r="AN27" i="15"/>
  <c r="AN8" i="15"/>
  <c r="AN10" i="15"/>
  <c r="AN25" i="15"/>
  <c r="AN22" i="15"/>
  <c r="AN13" i="15"/>
  <c r="AN18" i="15"/>
  <c r="AN7" i="15"/>
  <c r="AN24" i="15"/>
  <c r="AC20" i="13"/>
  <c r="AC10" i="13"/>
  <c r="AC31" i="13"/>
  <c r="AC25" i="13"/>
  <c r="AC14" i="13"/>
  <c r="AC17" i="13"/>
  <c r="AC9" i="13"/>
  <c r="AC16" i="13"/>
  <c r="AC13" i="13"/>
  <c r="AC26" i="13"/>
  <c r="AC27" i="13"/>
  <c r="AC29" i="13"/>
  <c r="AC15" i="13"/>
  <c r="AC19" i="13"/>
  <c r="AC21" i="13"/>
  <c r="AC8" i="13"/>
  <c r="AC11" i="13"/>
  <c r="AC30" i="13"/>
  <c r="AC22" i="13"/>
  <c r="AC28" i="13"/>
  <c r="AC7" i="13"/>
  <c r="AC24" i="13"/>
  <c r="AC6" i="13"/>
  <c r="AC18" i="13"/>
  <c r="AC12" i="13"/>
  <c r="AC23" i="13"/>
  <c r="AG18" i="15"/>
  <c r="AG27" i="15"/>
  <c r="AG22" i="15"/>
  <c r="AG12" i="15"/>
  <c r="AG24" i="15"/>
  <c r="AG28" i="15"/>
  <c r="AG17" i="15"/>
  <c r="AG7" i="15"/>
  <c r="AG8" i="15"/>
  <c r="AG26" i="15"/>
  <c r="AG20" i="15"/>
  <c r="AG13" i="15"/>
  <c r="AG23" i="15"/>
  <c r="AG21" i="15"/>
  <c r="AG11" i="15"/>
  <c r="AG19" i="15"/>
  <c r="AG6" i="15"/>
  <c r="AG14" i="15"/>
  <c r="AG25" i="15"/>
  <c r="AG15" i="15"/>
  <c r="AG16" i="15"/>
  <c r="AG9" i="15"/>
  <c r="AG10" i="15"/>
  <c r="AG29" i="15"/>
  <c r="AM22" i="15"/>
  <c r="AM18" i="15"/>
  <c r="AM14" i="15"/>
  <c r="AM10" i="15"/>
  <c r="AM8" i="15"/>
  <c r="AM23" i="15"/>
  <c r="AM21" i="15"/>
  <c r="AM12" i="15"/>
  <c r="AM7" i="15"/>
  <c r="AM26" i="15"/>
  <c r="AM11" i="15"/>
  <c r="AM29" i="15"/>
  <c r="AM28" i="15"/>
  <c r="AM13" i="15"/>
  <c r="AM16" i="15"/>
  <c r="AM9" i="15"/>
  <c r="AM17" i="15"/>
  <c r="AM27" i="15"/>
  <c r="AM19" i="15"/>
  <c r="AM24" i="15"/>
  <c r="AM20" i="15"/>
  <c r="AM6" i="15"/>
  <c r="AM15" i="15"/>
  <c r="AM25" i="15"/>
  <c r="AO19" i="15"/>
  <c r="AO10" i="15"/>
  <c r="AO20" i="15"/>
  <c r="AO12" i="15"/>
  <c r="AO14" i="15"/>
  <c r="AO21" i="15"/>
  <c r="AO15" i="15"/>
  <c r="AO29" i="15"/>
  <c r="AO23" i="15"/>
  <c r="AO13" i="15"/>
  <c r="AO28" i="15"/>
  <c r="AO17" i="15"/>
  <c r="AO24" i="15"/>
  <c r="AO8" i="15"/>
  <c r="AO25" i="15"/>
  <c r="AO9" i="15"/>
  <c r="AO7" i="15"/>
  <c r="AO6" i="15"/>
  <c r="AO18" i="15"/>
  <c r="AO11" i="15"/>
  <c r="AO26" i="15"/>
  <c r="AO22" i="15"/>
  <c r="AO16" i="15"/>
  <c r="AO27" i="15"/>
  <c r="AJ12" i="5"/>
  <c r="AJ8" i="5"/>
  <c r="AJ18" i="5"/>
  <c r="AJ27" i="5"/>
  <c r="AJ24" i="5"/>
  <c r="AJ23" i="5"/>
  <c r="AJ25" i="5"/>
  <c r="AJ16" i="5"/>
  <c r="AJ22" i="5"/>
  <c r="AJ28" i="5"/>
  <c r="AJ15" i="5"/>
  <c r="AJ21" i="5"/>
  <c r="AJ11" i="5"/>
  <c r="AJ10" i="5"/>
  <c r="AJ13" i="5"/>
  <c r="AJ20" i="5"/>
  <c r="AJ7" i="5"/>
  <c r="AJ6" i="5"/>
  <c r="AJ14" i="5"/>
  <c r="AJ19" i="5"/>
  <c r="AJ17" i="5"/>
  <c r="AJ26" i="5"/>
  <c r="AJ29" i="5"/>
  <c r="AJ9" i="5"/>
  <c r="AL15" i="5"/>
  <c r="AL21" i="5"/>
  <c r="AL24" i="5"/>
  <c r="AL20" i="5"/>
  <c r="AL7" i="5"/>
  <c r="AL29" i="5"/>
  <c r="AL16" i="5"/>
  <c r="AL9" i="5"/>
  <c r="AL10" i="5"/>
  <c r="AL12" i="5"/>
  <c r="AL26" i="5"/>
  <c r="AL23" i="5"/>
  <c r="AL22" i="5"/>
  <c r="AL8" i="5"/>
  <c r="AL27" i="5"/>
  <c r="AL25" i="5"/>
  <c r="AL13" i="5"/>
  <c r="AL17" i="5"/>
  <c r="AL28" i="5"/>
  <c r="AL11" i="5"/>
  <c r="AL18" i="5"/>
  <c r="AL14" i="5"/>
  <c r="AL6" i="5"/>
  <c r="AL19" i="5"/>
  <c r="AD11" i="15"/>
  <c r="AD21" i="15"/>
  <c r="AD9" i="15"/>
  <c r="AD20" i="15"/>
  <c r="AD24" i="15"/>
  <c r="AD22" i="15"/>
  <c r="AD8" i="15"/>
  <c r="AD28" i="15"/>
  <c r="AD25" i="15"/>
  <c r="AD27" i="15"/>
  <c r="AD7" i="15"/>
  <c r="AD14" i="15"/>
  <c r="AD17" i="15"/>
  <c r="AD6" i="15"/>
  <c r="AD18" i="15"/>
  <c r="AD15" i="15"/>
  <c r="AD12" i="15"/>
  <c r="AD26" i="15"/>
  <c r="AD10" i="15"/>
  <c r="AD16" i="15"/>
  <c r="AD23" i="15"/>
  <c r="AD19" i="15"/>
  <c r="AD29" i="15"/>
  <c r="AD13" i="15"/>
  <c r="AB8" i="4"/>
  <c r="AB21" i="4"/>
  <c r="AB7" i="4"/>
  <c r="AB14" i="4"/>
  <c r="AB13" i="4"/>
  <c r="AB11" i="4"/>
  <c r="AB26" i="4"/>
  <c r="AB18" i="4"/>
  <c r="AB19" i="4"/>
  <c r="AB25" i="4"/>
  <c r="AB22" i="4"/>
  <c r="AB20" i="4"/>
  <c r="AB10" i="4"/>
  <c r="AB9" i="4"/>
  <c r="AB12" i="4"/>
  <c r="AB24" i="4"/>
  <c r="AB23" i="4"/>
  <c r="AB28" i="4"/>
  <c r="AB27" i="4"/>
  <c r="AB17" i="4"/>
  <c r="AB16" i="4"/>
  <c r="AB6" i="4"/>
  <c r="AB29" i="4"/>
  <c r="AB15" i="4"/>
  <c r="AD28" i="4"/>
  <c r="AD15" i="4"/>
  <c r="AD24" i="4"/>
  <c r="AD26" i="4"/>
  <c r="AD23" i="4"/>
  <c r="AD9" i="4"/>
  <c r="AD16" i="4"/>
  <c r="AD11" i="4"/>
  <c r="AD12" i="4"/>
  <c r="AD13" i="4"/>
  <c r="AD6" i="4"/>
  <c r="AD19" i="4"/>
  <c r="AD18" i="4"/>
  <c r="AD21" i="4"/>
  <c r="AD25" i="4"/>
  <c r="AD20" i="4"/>
  <c r="AD17" i="4"/>
  <c r="AD27" i="4"/>
  <c r="AD7" i="4"/>
  <c r="AD8" i="4"/>
  <c r="AD22" i="4"/>
  <c r="AD10" i="4"/>
  <c r="AD29" i="4"/>
  <c r="AD14" i="4"/>
  <c r="AD7" i="5"/>
  <c r="AD18" i="5"/>
  <c r="AD12" i="5"/>
  <c r="AD11" i="5"/>
  <c r="AD22" i="5"/>
  <c r="AT22" i="5" s="1"/>
  <c r="AD8" i="5"/>
  <c r="AT8" i="5" s="1"/>
  <c r="AD16" i="5"/>
  <c r="AT16" i="5" s="1"/>
  <c r="AD13" i="5"/>
  <c r="AD20" i="5"/>
  <c r="AD26" i="5"/>
  <c r="AD6" i="5"/>
  <c r="AD19" i="5"/>
  <c r="AD21" i="5"/>
  <c r="AD23" i="5"/>
  <c r="AD28" i="5"/>
  <c r="AD9" i="5"/>
  <c r="AD29" i="5"/>
  <c r="AD14" i="5"/>
  <c r="AD24" i="5"/>
  <c r="AD27" i="5"/>
  <c r="AD15" i="5"/>
  <c r="AT15" i="5" s="1"/>
  <c r="AD10" i="5"/>
  <c r="AD25" i="5"/>
  <c r="AD17" i="5"/>
  <c r="AK22" i="5"/>
  <c r="AK16" i="5"/>
  <c r="AK9" i="5"/>
  <c r="AK17" i="5"/>
  <c r="AK7" i="5"/>
  <c r="AK24" i="5"/>
  <c r="AK27" i="5"/>
  <c r="AK19" i="5"/>
  <c r="AK21" i="5"/>
  <c r="AK13" i="5"/>
  <c r="AK18" i="5"/>
  <c r="AK15" i="5"/>
  <c r="AK29" i="5"/>
  <c r="AK12" i="5"/>
  <c r="AK8" i="5"/>
  <c r="AK6" i="5"/>
  <c r="AK28" i="5"/>
  <c r="AK20" i="5"/>
  <c r="AK11" i="5"/>
  <c r="AK10" i="5"/>
  <c r="AK26" i="5"/>
  <c r="AK25" i="5"/>
  <c r="AK23" i="5"/>
  <c r="AK14" i="5"/>
  <c r="AL9" i="6"/>
  <c r="AL16" i="6"/>
  <c r="AL19" i="6"/>
  <c r="AL6" i="6"/>
  <c r="AL24" i="6"/>
  <c r="AL17" i="6"/>
  <c r="AL28" i="6"/>
  <c r="AL7" i="6"/>
  <c r="AL11" i="6"/>
  <c r="AL29" i="6"/>
  <c r="AL20" i="6"/>
  <c r="AL8" i="6"/>
  <c r="AL26" i="6"/>
  <c r="AL14" i="6"/>
  <c r="AL15" i="6"/>
  <c r="AL12" i="6"/>
  <c r="AL18" i="6"/>
  <c r="AL21" i="6"/>
  <c r="AL10" i="6"/>
  <c r="AL25" i="6"/>
  <c r="AL13" i="6"/>
  <c r="AL22" i="6"/>
  <c r="AL23" i="6"/>
  <c r="AL27" i="6"/>
  <c r="AJ19" i="13"/>
  <c r="AJ24" i="13"/>
  <c r="AJ14" i="13"/>
  <c r="AJ15" i="13"/>
  <c r="AJ10" i="13"/>
  <c r="AJ8" i="13"/>
  <c r="AJ12" i="13"/>
  <c r="AJ21" i="13"/>
  <c r="AJ20" i="13"/>
  <c r="AJ13" i="13"/>
  <c r="AJ29" i="13"/>
  <c r="AJ9" i="13"/>
  <c r="AJ11" i="13"/>
  <c r="AJ6" i="13"/>
  <c r="AJ22" i="13"/>
  <c r="AJ18" i="13"/>
  <c r="AJ31" i="13"/>
  <c r="AJ27" i="13"/>
  <c r="AJ7" i="13"/>
  <c r="AJ28" i="13"/>
  <c r="AJ23" i="13"/>
  <c r="AJ17" i="13"/>
  <c r="AJ25" i="13"/>
  <c r="AR25" i="13" s="1"/>
  <c r="AJ30" i="13"/>
  <c r="AJ16" i="13"/>
  <c r="AR16" i="13" s="1"/>
  <c r="AJ26" i="13"/>
  <c r="AE21" i="5"/>
  <c r="AE26" i="5"/>
  <c r="AE28" i="5"/>
  <c r="AE7" i="5"/>
  <c r="AE17" i="5"/>
  <c r="AE11" i="5"/>
  <c r="AE25" i="5"/>
  <c r="AE10" i="5"/>
  <c r="AE15" i="5"/>
  <c r="AE12" i="5"/>
  <c r="AE9" i="5"/>
  <c r="AE13" i="5"/>
  <c r="AE29" i="5"/>
  <c r="AE23" i="5"/>
  <c r="AE18" i="5"/>
  <c r="AE19" i="5"/>
  <c r="AE14" i="5"/>
  <c r="AE8" i="5"/>
  <c r="AE27" i="5"/>
  <c r="AE22" i="5"/>
  <c r="AE6" i="5"/>
  <c r="AE20" i="5"/>
  <c r="AE16" i="5"/>
  <c r="AE24" i="5"/>
  <c r="AH16" i="13"/>
  <c r="AH20" i="13"/>
  <c r="AH17" i="13"/>
  <c r="AH24" i="13"/>
  <c r="AH29" i="13"/>
  <c r="AH30" i="13"/>
  <c r="AH14" i="13"/>
  <c r="AH13" i="13"/>
  <c r="AH19" i="13"/>
  <c r="AH23" i="13"/>
  <c r="AH31" i="13"/>
  <c r="AH11" i="13"/>
  <c r="AH28" i="13"/>
  <c r="AH18" i="13"/>
  <c r="AH21" i="13"/>
  <c r="AH12" i="13"/>
  <c r="AH10" i="13"/>
  <c r="AH6" i="13"/>
  <c r="AH8" i="13"/>
  <c r="AH15" i="13"/>
  <c r="AH27" i="13"/>
  <c r="AH9" i="13"/>
  <c r="AH22" i="13"/>
  <c r="AH7" i="13"/>
  <c r="AH25" i="13"/>
  <c r="AH26" i="13"/>
  <c r="T14" i="5"/>
  <c r="L14" i="5" s="1"/>
  <c r="T16" i="5"/>
  <c r="L16" i="5" s="1"/>
  <c r="T10" i="5"/>
  <c r="L10" i="5" s="1"/>
  <c r="T9" i="5"/>
  <c r="L9" i="5" s="1"/>
  <c r="T23" i="5"/>
  <c r="L23" i="5" s="1"/>
  <c r="T17" i="5"/>
  <c r="L17" i="5" s="1"/>
  <c r="T25" i="5"/>
  <c r="L25" i="5" s="1"/>
  <c r="T8" i="5"/>
  <c r="L8" i="5" s="1"/>
  <c r="T21" i="5"/>
  <c r="L21" i="5" s="1"/>
  <c r="T6" i="5"/>
  <c r="L6" i="5" s="1"/>
  <c r="T18" i="5"/>
  <c r="L18" i="5" s="1"/>
  <c r="T29" i="5"/>
  <c r="L29" i="5" s="1"/>
  <c r="T13" i="5"/>
  <c r="L13" i="5" s="1"/>
  <c r="T20" i="5"/>
  <c r="L20" i="5" s="1"/>
  <c r="T28" i="5"/>
  <c r="L28" i="5" s="1"/>
  <c r="T24" i="5"/>
  <c r="L24" i="5" s="1"/>
  <c r="T27" i="5"/>
  <c r="L27" i="5" s="1"/>
  <c r="T12" i="5"/>
  <c r="L12" i="5" s="1"/>
  <c r="T7" i="5"/>
  <c r="L7" i="5" s="1"/>
  <c r="T19" i="5"/>
  <c r="L19" i="5" s="1"/>
  <c r="T22" i="5"/>
  <c r="L22" i="5" s="1"/>
  <c r="T15" i="5"/>
  <c r="L15" i="5" s="1"/>
  <c r="T11" i="5"/>
  <c r="L11" i="5" s="1"/>
  <c r="T26" i="5"/>
  <c r="L26" i="5" s="1"/>
  <c r="AD22" i="13"/>
  <c r="AD6" i="13"/>
  <c r="AD28" i="13"/>
  <c r="AD30" i="13"/>
  <c r="AD24" i="13"/>
  <c r="AD10" i="13"/>
  <c r="AD26" i="13"/>
  <c r="AD16" i="13"/>
  <c r="AD20" i="13"/>
  <c r="AD9" i="13"/>
  <c r="AD19" i="13"/>
  <c r="AD27" i="13"/>
  <c r="AD29" i="13"/>
  <c r="AD7" i="13"/>
  <c r="AD13" i="13"/>
  <c r="AD31" i="13"/>
  <c r="AD18" i="13"/>
  <c r="AD8" i="13"/>
  <c r="AD25" i="13"/>
  <c r="AD17" i="13"/>
  <c r="AD15" i="13"/>
  <c r="AD23" i="13"/>
  <c r="AD11" i="13"/>
  <c r="AD21" i="13"/>
  <c r="AD12" i="13"/>
  <c r="AD14" i="13"/>
  <c r="AK25" i="4"/>
  <c r="AK26" i="4"/>
  <c r="AK28" i="4"/>
  <c r="AK27" i="4"/>
  <c r="AK22" i="4"/>
  <c r="AK12" i="4"/>
  <c r="AK17" i="4"/>
  <c r="AK15" i="4"/>
  <c r="AK16" i="4"/>
  <c r="AK29" i="4"/>
  <c r="AK21" i="4"/>
  <c r="AK14" i="4"/>
  <c r="AK11" i="4"/>
  <c r="AK24" i="4"/>
  <c r="AK13" i="4"/>
  <c r="AK20" i="4"/>
  <c r="AK9" i="4"/>
  <c r="AK18" i="4"/>
  <c r="AK7" i="4"/>
  <c r="AK8" i="4"/>
  <c r="AK6" i="4"/>
  <c r="AK23" i="4"/>
  <c r="AK10" i="4"/>
  <c r="AK19" i="4"/>
  <c r="AG14" i="13"/>
  <c r="AG15" i="13"/>
  <c r="AG19" i="13"/>
  <c r="AG20" i="13"/>
  <c r="AG30" i="13"/>
  <c r="AG11" i="13"/>
  <c r="AG31" i="13"/>
  <c r="AG21" i="13"/>
  <c r="AG18" i="13"/>
  <c r="AG26" i="13"/>
  <c r="AG25" i="13"/>
  <c r="AG12" i="13"/>
  <c r="AG9" i="13"/>
  <c r="AG16" i="13"/>
  <c r="AG22" i="13"/>
  <c r="AG27" i="13"/>
  <c r="AG28" i="13"/>
  <c r="AG23" i="13"/>
  <c r="AG10" i="13"/>
  <c r="AG6" i="13"/>
  <c r="AG17" i="13"/>
  <c r="AG24" i="13"/>
  <c r="AG13" i="13"/>
  <c r="AG7" i="13"/>
  <c r="AG8" i="13"/>
  <c r="AG29" i="13"/>
  <c r="AE18" i="13"/>
  <c r="AE12" i="13"/>
  <c r="AE9" i="13"/>
  <c r="AE20" i="13"/>
  <c r="AE26" i="13"/>
  <c r="AE21" i="13"/>
  <c r="AE27" i="13"/>
  <c r="AE15" i="13"/>
  <c r="AE19" i="13"/>
  <c r="AE8" i="13"/>
  <c r="AE25" i="13"/>
  <c r="AE10" i="13"/>
  <c r="AE17" i="13"/>
  <c r="AE22" i="13"/>
  <c r="AE6" i="13"/>
  <c r="AE23" i="13"/>
  <c r="AE29" i="13"/>
  <c r="AE24" i="13"/>
  <c r="AE30" i="13"/>
  <c r="AE16" i="13"/>
  <c r="AE11" i="13"/>
  <c r="AE28" i="13"/>
  <c r="AE14" i="13"/>
  <c r="AE7" i="13"/>
  <c r="AE13" i="13"/>
  <c r="AE31" i="13"/>
  <c r="T28" i="4"/>
  <c r="L28" i="4" s="1"/>
  <c r="T8" i="4"/>
  <c r="L8" i="4" s="1"/>
  <c r="T22" i="4"/>
  <c r="L22" i="4" s="1"/>
  <c r="T11" i="4"/>
  <c r="L11" i="4" s="1"/>
  <c r="T23" i="4"/>
  <c r="L23" i="4" s="1"/>
  <c r="T10" i="4"/>
  <c r="L10" i="4" s="1"/>
  <c r="T9" i="4"/>
  <c r="L9" i="4" s="1"/>
  <c r="T27" i="4"/>
  <c r="L27" i="4" s="1"/>
  <c r="T21" i="4"/>
  <c r="L21" i="4" s="1"/>
  <c r="T19" i="4"/>
  <c r="L19" i="4" s="1"/>
  <c r="T16" i="4"/>
  <c r="L16" i="4" s="1"/>
  <c r="T26" i="4"/>
  <c r="L26" i="4" s="1"/>
  <c r="T24" i="4"/>
  <c r="L24" i="4" s="1"/>
  <c r="T18" i="4"/>
  <c r="L18" i="4" s="1"/>
  <c r="T13" i="4"/>
  <c r="L13" i="4" s="1"/>
  <c r="T17" i="4"/>
  <c r="L17" i="4" s="1"/>
  <c r="T14" i="4"/>
  <c r="L14" i="4" s="1"/>
  <c r="T15" i="4"/>
  <c r="L15" i="4" s="1"/>
  <c r="T25" i="4"/>
  <c r="L25" i="4" s="1"/>
  <c r="T7" i="4"/>
  <c r="L7" i="4" s="1"/>
  <c r="T20" i="4"/>
  <c r="L20" i="4" s="1"/>
  <c r="T12" i="4"/>
  <c r="L12" i="4" s="1"/>
  <c r="T29" i="4"/>
  <c r="L29" i="4" s="1"/>
  <c r="T6" i="4"/>
  <c r="L6" i="4" s="1"/>
  <c r="AF13" i="4"/>
  <c r="AF16" i="4"/>
  <c r="AF22" i="4"/>
  <c r="AF25" i="4"/>
  <c r="AF14" i="4"/>
  <c r="AF19" i="4"/>
  <c r="AF24" i="4"/>
  <c r="AF18" i="4"/>
  <c r="AF21" i="4"/>
  <c r="AF10" i="4"/>
  <c r="AF27" i="4"/>
  <c r="AF29" i="4"/>
  <c r="AF6" i="4"/>
  <c r="AF17" i="4"/>
  <c r="AF20" i="4"/>
  <c r="AF26" i="4"/>
  <c r="AF12" i="4"/>
  <c r="AF9" i="4"/>
  <c r="AF11" i="4"/>
  <c r="AF8" i="4"/>
  <c r="AF7" i="4"/>
  <c r="AF28" i="4"/>
  <c r="AF15" i="4"/>
  <c r="AF23" i="4"/>
  <c r="AN23" i="5"/>
  <c r="AN27" i="5"/>
  <c r="AN7" i="5"/>
  <c r="AN21" i="5"/>
  <c r="AN18" i="5"/>
  <c r="AN16" i="5"/>
  <c r="AN8" i="5"/>
  <c r="AN19" i="5"/>
  <c r="AN20" i="5"/>
  <c r="AN15" i="5"/>
  <c r="AN25" i="5"/>
  <c r="AN9" i="5"/>
  <c r="AN12" i="5"/>
  <c r="AN6" i="5"/>
  <c r="AN11" i="5"/>
  <c r="AN29" i="5"/>
  <c r="AN14" i="5"/>
  <c r="AN13" i="5"/>
  <c r="AN17" i="5"/>
  <c r="AN28" i="5"/>
  <c r="AN24" i="5"/>
  <c r="AN22" i="5"/>
  <c r="AN26" i="5"/>
  <c r="AN10" i="5"/>
  <c r="AP11" i="5"/>
  <c r="AP21" i="5"/>
  <c r="AP8" i="5"/>
  <c r="AP13" i="5"/>
  <c r="AP19" i="5"/>
  <c r="AP14" i="5"/>
  <c r="AP18" i="5"/>
  <c r="AP26" i="5"/>
  <c r="AP6" i="5"/>
  <c r="AP10" i="5"/>
  <c r="AP12" i="5"/>
  <c r="AP25" i="5"/>
  <c r="AP16" i="5"/>
  <c r="AP9" i="5"/>
  <c r="AP15" i="5"/>
  <c r="AP22" i="5"/>
  <c r="AP28" i="5"/>
  <c r="AP17" i="5"/>
  <c r="AP23" i="5"/>
  <c r="AP29" i="5"/>
  <c r="AP20" i="5"/>
  <c r="AP7" i="5"/>
  <c r="AP27" i="5"/>
  <c r="AP24" i="5"/>
  <c r="AM26" i="6"/>
  <c r="AM18" i="6"/>
  <c r="AM22" i="6"/>
  <c r="AM29" i="6"/>
  <c r="AM10" i="6"/>
  <c r="AM17" i="6"/>
  <c r="AM15" i="6"/>
  <c r="AM19" i="6"/>
  <c r="AM11" i="6"/>
  <c r="AM27" i="6"/>
  <c r="AM25" i="6"/>
  <c r="AM20" i="6"/>
  <c r="AM12" i="6"/>
  <c r="AM9" i="6"/>
  <c r="AM13" i="6"/>
  <c r="AM28" i="6"/>
  <c r="AM16" i="6"/>
  <c r="AM14" i="6"/>
  <c r="AM8" i="6"/>
  <c r="AM7" i="6"/>
  <c r="AM24" i="6"/>
  <c r="AM23" i="6"/>
  <c r="AM21" i="6"/>
  <c r="AM6" i="6"/>
  <c r="AJ7" i="15"/>
  <c r="AJ27" i="15"/>
  <c r="AJ22" i="15"/>
  <c r="AJ13" i="15"/>
  <c r="AJ26" i="15"/>
  <c r="AJ11" i="15"/>
  <c r="AJ8" i="15"/>
  <c r="AJ18" i="15"/>
  <c r="AR18" i="15" s="1"/>
  <c r="AJ24" i="15"/>
  <c r="AJ25" i="15"/>
  <c r="AJ15" i="15"/>
  <c r="AJ29" i="15"/>
  <c r="AR29" i="15" s="1"/>
  <c r="AJ20" i="15"/>
  <c r="AJ17" i="15"/>
  <c r="AJ23" i="15"/>
  <c r="AJ9" i="15"/>
  <c r="AJ16" i="15"/>
  <c r="AJ21" i="15"/>
  <c r="AJ28" i="15"/>
  <c r="AJ10" i="15"/>
  <c r="AJ6" i="15"/>
  <c r="AJ12" i="15"/>
  <c r="AJ14" i="15"/>
  <c r="AJ19" i="15"/>
  <c r="AR19" i="15" s="1"/>
  <c r="AM10" i="4"/>
  <c r="AM11" i="4"/>
  <c r="AM24" i="4"/>
  <c r="AM7" i="4"/>
  <c r="AM27" i="4"/>
  <c r="AM18" i="4"/>
  <c r="AM23" i="4"/>
  <c r="AM12" i="4"/>
  <c r="AM17" i="4"/>
  <c r="AM9" i="4"/>
  <c r="AM16" i="4"/>
  <c r="AM25" i="4"/>
  <c r="AM26" i="4"/>
  <c r="AM15" i="4"/>
  <c r="AM29" i="4"/>
  <c r="AM21" i="4"/>
  <c r="AM28" i="4"/>
  <c r="AM6" i="4"/>
  <c r="AM13" i="4"/>
  <c r="AM22" i="4"/>
  <c r="AM20" i="4"/>
  <c r="AM14" i="4"/>
  <c r="AM19" i="4"/>
  <c r="AM8" i="4"/>
  <c r="AN24" i="13"/>
  <c r="AN28" i="13"/>
  <c r="AN11" i="13"/>
  <c r="AN22" i="13"/>
  <c r="AN26" i="13"/>
  <c r="AN23" i="13"/>
  <c r="AN15" i="13"/>
  <c r="AN16" i="13"/>
  <c r="AN19" i="13"/>
  <c r="AN12" i="13"/>
  <c r="AN27" i="13"/>
  <c r="AN21" i="13"/>
  <c r="AN6" i="13"/>
  <c r="AN31" i="13"/>
  <c r="AN18" i="13"/>
  <c r="AN20" i="13"/>
  <c r="AN8" i="13"/>
  <c r="AN25" i="13"/>
  <c r="AN29" i="13"/>
  <c r="AN13" i="13"/>
  <c r="AN30" i="13"/>
  <c r="AN7" i="13"/>
  <c r="AN14" i="13"/>
  <c r="AN10" i="13"/>
  <c r="AN9" i="13"/>
  <c r="AN17" i="13"/>
  <c r="T20" i="13"/>
  <c r="L20" i="13" s="1"/>
  <c r="T16" i="13"/>
  <c r="L16" i="13" s="1"/>
  <c r="T6" i="13"/>
  <c r="L6" i="13" s="1"/>
  <c r="T13" i="13"/>
  <c r="L13" i="13" s="1"/>
  <c r="T15" i="13"/>
  <c r="L15" i="13" s="1"/>
  <c r="T10" i="13"/>
  <c r="L10" i="13" s="1"/>
  <c r="T18" i="13"/>
  <c r="L18" i="13" s="1"/>
  <c r="T11" i="13"/>
  <c r="L11" i="13" s="1"/>
  <c r="T21" i="13"/>
  <c r="L21" i="13" s="1"/>
  <c r="T12" i="13"/>
  <c r="L12" i="13" s="1"/>
  <c r="T31" i="13"/>
  <c r="L31" i="13" s="1"/>
  <c r="T29" i="13"/>
  <c r="L29" i="13" s="1"/>
  <c r="T30" i="13"/>
  <c r="L30" i="13" s="1"/>
  <c r="T8" i="13"/>
  <c r="L8" i="13" s="1"/>
  <c r="T19" i="13"/>
  <c r="L19" i="13" s="1"/>
  <c r="T7" i="13"/>
  <c r="L7" i="13" s="1"/>
  <c r="T27" i="13"/>
  <c r="L27" i="13" s="1"/>
  <c r="T28" i="13"/>
  <c r="L28" i="13" s="1"/>
  <c r="T14" i="13"/>
  <c r="L14" i="13" s="1"/>
  <c r="T23" i="13"/>
  <c r="L23" i="13" s="1"/>
  <c r="T26" i="13"/>
  <c r="L26" i="13" s="1"/>
  <c r="T24" i="13"/>
  <c r="L24" i="13" s="1"/>
  <c r="T17" i="13"/>
  <c r="L17" i="13" s="1"/>
  <c r="T22" i="13"/>
  <c r="L22" i="13" s="1"/>
  <c r="T25" i="13"/>
  <c r="L25" i="13" s="1"/>
  <c r="T9" i="13"/>
  <c r="L9" i="13" s="1"/>
  <c r="AC26" i="4"/>
  <c r="AC22" i="4"/>
  <c r="AC13" i="4"/>
  <c r="AC6" i="4"/>
  <c r="AC24" i="4"/>
  <c r="AC8" i="4"/>
  <c r="AC21" i="4"/>
  <c r="AS21" i="4" s="1"/>
  <c r="AC23" i="4"/>
  <c r="AC9" i="4"/>
  <c r="AS9" i="4" s="1"/>
  <c r="AC29" i="4"/>
  <c r="AC27" i="4"/>
  <c r="AC10" i="4"/>
  <c r="AC28" i="4"/>
  <c r="AC16" i="4"/>
  <c r="AC14" i="4"/>
  <c r="AC25" i="4"/>
  <c r="AC12" i="4"/>
  <c r="AC11" i="4"/>
  <c r="AC17" i="4"/>
  <c r="AC20" i="4"/>
  <c r="AC7" i="4"/>
  <c r="AC15" i="4"/>
  <c r="AC19" i="4"/>
  <c r="AC18" i="4"/>
  <c r="AL24" i="4"/>
  <c r="AL7" i="4"/>
  <c r="AL15" i="4"/>
  <c r="AL9" i="4"/>
  <c r="AL22" i="4"/>
  <c r="AL28" i="4"/>
  <c r="AL10" i="4"/>
  <c r="AL11" i="4"/>
  <c r="AL19" i="4"/>
  <c r="AL21" i="4"/>
  <c r="AL27" i="4"/>
  <c r="AL18" i="4"/>
  <c r="AL23" i="4"/>
  <c r="AL16" i="4"/>
  <c r="AL26" i="4"/>
  <c r="AL6" i="4"/>
  <c r="AL14" i="4"/>
  <c r="AL25" i="4"/>
  <c r="AL12" i="4"/>
  <c r="AT12" i="4" s="1"/>
  <c r="AL13" i="4"/>
  <c r="AL20" i="4"/>
  <c r="AL8" i="4"/>
  <c r="AL17" i="4"/>
  <c r="AL29" i="4"/>
  <c r="AD21" i="6"/>
  <c r="AD22" i="6"/>
  <c r="AD16" i="6"/>
  <c r="AD10" i="6"/>
  <c r="AD24" i="6"/>
  <c r="AD28" i="6"/>
  <c r="AD20" i="6"/>
  <c r="AD13" i="6"/>
  <c r="AD19" i="6"/>
  <c r="AD12" i="6"/>
  <c r="AD26" i="6"/>
  <c r="AD23" i="6"/>
  <c r="AD9" i="6"/>
  <c r="AD25" i="6"/>
  <c r="AT25" i="6" s="1"/>
  <c r="AD14" i="6"/>
  <c r="AD18" i="6"/>
  <c r="AD15" i="6"/>
  <c r="AT15" i="6" s="1"/>
  <c r="AD6" i="6"/>
  <c r="AD7" i="6"/>
  <c r="AD17" i="6"/>
  <c r="AD27" i="6"/>
  <c r="AD8" i="6"/>
  <c r="AD11" i="6"/>
  <c r="AD29" i="6"/>
  <c r="AT29" i="6" s="1"/>
  <c r="AK13" i="6"/>
  <c r="AK12" i="6"/>
  <c r="AK24" i="6"/>
  <c r="AK14" i="6"/>
  <c r="AK8" i="6"/>
  <c r="AK9" i="6"/>
  <c r="AK15" i="6"/>
  <c r="AK7" i="6"/>
  <c r="AK23" i="6"/>
  <c r="AK17" i="6"/>
  <c r="AK18" i="6"/>
  <c r="AK16" i="6"/>
  <c r="AK6" i="6"/>
  <c r="AK10" i="6"/>
  <c r="AK28" i="6"/>
  <c r="AK25" i="6"/>
  <c r="AK19" i="6"/>
  <c r="AK27" i="6"/>
  <c r="AK20" i="6"/>
  <c r="AK29" i="6"/>
  <c r="AK22" i="6"/>
  <c r="AK26" i="6"/>
  <c r="AK11" i="6"/>
  <c r="AK21" i="6"/>
  <c r="AM11" i="5"/>
  <c r="AM29" i="5"/>
  <c r="AM19" i="5"/>
  <c r="AM7" i="5"/>
  <c r="AM22" i="5"/>
  <c r="AM18" i="5"/>
  <c r="AM23" i="5"/>
  <c r="AM20" i="5"/>
  <c r="AM15" i="5"/>
  <c r="AM24" i="5"/>
  <c r="AM10" i="5"/>
  <c r="AM16" i="5"/>
  <c r="AM9" i="5"/>
  <c r="AM17" i="5"/>
  <c r="AM12" i="5"/>
  <c r="AM13" i="5"/>
  <c r="AM21" i="5"/>
  <c r="AM8" i="5"/>
  <c r="AM27" i="5"/>
  <c r="AM25" i="5"/>
  <c r="AM6" i="5"/>
  <c r="AM14" i="5"/>
  <c r="AM26" i="5"/>
  <c r="AM28" i="5"/>
  <c r="AN11" i="6"/>
  <c r="AN23" i="6"/>
  <c r="AN26" i="6"/>
  <c r="AN12" i="6"/>
  <c r="AN9" i="6"/>
  <c r="AN16" i="6"/>
  <c r="AN19" i="6"/>
  <c r="AN6" i="6"/>
  <c r="AN10" i="6"/>
  <c r="AN7" i="6"/>
  <c r="AN22" i="6"/>
  <c r="AV22" i="6" s="1"/>
  <c r="AN15" i="6"/>
  <c r="AN8" i="6"/>
  <c r="AN28" i="6"/>
  <c r="AN14" i="6"/>
  <c r="AV14" i="6" s="1"/>
  <c r="AN25" i="6"/>
  <c r="AN13" i="6"/>
  <c r="AN27" i="6"/>
  <c r="AN18" i="6"/>
  <c r="AN21" i="6"/>
  <c r="AN17" i="6"/>
  <c r="AN24" i="6"/>
  <c r="AN20" i="6"/>
  <c r="AN29" i="6"/>
  <c r="AE7" i="6"/>
  <c r="AE14" i="6"/>
  <c r="AE9" i="6"/>
  <c r="AE22" i="6"/>
  <c r="AE26" i="6"/>
  <c r="AU26" i="6" s="1"/>
  <c r="AE11" i="6"/>
  <c r="AE6" i="6"/>
  <c r="AE21" i="6"/>
  <c r="AE24" i="6"/>
  <c r="AU24" i="6" s="1"/>
  <c r="AE12" i="6"/>
  <c r="AE29" i="6"/>
  <c r="AE28" i="6"/>
  <c r="AU28" i="6" s="1"/>
  <c r="AE10" i="6"/>
  <c r="AU10" i="6" s="1"/>
  <c r="AE17" i="6"/>
  <c r="AE13" i="6"/>
  <c r="AU13" i="6" s="1"/>
  <c r="AE23" i="6"/>
  <c r="AE16" i="6"/>
  <c r="AE8" i="6"/>
  <c r="AE19" i="6"/>
  <c r="AE15" i="6"/>
  <c r="AE18" i="6"/>
  <c r="AE25" i="6"/>
  <c r="AE27" i="6"/>
  <c r="AE20" i="6"/>
  <c r="AU20" i="6" s="1"/>
  <c r="AH20" i="6"/>
  <c r="AH17" i="6"/>
  <c r="AH23" i="6"/>
  <c r="AH7" i="6"/>
  <c r="AH27" i="6"/>
  <c r="AH14" i="6"/>
  <c r="AH19" i="6"/>
  <c r="AH29" i="6"/>
  <c r="AH22" i="6"/>
  <c r="AH16" i="6"/>
  <c r="AH21" i="6"/>
  <c r="AH11" i="6"/>
  <c r="AH6" i="6"/>
  <c r="AH10" i="6"/>
  <c r="AH12" i="6"/>
  <c r="AH24" i="6"/>
  <c r="AH8" i="6"/>
  <c r="AH9" i="6"/>
  <c r="AH28" i="6"/>
  <c r="AH18" i="6"/>
  <c r="AX18" i="6" s="1"/>
  <c r="AH15" i="6"/>
  <c r="AH13" i="6"/>
  <c r="AX13" i="6" s="1"/>
  <c r="AH25" i="6"/>
  <c r="AX25" i="6" s="1"/>
  <c r="AH26" i="6"/>
  <c r="AX26" i="6" s="1"/>
  <c r="T7" i="6"/>
  <c r="L7" i="6" s="1"/>
  <c r="T16" i="6"/>
  <c r="L16" i="6" s="1"/>
  <c r="T29" i="6"/>
  <c r="L29" i="6" s="1"/>
  <c r="T8" i="6"/>
  <c r="L8" i="6" s="1"/>
  <c r="T25" i="6"/>
  <c r="L25" i="6" s="1"/>
  <c r="T14" i="6"/>
  <c r="L14" i="6" s="1"/>
  <c r="T20" i="6"/>
  <c r="L20" i="6" s="1"/>
  <c r="T12" i="6"/>
  <c r="L12" i="6" s="1"/>
  <c r="T6" i="6"/>
  <c r="L6" i="6" s="1"/>
  <c r="T13" i="6"/>
  <c r="L13" i="6" s="1"/>
  <c r="T24" i="6"/>
  <c r="L24" i="6" s="1"/>
  <c r="T22" i="6"/>
  <c r="L22" i="6" s="1"/>
  <c r="T17" i="6"/>
  <c r="L17" i="6" s="1"/>
  <c r="T28" i="6"/>
  <c r="L28" i="6" s="1"/>
  <c r="T11" i="6"/>
  <c r="L11" i="6" s="1"/>
  <c r="T27" i="6"/>
  <c r="L27" i="6" s="1"/>
  <c r="T9" i="6"/>
  <c r="L9" i="6" s="1"/>
  <c r="T10" i="6"/>
  <c r="L10" i="6" s="1"/>
  <c r="T26" i="6"/>
  <c r="L26" i="6" s="1"/>
  <c r="T19" i="6"/>
  <c r="L19" i="6" s="1"/>
  <c r="T23" i="6"/>
  <c r="L23" i="6" s="1"/>
  <c r="T18" i="6"/>
  <c r="L18" i="6" s="1"/>
  <c r="T21" i="6"/>
  <c r="L21" i="6" s="1"/>
  <c r="T15" i="6"/>
  <c r="L15" i="6" s="1"/>
  <c r="T29" i="15"/>
  <c r="L29" i="15" s="1"/>
  <c r="T24" i="15"/>
  <c r="L24" i="15" s="1"/>
  <c r="T27" i="15"/>
  <c r="L27" i="15" s="1"/>
  <c r="T13" i="15"/>
  <c r="L13" i="15" s="1"/>
  <c r="T28" i="15"/>
  <c r="L28" i="15" s="1"/>
  <c r="T8" i="15"/>
  <c r="L8" i="15" s="1"/>
  <c r="T20" i="15"/>
  <c r="L20" i="15" s="1"/>
  <c r="T12" i="15"/>
  <c r="L12" i="15" s="1"/>
  <c r="T6" i="15"/>
  <c r="L6" i="15" s="1"/>
  <c r="T17" i="15"/>
  <c r="L17" i="15" s="1"/>
  <c r="T18" i="15"/>
  <c r="L18" i="15" s="1"/>
  <c r="T9" i="15"/>
  <c r="L9" i="15" s="1"/>
  <c r="T16" i="15"/>
  <c r="L16" i="15" s="1"/>
  <c r="T15" i="15"/>
  <c r="L15" i="15" s="1"/>
  <c r="T10" i="15"/>
  <c r="L10" i="15" s="1"/>
  <c r="T22" i="15"/>
  <c r="L22" i="15" s="1"/>
  <c r="T25" i="15"/>
  <c r="L25" i="15" s="1"/>
  <c r="T19" i="15"/>
  <c r="L19" i="15" s="1"/>
  <c r="T26" i="15"/>
  <c r="L26" i="15" s="1"/>
  <c r="T21" i="15"/>
  <c r="L21" i="15" s="1"/>
  <c r="T14" i="15"/>
  <c r="L14" i="15" s="1"/>
  <c r="T23" i="15"/>
  <c r="L23" i="15" s="1"/>
  <c r="T11" i="15"/>
  <c r="L11" i="15" s="1"/>
  <c r="T7" i="15"/>
  <c r="L7" i="15" s="1"/>
  <c r="AC13" i="15"/>
  <c r="AC14" i="15"/>
  <c r="AC22" i="15"/>
  <c r="AC9" i="15"/>
  <c r="AC10" i="15"/>
  <c r="AC27" i="15"/>
  <c r="AC29" i="15"/>
  <c r="AC12" i="15"/>
  <c r="AC26" i="15"/>
  <c r="AC20" i="15"/>
  <c r="AC23" i="15"/>
  <c r="AC25" i="15"/>
  <c r="AC15" i="15"/>
  <c r="AC21" i="15"/>
  <c r="AC28" i="15"/>
  <c r="AC19" i="15"/>
  <c r="AC6" i="15"/>
  <c r="AC17" i="15"/>
  <c r="AC8" i="15"/>
  <c r="AC11" i="15"/>
  <c r="AC18" i="15"/>
  <c r="AC24" i="15"/>
  <c r="AC16" i="15"/>
  <c r="AC7" i="15"/>
  <c r="AF20" i="13"/>
  <c r="AF23" i="13"/>
  <c r="AV23" i="13" s="1"/>
  <c r="AF6" i="13"/>
  <c r="AF12" i="13"/>
  <c r="AF16" i="13"/>
  <c r="AF29" i="13"/>
  <c r="AF9" i="13"/>
  <c r="AF18" i="13"/>
  <c r="AF21" i="13"/>
  <c r="AF8" i="13"/>
  <c r="AF25" i="13"/>
  <c r="AF27" i="13"/>
  <c r="AF15" i="13"/>
  <c r="AF7" i="13"/>
  <c r="AF24" i="13"/>
  <c r="AF14" i="13"/>
  <c r="AF10" i="13"/>
  <c r="AF31" i="13"/>
  <c r="AF28" i="13"/>
  <c r="AF19" i="13"/>
  <c r="AF11" i="13"/>
  <c r="AF22" i="13"/>
  <c r="AF26" i="13"/>
  <c r="AF17" i="13"/>
  <c r="AF13" i="13"/>
  <c r="AF30" i="13"/>
  <c r="AF23" i="15"/>
  <c r="AF6" i="15"/>
  <c r="AF15" i="15"/>
  <c r="AF20" i="15"/>
  <c r="AF29" i="15"/>
  <c r="AV29" i="15" s="1"/>
  <c r="AF19" i="15"/>
  <c r="AF12" i="15"/>
  <c r="AF10" i="15"/>
  <c r="AF14" i="15"/>
  <c r="AF7" i="15"/>
  <c r="AF25" i="15"/>
  <c r="AF9" i="15"/>
  <c r="AF13" i="15"/>
  <c r="AF27" i="15"/>
  <c r="AF8" i="15"/>
  <c r="AV8" i="15" s="1"/>
  <c r="AF21" i="15"/>
  <c r="AF17" i="15"/>
  <c r="AF16" i="15"/>
  <c r="AV16" i="15" s="1"/>
  <c r="AF11" i="15"/>
  <c r="AF24" i="15"/>
  <c r="AF28" i="15"/>
  <c r="AF22" i="15"/>
  <c r="AV22" i="15" s="1"/>
  <c r="AF26" i="15"/>
  <c r="AF18" i="15"/>
  <c r="AV18" i="15" s="1"/>
  <c r="AP29" i="15"/>
  <c r="AP20" i="15"/>
  <c r="AP7" i="15"/>
  <c r="AP21" i="15"/>
  <c r="AP15" i="15"/>
  <c r="AP27" i="15"/>
  <c r="AP10" i="15"/>
  <c r="AP17" i="15"/>
  <c r="AP19" i="15"/>
  <c r="AP28" i="15"/>
  <c r="AP16" i="15"/>
  <c r="AP25" i="15"/>
  <c r="AP24" i="15"/>
  <c r="AP12" i="15"/>
  <c r="AP14" i="15"/>
  <c r="AP6" i="15"/>
  <c r="AP9" i="15"/>
  <c r="AP26" i="15"/>
  <c r="AP13" i="15"/>
  <c r="AP8" i="15"/>
  <c r="AP11" i="15"/>
  <c r="AP22" i="15"/>
  <c r="AP23" i="15"/>
  <c r="AP18" i="15"/>
  <c r="AH14" i="5"/>
  <c r="AH7" i="5"/>
  <c r="AH25" i="5"/>
  <c r="AH28" i="5"/>
  <c r="AH18" i="5"/>
  <c r="AX18" i="5" s="1"/>
  <c r="AH27" i="5"/>
  <c r="AH12" i="5"/>
  <c r="AH13" i="5"/>
  <c r="AH23" i="5"/>
  <c r="AX23" i="5" s="1"/>
  <c r="AH6" i="5"/>
  <c r="AH21" i="5"/>
  <c r="AH29" i="5"/>
  <c r="AH11" i="5"/>
  <c r="AH16" i="5"/>
  <c r="AH26" i="5"/>
  <c r="AH15" i="5"/>
  <c r="AH10" i="5"/>
  <c r="AH9" i="5"/>
  <c r="AH19" i="5"/>
  <c r="AX19" i="5" s="1"/>
  <c r="AH20" i="5"/>
  <c r="AH17" i="5"/>
  <c r="AH24" i="5"/>
  <c r="AX24" i="5" s="1"/>
  <c r="AH22" i="5"/>
  <c r="AH8" i="5"/>
  <c r="AH28" i="15"/>
  <c r="AH13" i="15"/>
  <c r="AH23" i="15"/>
  <c r="AH18" i="15"/>
  <c r="AH21" i="15"/>
  <c r="AH26" i="15"/>
  <c r="AH27" i="15"/>
  <c r="AH10" i="15"/>
  <c r="AH9" i="15"/>
  <c r="AH15" i="15"/>
  <c r="AH20" i="15"/>
  <c r="AH6" i="15"/>
  <c r="AH19" i="15"/>
  <c r="AH12" i="15"/>
  <c r="AH11" i="15"/>
  <c r="AH16" i="15"/>
  <c r="AH7" i="15"/>
  <c r="AH25" i="15"/>
  <c r="AH17" i="15"/>
  <c r="AH14" i="15"/>
  <c r="AH8" i="15"/>
  <c r="AH24" i="15"/>
  <c r="AH22" i="15"/>
  <c r="AH29" i="15"/>
  <c r="AG17" i="6"/>
  <c r="AG16" i="6"/>
  <c r="AG22" i="6"/>
  <c r="AW22" i="6" s="1"/>
  <c r="AG14" i="6"/>
  <c r="AG19" i="6"/>
  <c r="AG26" i="6"/>
  <c r="AG9" i="6"/>
  <c r="AG18" i="6"/>
  <c r="AG28" i="6"/>
  <c r="AG21" i="6"/>
  <c r="AG29" i="6"/>
  <c r="AG24" i="6"/>
  <c r="AG7" i="6"/>
  <c r="AW7" i="6" s="1"/>
  <c r="AG25" i="6"/>
  <c r="AG15" i="6"/>
  <c r="AG12" i="6"/>
  <c r="AG20" i="6"/>
  <c r="AG27" i="6"/>
  <c r="AG6" i="6"/>
  <c r="AG13" i="6"/>
  <c r="AW13" i="6" s="1"/>
  <c r="AG11" i="6"/>
  <c r="AG10" i="6"/>
  <c r="AG8" i="6"/>
  <c r="AW8" i="6" s="1"/>
  <c r="AG23" i="6"/>
  <c r="AK16" i="13"/>
  <c r="AK30" i="13"/>
  <c r="AK12" i="13"/>
  <c r="AK28" i="13"/>
  <c r="AK11" i="13"/>
  <c r="AK22" i="13"/>
  <c r="AK20" i="13"/>
  <c r="AS20" i="13" s="1"/>
  <c r="AK7" i="13"/>
  <c r="AK24" i="13"/>
  <c r="AK8" i="13"/>
  <c r="AS8" i="13" s="1"/>
  <c r="AK15" i="13"/>
  <c r="AS15" i="13" s="1"/>
  <c r="AK17" i="13"/>
  <c r="AK31" i="13"/>
  <c r="AS31" i="13" s="1"/>
  <c r="AK18" i="13"/>
  <c r="AS18" i="13" s="1"/>
  <c r="AK14" i="13"/>
  <c r="AK21" i="13"/>
  <c r="AK19" i="13"/>
  <c r="AK29" i="13"/>
  <c r="AS29" i="13" s="1"/>
  <c r="AK26" i="13"/>
  <c r="AK25" i="13"/>
  <c r="AK13" i="13"/>
  <c r="AK9" i="13"/>
  <c r="AK10" i="13"/>
  <c r="AK27" i="13"/>
  <c r="AK23" i="13"/>
  <c r="AK6" i="13"/>
  <c r="AO25" i="4"/>
  <c r="AO11" i="4"/>
  <c r="AO17" i="4"/>
  <c r="AO21" i="4"/>
  <c r="AO15" i="4"/>
  <c r="AO26" i="4"/>
  <c r="AO16" i="4"/>
  <c r="AO14" i="4"/>
  <c r="AO13" i="4"/>
  <c r="AO8" i="4"/>
  <c r="AO19" i="4"/>
  <c r="AO23" i="4"/>
  <c r="AO10" i="4"/>
  <c r="AO12" i="4"/>
  <c r="AO18" i="4"/>
  <c r="AO24" i="4"/>
  <c r="AO6" i="4"/>
  <c r="AO29" i="4"/>
  <c r="AO22" i="4"/>
  <c r="AO20" i="4"/>
  <c r="AO9" i="4"/>
  <c r="AO7" i="4"/>
  <c r="AO27" i="4"/>
  <c r="AO28" i="4"/>
  <c r="AP13" i="13"/>
  <c r="AP7" i="13"/>
  <c r="AP29" i="13"/>
  <c r="AP8" i="13"/>
  <c r="AP22" i="13"/>
  <c r="AP28" i="13"/>
  <c r="AP17" i="13"/>
  <c r="AP27" i="13"/>
  <c r="AP31" i="13"/>
  <c r="AP11" i="13"/>
  <c r="AP30" i="13"/>
  <c r="AP9" i="13"/>
  <c r="AP21" i="13"/>
  <c r="AP20" i="13"/>
  <c r="AP6" i="13"/>
  <c r="AP26" i="13"/>
  <c r="AP18" i="13"/>
  <c r="AP15" i="13"/>
  <c r="AP10" i="13"/>
  <c r="AP19" i="13"/>
  <c r="AP25" i="13"/>
  <c r="AP14" i="13"/>
  <c r="AP23" i="13"/>
  <c r="AP16" i="13"/>
  <c r="AP12" i="13"/>
  <c r="AP24" i="13"/>
  <c r="AF11" i="5"/>
  <c r="AV11" i="5" s="1"/>
  <c r="AF26" i="5"/>
  <c r="AF14" i="5"/>
  <c r="AF23" i="5"/>
  <c r="AF21" i="5"/>
  <c r="AF9" i="5"/>
  <c r="AF16" i="5"/>
  <c r="AF27" i="5"/>
  <c r="AV27" i="5" s="1"/>
  <c r="AF10" i="5"/>
  <c r="AF22" i="5"/>
  <c r="AF25" i="5"/>
  <c r="AF7" i="5"/>
  <c r="AF19" i="5"/>
  <c r="AF28" i="5"/>
  <c r="AF20" i="5"/>
  <c r="AF17" i="5"/>
  <c r="AF24" i="5"/>
  <c r="AF8" i="5"/>
  <c r="AF6" i="5"/>
  <c r="AF15" i="5"/>
  <c r="AF18" i="5"/>
  <c r="AF29" i="5"/>
  <c r="AV29" i="5" s="1"/>
  <c r="AF13" i="5"/>
  <c r="AF12" i="5"/>
  <c r="AH20" i="4"/>
  <c r="AH18" i="4"/>
  <c r="AH7" i="4"/>
  <c r="AH11" i="4"/>
  <c r="AH17" i="4"/>
  <c r="AH21" i="4"/>
  <c r="AH19" i="4"/>
  <c r="AH6" i="4"/>
  <c r="AH24" i="4"/>
  <c r="AH15" i="4"/>
  <c r="AH14" i="4"/>
  <c r="AH9" i="4"/>
  <c r="AH12" i="4"/>
  <c r="AH28" i="4"/>
  <c r="AH13" i="4"/>
  <c r="AH27" i="4"/>
  <c r="AH23" i="4"/>
  <c r="AH29" i="4"/>
  <c r="AH8" i="4"/>
  <c r="AH10" i="4"/>
  <c r="AH26" i="4"/>
  <c r="AH22" i="4"/>
  <c r="AH25" i="4"/>
  <c r="AH16" i="4"/>
  <c r="AN23" i="4"/>
  <c r="AN28" i="4"/>
  <c r="AN7" i="4"/>
  <c r="AV7" i="4" s="1"/>
  <c r="AN18" i="4"/>
  <c r="AN25" i="4"/>
  <c r="AN8" i="4"/>
  <c r="AV8" i="4" s="1"/>
  <c r="AN9" i="4"/>
  <c r="AN21" i="4"/>
  <c r="AN13" i="4"/>
  <c r="AN24" i="4"/>
  <c r="AN14" i="4"/>
  <c r="AV14" i="4" s="1"/>
  <c r="AN29" i="4"/>
  <c r="AN19" i="4"/>
  <c r="AN26" i="4"/>
  <c r="AN22" i="4"/>
  <c r="AN15" i="4"/>
  <c r="AN17" i="4"/>
  <c r="AN20" i="4"/>
  <c r="AN10" i="4"/>
  <c r="AN12" i="4"/>
  <c r="AN16" i="4"/>
  <c r="AN6" i="4"/>
  <c r="AN11" i="4"/>
  <c r="AN27" i="4"/>
  <c r="AJ24" i="4"/>
  <c r="AJ18" i="4"/>
  <c r="AJ10" i="4"/>
  <c r="AJ15" i="4"/>
  <c r="AJ25" i="4"/>
  <c r="AJ21" i="4"/>
  <c r="AJ27" i="4"/>
  <c r="AR27" i="4" s="1"/>
  <c r="AJ7" i="4"/>
  <c r="AJ11" i="4"/>
  <c r="AJ9" i="4"/>
  <c r="AR9" i="4" s="1"/>
  <c r="AJ14" i="4"/>
  <c r="AJ28" i="4"/>
  <c r="AJ23" i="4"/>
  <c r="AR23" i="4" s="1"/>
  <c r="AJ12" i="4"/>
  <c r="AJ22" i="4"/>
  <c r="AR22" i="4" s="1"/>
  <c r="AJ29" i="4"/>
  <c r="AJ13" i="4"/>
  <c r="AR13" i="4" s="1"/>
  <c r="AJ8" i="4"/>
  <c r="AJ6" i="4"/>
  <c r="AJ17" i="4"/>
  <c r="AR17" i="4" s="1"/>
  <c r="AJ26" i="4"/>
  <c r="AJ16" i="4"/>
  <c r="AJ20" i="4"/>
  <c r="AJ19" i="4"/>
  <c r="AG13" i="4"/>
  <c r="AG15" i="4"/>
  <c r="AG9" i="4"/>
  <c r="AG26" i="4"/>
  <c r="AG22" i="4"/>
  <c r="AG17" i="4"/>
  <c r="AG6" i="4"/>
  <c r="AG11" i="4"/>
  <c r="AG8" i="4"/>
  <c r="AG29" i="4"/>
  <c r="AG23" i="4"/>
  <c r="AG21" i="4"/>
  <c r="AG7" i="4"/>
  <c r="AG27" i="4"/>
  <c r="AG12" i="4"/>
  <c r="AG20" i="4"/>
  <c r="AG28" i="4"/>
  <c r="AG18" i="4"/>
  <c r="AG25" i="4"/>
  <c r="AG14" i="4"/>
  <c r="AG24" i="4"/>
  <c r="AG19" i="4"/>
  <c r="AG16" i="4"/>
  <c r="AG10" i="4"/>
  <c r="AL6" i="13"/>
  <c r="AL19" i="13"/>
  <c r="AL30" i="13"/>
  <c r="AL9" i="13"/>
  <c r="AL29" i="13"/>
  <c r="AL12" i="13"/>
  <c r="AL17" i="13"/>
  <c r="AL20" i="13"/>
  <c r="AL10" i="13"/>
  <c r="AL11" i="13"/>
  <c r="AL24" i="13"/>
  <c r="AL27" i="13"/>
  <c r="AL28" i="13"/>
  <c r="AL7" i="13"/>
  <c r="AL8" i="13"/>
  <c r="AL23" i="13"/>
  <c r="AL16" i="13"/>
  <c r="AL15" i="13"/>
  <c r="AL14" i="13"/>
  <c r="AL18" i="13"/>
  <c r="AL25" i="13"/>
  <c r="AL31" i="13"/>
  <c r="AL22" i="13"/>
  <c r="AL13" i="13"/>
  <c r="AL26" i="13"/>
  <c r="AL21" i="13"/>
  <c r="AB6" i="6"/>
  <c r="AB11" i="6"/>
  <c r="AB20" i="6"/>
  <c r="AB16" i="6"/>
  <c r="AB15" i="6"/>
  <c r="AB10" i="6"/>
  <c r="AB28" i="6"/>
  <c r="AB24" i="6"/>
  <c r="AB17" i="6"/>
  <c r="AB13" i="6"/>
  <c r="AB27" i="6"/>
  <c r="AB19" i="6"/>
  <c r="AB29" i="6"/>
  <c r="AB21" i="6"/>
  <c r="AB18" i="6"/>
  <c r="AB12" i="6"/>
  <c r="AB23" i="6"/>
  <c r="AB14" i="6"/>
  <c r="AB22" i="6"/>
  <c r="AB25" i="6"/>
  <c r="AB9" i="6"/>
  <c r="AB7" i="6"/>
  <c r="AB8" i="6"/>
  <c r="AB26" i="6"/>
  <c r="AP17" i="4"/>
  <c r="AP21" i="4"/>
  <c r="AP14" i="4"/>
  <c r="AP20" i="4"/>
  <c r="AP11" i="4"/>
  <c r="AP10" i="4"/>
  <c r="AP7" i="4"/>
  <c r="AP19" i="4"/>
  <c r="AP26" i="4"/>
  <c r="AP16" i="4"/>
  <c r="AP27" i="4"/>
  <c r="AP9" i="4"/>
  <c r="AP29" i="4"/>
  <c r="AP18" i="4"/>
  <c r="AP23" i="4"/>
  <c r="AP22" i="4"/>
  <c r="AP15" i="4"/>
  <c r="AP13" i="4"/>
  <c r="AP25" i="4"/>
  <c r="AP24" i="4"/>
  <c r="AP12" i="4"/>
  <c r="AP6" i="4"/>
  <c r="AP28" i="4"/>
  <c r="AP8" i="4"/>
  <c r="AE29" i="4"/>
  <c r="AE26" i="4"/>
  <c r="AE8" i="4"/>
  <c r="AE12" i="4"/>
  <c r="AU12" i="4" s="1"/>
  <c r="AE18" i="4"/>
  <c r="AE17" i="4"/>
  <c r="AE25" i="4"/>
  <c r="AE19" i="4"/>
  <c r="AE9" i="4"/>
  <c r="AE6" i="4"/>
  <c r="AE13" i="4"/>
  <c r="AU13" i="4" s="1"/>
  <c r="AE10" i="4"/>
  <c r="AE27" i="4"/>
  <c r="AU27" i="4" s="1"/>
  <c r="AE15" i="4"/>
  <c r="AE14" i="4"/>
  <c r="AE20" i="4"/>
  <c r="AE7" i="4"/>
  <c r="AE11" i="4"/>
  <c r="AE21" i="4"/>
  <c r="AE24" i="4"/>
  <c r="AE23" i="4"/>
  <c r="AE22" i="4"/>
  <c r="AE16" i="4"/>
  <c r="AU16" i="4" s="1"/>
  <c r="AE28" i="4"/>
  <c r="AK29" i="15"/>
  <c r="AK27" i="15"/>
  <c r="AK14" i="15"/>
  <c r="AK12" i="15"/>
  <c r="AK11" i="15"/>
  <c r="AK16" i="15"/>
  <c r="AK15" i="15"/>
  <c r="AK28" i="15"/>
  <c r="AK9" i="15"/>
  <c r="AK22" i="15"/>
  <c r="AK10" i="15"/>
  <c r="AK23" i="15"/>
  <c r="AK20" i="15"/>
  <c r="AK24" i="15"/>
  <c r="AK18" i="15"/>
  <c r="AK26" i="15"/>
  <c r="AK7" i="15"/>
  <c r="AK6" i="15"/>
  <c r="AK8" i="15"/>
  <c r="AS8" i="15" s="1"/>
  <c r="AK17" i="15"/>
  <c r="AK19" i="15"/>
  <c r="AK13" i="15"/>
  <c r="AK21" i="15"/>
  <c r="AK25" i="15"/>
  <c r="AS25" i="15" s="1"/>
  <c r="AC21" i="6"/>
  <c r="AC6" i="6"/>
  <c r="AC27" i="6"/>
  <c r="AC11" i="6"/>
  <c r="AC19" i="6"/>
  <c r="AC10" i="6"/>
  <c r="AC28" i="6"/>
  <c r="AS28" i="6" s="1"/>
  <c r="AC14" i="6"/>
  <c r="AC29" i="6"/>
  <c r="AC9" i="6"/>
  <c r="AS9" i="6" s="1"/>
  <c r="AC17" i="6"/>
  <c r="AC7" i="6"/>
  <c r="AC20" i="6"/>
  <c r="AC8" i="6"/>
  <c r="AC18" i="6"/>
  <c r="AS18" i="6" s="1"/>
  <c r="AC16" i="6"/>
  <c r="AS16" i="6" s="1"/>
  <c r="AC23" i="6"/>
  <c r="AS23" i="6" s="1"/>
  <c r="AC24" i="6"/>
  <c r="AC15" i="6"/>
  <c r="AC12" i="6"/>
  <c r="AC22" i="6"/>
  <c r="AC13" i="6"/>
  <c r="AC25" i="6"/>
  <c r="AC26" i="6"/>
  <c r="AL8" i="15"/>
  <c r="AT8" i="15" s="1"/>
  <c r="AL7" i="15"/>
  <c r="AL21" i="15"/>
  <c r="AL29" i="15"/>
  <c r="AL24" i="15"/>
  <c r="AL11" i="15"/>
  <c r="AL10" i="15"/>
  <c r="AL16" i="15"/>
  <c r="AL14" i="15"/>
  <c r="AL15" i="15"/>
  <c r="AL22" i="15"/>
  <c r="AL17" i="15"/>
  <c r="AL9" i="15"/>
  <c r="AT9" i="15" s="1"/>
  <c r="AL6" i="15"/>
  <c r="AL27" i="15"/>
  <c r="AL19" i="15"/>
  <c r="AT19" i="15" s="1"/>
  <c r="AL13" i="15"/>
  <c r="AL28" i="15"/>
  <c r="AL12" i="15"/>
  <c r="AT12" i="15" s="1"/>
  <c r="AL23" i="15"/>
  <c r="AL26" i="15"/>
  <c r="AL25" i="15"/>
  <c r="AL20" i="15"/>
  <c r="AL18" i="15"/>
  <c r="AB20" i="5"/>
  <c r="AB15" i="5"/>
  <c r="AB18" i="5"/>
  <c r="AB8" i="5"/>
  <c r="AR8" i="5" s="1"/>
  <c r="AB14" i="5"/>
  <c r="AR14" i="5" s="1"/>
  <c r="AB21" i="5"/>
  <c r="AB11" i="5"/>
  <c r="AR11" i="5" s="1"/>
  <c r="AB24" i="5"/>
  <c r="AB25" i="5"/>
  <c r="AB9" i="5"/>
  <c r="AB27" i="5"/>
  <c r="AB26" i="5"/>
  <c r="AR26" i="5" s="1"/>
  <c r="AB19" i="5"/>
  <c r="AB7" i="5"/>
  <c r="AB16" i="5"/>
  <c r="AB28" i="5"/>
  <c r="AR28" i="5" s="1"/>
  <c r="AB12" i="5"/>
  <c r="AB17" i="5"/>
  <c r="AB23" i="5"/>
  <c r="AB29" i="5"/>
  <c r="AB13" i="5"/>
  <c r="AR13" i="5" s="1"/>
  <c r="AB10" i="5"/>
  <c r="AB22" i="5"/>
  <c r="AR22" i="5" s="1"/>
  <c r="AB6" i="5"/>
  <c r="AR6" i="5" s="1"/>
  <c r="AJ18" i="6"/>
  <c r="AJ11" i="6"/>
  <c r="AJ25" i="6"/>
  <c r="AJ15" i="6"/>
  <c r="AJ24" i="6"/>
  <c r="AJ7" i="6"/>
  <c r="AJ12" i="6"/>
  <c r="AJ17" i="6"/>
  <c r="AJ9" i="6"/>
  <c r="AJ16" i="6"/>
  <c r="AJ28" i="6"/>
  <c r="AJ26" i="6"/>
  <c r="AJ23" i="6"/>
  <c r="AJ6" i="6"/>
  <c r="AJ21" i="6"/>
  <c r="AJ27" i="6"/>
  <c r="AJ22" i="6"/>
  <c r="AJ19" i="6"/>
  <c r="AJ8" i="6"/>
  <c r="AJ10" i="6"/>
  <c r="AJ13" i="6"/>
  <c r="AJ14" i="6"/>
  <c r="AJ20" i="6"/>
  <c r="AJ29" i="6"/>
  <c r="AM7" i="13"/>
  <c r="AM20" i="13"/>
  <c r="AM26" i="13"/>
  <c r="AM31" i="13"/>
  <c r="AM17" i="13"/>
  <c r="AM29" i="13"/>
  <c r="AM13" i="13"/>
  <c r="AU13" i="13" s="1"/>
  <c r="AM6" i="13"/>
  <c r="AM28" i="13"/>
  <c r="AM21" i="13"/>
  <c r="AM30" i="13"/>
  <c r="AM9" i="13"/>
  <c r="AM22" i="13"/>
  <c r="AM16" i="13"/>
  <c r="AM25" i="13"/>
  <c r="AM19" i="13"/>
  <c r="AM15" i="13"/>
  <c r="AM14" i="13"/>
  <c r="AM11" i="13"/>
  <c r="AU11" i="13" s="1"/>
  <c r="AM18" i="13"/>
  <c r="AM12" i="13"/>
  <c r="AM24" i="13"/>
  <c r="AM10" i="13"/>
  <c r="AM23" i="13"/>
  <c r="AM27" i="13"/>
  <c r="AU27" i="13" s="1"/>
  <c r="AM8" i="13"/>
  <c r="AO22" i="13"/>
  <c r="AW22" i="13" s="1"/>
  <c r="AO20" i="13"/>
  <c r="AW20" i="13" s="1"/>
  <c r="AO21" i="13"/>
  <c r="AO18" i="13"/>
  <c r="AO25" i="13"/>
  <c r="AW25" i="13" s="1"/>
  <c r="AO12" i="13"/>
  <c r="AW12" i="13" s="1"/>
  <c r="AO11" i="13"/>
  <c r="AO27" i="13"/>
  <c r="AO28" i="13"/>
  <c r="AO15" i="13"/>
  <c r="AO14" i="13"/>
  <c r="AW14" i="13" s="1"/>
  <c r="AO17" i="13"/>
  <c r="AO13" i="13"/>
  <c r="AW13" i="13" s="1"/>
  <c r="AO7" i="13"/>
  <c r="AW7" i="13" s="1"/>
  <c r="AO9" i="13"/>
  <c r="AO31" i="13"/>
  <c r="AO24" i="13"/>
  <c r="AO23" i="13"/>
  <c r="AO29" i="13"/>
  <c r="AO26" i="13"/>
  <c r="AO30" i="13"/>
  <c r="AO16" i="13"/>
  <c r="AO10" i="13"/>
  <c r="AO8" i="13"/>
  <c r="AO6" i="13"/>
  <c r="AO19" i="13"/>
  <c r="AC11" i="5"/>
  <c r="AS11" i="5" s="1"/>
  <c r="AC26" i="5"/>
  <c r="AC18" i="5"/>
  <c r="AC7" i="5"/>
  <c r="AC16" i="5"/>
  <c r="AC20" i="5"/>
  <c r="AC9" i="5"/>
  <c r="AC10" i="5"/>
  <c r="AC17" i="5"/>
  <c r="AC19" i="5"/>
  <c r="AC29" i="5"/>
  <c r="AS29" i="5" s="1"/>
  <c r="AC28" i="5"/>
  <c r="AC23" i="5"/>
  <c r="AS23" i="5" s="1"/>
  <c r="AC21" i="5"/>
  <c r="AC25" i="5"/>
  <c r="AC15" i="5"/>
  <c r="AC8" i="5"/>
  <c r="AS8" i="5" s="1"/>
  <c r="AC14" i="5"/>
  <c r="AS14" i="5" s="1"/>
  <c r="AC12" i="5"/>
  <c r="AC6" i="5"/>
  <c r="AC24" i="5"/>
  <c r="AC22" i="5"/>
  <c r="AC13" i="5"/>
  <c r="AC27" i="5"/>
  <c r="AW26" i="13" l="1"/>
  <c r="AU15" i="4"/>
  <c r="AV9" i="5"/>
  <c r="AT17" i="6"/>
  <c r="AT9" i="4"/>
  <c r="AS12" i="15"/>
  <c r="AV28" i="5"/>
  <c r="AW22" i="4"/>
  <c r="AS17" i="4"/>
  <c r="AT7" i="5"/>
  <c r="AT14" i="5"/>
  <c r="AW9" i="13"/>
  <c r="AV14" i="5"/>
  <c r="AX25" i="13"/>
  <c r="AS14" i="13"/>
  <c r="AU16" i="6"/>
  <c r="AU21" i="5"/>
  <c r="AT19" i="6"/>
  <c r="AT24" i="4"/>
  <c r="AR22" i="13"/>
  <c r="AT6" i="6"/>
  <c r="AR23" i="6"/>
  <c r="AX12" i="15"/>
  <c r="AS29" i="4"/>
  <c r="AU6" i="4"/>
  <c r="AU14" i="6"/>
  <c r="AR25" i="5"/>
  <c r="AV26" i="4"/>
  <c r="AR11" i="13"/>
  <c r="AS13" i="4"/>
  <c r="AR21" i="4"/>
  <c r="AS7" i="6"/>
  <c r="AV18" i="6"/>
  <c r="AV23" i="15"/>
  <c r="AR16" i="15"/>
  <c r="AW7" i="5"/>
  <c r="AV27" i="15"/>
  <c r="AU13" i="5"/>
  <c r="AT8" i="6"/>
  <c r="AT17" i="4"/>
  <c r="AX28" i="6"/>
  <c r="AR8" i="15"/>
  <c r="AW6" i="4"/>
  <c r="AW28" i="5"/>
  <c r="AT9" i="5"/>
  <c r="AS20" i="4"/>
  <c r="AW11" i="4"/>
  <c r="AS10" i="6"/>
  <c r="AV20" i="5"/>
  <c r="AR26" i="6"/>
  <c r="AX26" i="15"/>
  <c r="AV15" i="5"/>
  <c r="AR26" i="15"/>
  <c r="AT26" i="6"/>
  <c r="AS15" i="6"/>
  <c r="AT28" i="5"/>
  <c r="AT6" i="5"/>
  <c r="AW29" i="5"/>
  <c r="AX20" i="13"/>
  <c r="AW25" i="4"/>
  <c r="AR9" i="6"/>
  <c r="AT24" i="5"/>
  <c r="AX23" i="15"/>
  <c r="AT11" i="6"/>
  <c r="AW9" i="4"/>
  <c r="AS25" i="13"/>
  <c r="AV20" i="15"/>
  <c r="AV24" i="15"/>
  <c r="AV28" i="6"/>
  <c r="AV7" i="6"/>
  <c r="AW6" i="6"/>
  <c r="AW15" i="6"/>
  <c r="AW9" i="6"/>
  <c r="AX8" i="6"/>
  <c r="AX6" i="6"/>
  <c r="AX22" i="6"/>
  <c r="AX27" i="6"/>
  <c r="AV13" i="6"/>
  <c r="AV8" i="6"/>
  <c r="AV9" i="6"/>
  <c r="AV11" i="6"/>
  <c r="AX19" i="15"/>
  <c r="AT19" i="5"/>
  <c r="AX9" i="15"/>
  <c r="AW14" i="15"/>
  <c r="AR21" i="15"/>
  <c r="AR17" i="15"/>
  <c r="AR27" i="15"/>
  <c r="AX15" i="6"/>
  <c r="AX20" i="6"/>
  <c r="AR20" i="15"/>
  <c r="AX29" i="6"/>
  <c r="AR13" i="15"/>
  <c r="AU20" i="15"/>
  <c r="AX18" i="15"/>
  <c r="AW23" i="5"/>
  <c r="AU17" i="15"/>
  <c r="AS27" i="13"/>
  <c r="AW14" i="6"/>
  <c r="AX21" i="6"/>
  <c r="AR12" i="5"/>
  <c r="AV10" i="6"/>
  <c r="AR14" i="13"/>
  <c r="AR24" i="5"/>
  <c r="AW16" i="6"/>
  <c r="AV29" i="6"/>
  <c r="AV25" i="6"/>
  <c r="AS21" i="5"/>
  <c r="AS26" i="5"/>
  <c r="AW31" i="13"/>
  <c r="AT25" i="15"/>
  <c r="AT11" i="15"/>
  <c r="AT20" i="13"/>
  <c r="AX14" i="13"/>
  <c r="AS22" i="5"/>
  <c r="AU26" i="15"/>
  <c r="AW26" i="15"/>
  <c r="AV21" i="15"/>
  <c r="AU17" i="6"/>
  <c r="AW26" i="4"/>
  <c r="AT21" i="5"/>
  <c r="AR10" i="5"/>
  <c r="AS22" i="6"/>
  <c r="AR11" i="15"/>
  <c r="AR28" i="13"/>
  <c r="AR9" i="13"/>
  <c r="AR6" i="15"/>
  <c r="AR10" i="13"/>
  <c r="AW8" i="15"/>
  <c r="AR23" i="5"/>
  <c r="AR27" i="13"/>
  <c r="AU10" i="5"/>
  <c r="AT13" i="4"/>
  <c r="AT6" i="15"/>
  <c r="AT21" i="4"/>
  <c r="AT10" i="4"/>
  <c r="AV27" i="4"/>
  <c r="AV15" i="4"/>
  <c r="AW10" i="13"/>
  <c r="AT24" i="15"/>
  <c r="AS20" i="6"/>
  <c r="AU29" i="4"/>
  <c r="AT22" i="13"/>
  <c r="AR10" i="4"/>
  <c r="AV11" i="4"/>
  <c r="AV22" i="4"/>
  <c r="AV25" i="5"/>
  <c r="AX31" i="13"/>
  <c r="AX22" i="13"/>
  <c r="AX12" i="5"/>
  <c r="AV11" i="15"/>
  <c r="AT9" i="6"/>
  <c r="AT24" i="6"/>
  <c r="AT23" i="4"/>
  <c r="AT22" i="4"/>
  <c r="AS28" i="5"/>
  <c r="AS7" i="5"/>
  <c r="AU18" i="13"/>
  <c r="AT23" i="15"/>
  <c r="AT17" i="15"/>
  <c r="AU24" i="4"/>
  <c r="AU19" i="4"/>
  <c r="AT15" i="13"/>
  <c r="AT12" i="13"/>
  <c r="AR16" i="4"/>
  <c r="AR8" i="4"/>
  <c r="AV20" i="4"/>
  <c r="AV24" i="4"/>
  <c r="AX8" i="13"/>
  <c r="AS6" i="13"/>
  <c r="AS9" i="13"/>
  <c r="AV7" i="15"/>
  <c r="AV19" i="15"/>
  <c r="AS14" i="4"/>
  <c r="AT16" i="6"/>
  <c r="AT29" i="5"/>
  <c r="AW6" i="15"/>
  <c r="AW20" i="5"/>
  <c r="AW11" i="5"/>
  <c r="AT26" i="15"/>
  <c r="AR6" i="4"/>
  <c r="AV12" i="15"/>
  <c r="AR12" i="13"/>
  <c r="AT27" i="15"/>
  <c r="AT22" i="15"/>
  <c r="AT21" i="15"/>
  <c r="AR11" i="4"/>
  <c r="AR12" i="15"/>
  <c r="AW25" i="15"/>
  <c r="AX10" i="6"/>
  <c r="AX14" i="6"/>
  <c r="AX17" i="6"/>
  <c r="AV24" i="6"/>
  <c r="AV27" i="6"/>
  <c r="AV16" i="6"/>
  <c r="AV23" i="6"/>
  <c r="AR25" i="15"/>
  <c r="AV12" i="6"/>
  <c r="AW18" i="13"/>
  <c r="AT7" i="15"/>
  <c r="AR7" i="4"/>
  <c r="AT28" i="4"/>
  <c r="AU28" i="5"/>
  <c r="AU16" i="5"/>
  <c r="AT13" i="6"/>
  <c r="AT18" i="4"/>
  <c r="AT17" i="5"/>
  <c r="AU25" i="15"/>
  <c r="AU15" i="15"/>
  <c r="AU21" i="15"/>
  <c r="AU22" i="6"/>
  <c r="AW27" i="15"/>
  <c r="AW13" i="5"/>
  <c r="AW22" i="5"/>
  <c r="AR18" i="13"/>
  <c r="AR21" i="13"/>
  <c r="AU29" i="6"/>
  <c r="AQ26" i="5"/>
  <c r="AS27" i="4"/>
  <c r="AU7" i="5"/>
  <c r="AT14" i="6"/>
  <c r="AT10" i="5"/>
  <c r="AT18" i="5"/>
  <c r="AW27" i="13"/>
  <c r="AU24" i="13"/>
  <c r="AQ7" i="6"/>
  <c r="AU22" i="4"/>
  <c r="AT9" i="13"/>
  <c r="AV29" i="4"/>
  <c r="AV18" i="4"/>
  <c r="AX7" i="13"/>
  <c r="AX13" i="5"/>
  <c r="AU24" i="5"/>
  <c r="AT22" i="6"/>
  <c r="AS24" i="5"/>
  <c r="AS16" i="5"/>
  <c r="AW21" i="13"/>
  <c r="AU22" i="13"/>
  <c r="AU28" i="13"/>
  <c r="AU7" i="4"/>
  <c r="AT14" i="13"/>
  <c r="AT8" i="13"/>
  <c r="AT21" i="6"/>
  <c r="AS13" i="5"/>
  <c r="AS12" i="5"/>
  <c r="AS25" i="5"/>
  <c r="AU25" i="4"/>
  <c r="AT6" i="13"/>
  <c r="AV25" i="4"/>
  <c r="AV23" i="4"/>
  <c r="AX18" i="4"/>
  <c r="AW21" i="4"/>
  <c r="AS29" i="6"/>
  <c r="AS21" i="6"/>
  <c r="AX22" i="5"/>
  <c r="AX26" i="5"/>
  <c r="AX25" i="5"/>
  <c r="AV13" i="13"/>
  <c r="AV10" i="13"/>
  <c r="AV21" i="13"/>
  <c r="AV16" i="13"/>
  <c r="AV20" i="13"/>
  <c r="AV10" i="5"/>
  <c r="AW22" i="15"/>
  <c r="AW24" i="5"/>
  <c r="AU15" i="5"/>
  <c r="AR7" i="13"/>
  <c r="AX12" i="6"/>
  <c r="AT25" i="4"/>
  <c r="AT16" i="4"/>
  <c r="AS24" i="6"/>
  <c r="AV17" i="5"/>
  <c r="AX15" i="5"/>
  <c r="AI22" i="13"/>
  <c r="AI31" i="13"/>
  <c r="AV29" i="13"/>
  <c r="AQ17" i="5"/>
  <c r="AS16" i="4"/>
  <c r="AS11" i="6"/>
  <c r="AV8" i="5"/>
  <c r="AV26" i="5"/>
  <c r="AX27" i="5"/>
  <c r="AV14" i="13"/>
  <c r="AV27" i="13"/>
  <c r="AV18" i="13"/>
  <c r="AT18" i="6"/>
  <c r="AQ22" i="6"/>
  <c r="AW27" i="5"/>
  <c r="AT11" i="5"/>
  <c r="AV26" i="6"/>
  <c r="AR10" i="15"/>
  <c r="AW26" i="6"/>
  <c r="AU10" i="4"/>
  <c r="AI12" i="13"/>
  <c r="AW6" i="13"/>
  <c r="AQ21" i="6"/>
  <c r="AS25" i="6"/>
  <c r="AU21" i="4"/>
  <c r="AU8" i="4"/>
  <c r="AR25" i="4"/>
  <c r="AV24" i="5"/>
  <c r="AV19" i="5"/>
  <c r="AV21" i="5"/>
  <c r="AS16" i="13"/>
  <c r="AW20" i="6"/>
  <c r="AV17" i="15"/>
  <c r="AI25" i="13"/>
  <c r="AX19" i="6"/>
  <c r="AT27" i="4"/>
  <c r="AT15" i="4"/>
  <c r="AR22" i="15"/>
  <c r="AR23" i="13"/>
  <c r="AS15" i="4"/>
  <c r="AS8" i="4"/>
  <c r="AW16" i="15"/>
  <c r="AW17" i="4"/>
  <c r="AX15" i="15"/>
  <c r="AX28" i="15"/>
  <c r="AS7" i="15"/>
  <c r="AS11" i="15"/>
  <c r="AT12" i="5"/>
  <c r="AW28" i="15"/>
  <c r="AW24" i="4"/>
  <c r="AW15" i="5"/>
  <c r="AX24" i="15"/>
  <c r="AQ14" i="6"/>
  <c r="AW10" i="15"/>
  <c r="AD30" i="4"/>
  <c r="AV6" i="4"/>
  <c r="AX19" i="13"/>
  <c r="AW20" i="15"/>
  <c r="AS13" i="13"/>
  <c r="AV14" i="15"/>
  <c r="AR13" i="13"/>
  <c r="AR6" i="13"/>
  <c r="AU11" i="15"/>
  <c r="AW10" i="6"/>
  <c r="AR14" i="15"/>
  <c r="AR28" i="15"/>
  <c r="AV28" i="15"/>
  <c r="AR24" i="6"/>
  <c r="AX15" i="4"/>
  <c r="AR29" i="6"/>
  <c r="AV15" i="6"/>
  <c r="AU20" i="4"/>
  <c r="AX6" i="5"/>
  <c r="AX11" i="5"/>
  <c r="AV13" i="4"/>
  <c r="AI14" i="13"/>
  <c r="AU6" i="13"/>
  <c r="AS6" i="4"/>
  <c r="AT10" i="6"/>
  <c r="AT29" i="4"/>
  <c r="AT6" i="4"/>
  <c r="AR12" i="4"/>
  <c r="AR26" i="4"/>
  <c r="AQ15" i="6"/>
  <c r="AR29" i="5"/>
  <c r="AS9" i="5"/>
  <c r="AS18" i="5"/>
  <c r="AW28" i="13"/>
  <c r="AQ20" i="6"/>
  <c r="AR18" i="5"/>
  <c r="AT10" i="15"/>
  <c r="AU24" i="15"/>
  <c r="AU9" i="15"/>
  <c r="AU29" i="15"/>
  <c r="AU12" i="15"/>
  <c r="AX27" i="15"/>
  <c r="AU7" i="6"/>
  <c r="AU19" i="6"/>
  <c r="AU6" i="6"/>
  <c r="AV28" i="13"/>
  <c r="AU14" i="4"/>
  <c r="AV28" i="4"/>
  <c r="AI6" i="13"/>
  <c r="AU26" i="5"/>
  <c r="AS10" i="5"/>
  <c r="AT14" i="4"/>
  <c r="AT11" i="4"/>
  <c r="AW19" i="15"/>
  <c r="AN30" i="15"/>
  <c r="AW18" i="5"/>
  <c r="AB32" i="13"/>
  <c r="AR24" i="13"/>
  <c r="AR31" i="13"/>
  <c r="AU13" i="15"/>
  <c r="AU7" i="15"/>
  <c r="AW19" i="6"/>
  <c r="AW11" i="6"/>
  <c r="AX7" i="6"/>
  <c r="AQ20" i="4"/>
  <c r="AX13" i="15"/>
  <c r="AE30" i="15"/>
  <c r="T30" i="4"/>
  <c r="AP30" i="6"/>
  <c r="AX14" i="5"/>
  <c r="AV22" i="5"/>
  <c r="AV19" i="4"/>
  <c r="AU23" i="13"/>
  <c r="AW15" i="13"/>
  <c r="AS23" i="4"/>
  <c r="AI27" i="13"/>
  <c r="AD32" i="13"/>
  <c r="AX6" i="13"/>
  <c r="AU20" i="5"/>
  <c r="AE30" i="5"/>
  <c r="AU23" i="5"/>
  <c r="AL30" i="6"/>
  <c r="AT8" i="4"/>
  <c r="AT20" i="4"/>
  <c r="AB30" i="4"/>
  <c r="AD30" i="15"/>
  <c r="AT16" i="15"/>
  <c r="AI28" i="15"/>
  <c r="AQ25" i="5"/>
  <c r="AQ23" i="5"/>
  <c r="AJ30" i="5"/>
  <c r="AQ19" i="5"/>
  <c r="AQ20" i="5"/>
  <c r="AW11" i="15"/>
  <c r="AW17" i="15"/>
  <c r="AI19" i="15"/>
  <c r="AI7" i="15"/>
  <c r="AW12" i="15"/>
  <c r="AI19" i="13"/>
  <c r="AC32" i="13"/>
  <c r="AV6" i="15"/>
  <c r="AG30" i="5"/>
  <c r="AW16" i="5"/>
  <c r="AO30" i="5"/>
  <c r="AR8" i="13"/>
  <c r="AU27" i="15"/>
  <c r="AV6" i="6"/>
  <c r="AV20" i="6"/>
  <c r="AV19" i="6"/>
  <c r="AW25" i="6"/>
  <c r="AO30" i="6"/>
  <c r="AX23" i="6"/>
  <c r="AB30" i="15"/>
  <c r="AI13" i="15"/>
  <c r="AW8" i="5"/>
  <c r="AG30" i="15"/>
  <c r="AT23" i="5"/>
  <c r="AQ13" i="6"/>
  <c r="AS7" i="4"/>
  <c r="AS28" i="4"/>
  <c r="T30" i="15"/>
  <c r="AJ32" i="13"/>
  <c r="AD30" i="5"/>
  <c r="AI25" i="15"/>
  <c r="AT27" i="5"/>
  <c r="AQ19" i="13"/>
  <c r="AR17" i="6"/>
  <c r="AU19" i="13"/>
  <c r="AS17" i="15"/>
  <c r="AJ30" i="15"/>
  <c r="AU9" i="6"/>
  <c r="AX17" i="5"/>
  <c r="AN30" i="5"/>
  <c r="AI9" i="13"/>
  <c r="AI18" i="13"/>
  <c r="AQ14" i="5"/>
  <c r="AI27" i="6"/>
  <c r="AW19" i="4"/>
  <c r="AU15" i="13"/>
  <c r="AR18" i="6"/>
  <c r="AQ14" i="15"/>
  <c r="AI19" i="6"/>
  <c r="AQ19" i="15"/>
  <c r="AQ20" i="15"/>
  <c r="AS29" i="15"/>
  <c r="AI23" i="4"/>
  <c r="AI18" i="4"/>
  <c r="AI15" i="6"/>
  <c r="AW16" i="4"/>
  <c r="AQ9" i="4"/>
  <c r="AX19" i="4"/>
  <c r="AW15" i="4"/>
  <c r="AI22" i="15"/>
  <c r="AX11" i="15"/>
  <c r="AX7" i="15"/>
  <c r="AI11" i="13"/>
  <c r="AV15" i="13"/>
  <c r="AT19" i="4"/>
  <c r="T30" i="6"/>
  <c r="T30" i="5"/>
  <c r="AQ12" i="6"/>
  <c r="AS27" i="6"/>
  <c r="AV17" i="4"/>
  <c r="AI6" i="5"/>
  <c r="AQ23" i="15"/>
  <c r="AS26" i="15"/>
  <c r="AI20" i="6"/>
  <c r="AI8" i="4"/>
  <c r="AI16" i="13"/>
  <c r="AQ28" i="15"/>
  <c r="AR20" i="4"/>
  <c r="AI10" i="13"/>
  <c r="AQ28" i="5"/>
  <c r="AQ26" i="4"/>
  <c r="AR6" i="6"/>
  <c r="AX10" i="15"/>
  <c r="AU18" i="6"/>
  <c r="AQ6" i="5"/>
  <c r="AQ9" i="5"/>
  <c r="AQ22" i="5"/>
  <c r="AQ11" i="5"/>
  <c r="AT27" i="6"/>
  <c r="AS24" i="4"/>
  <c r="AR24" i="15"/>
  <c r="AQ24" i="5"/>
  <c r="AQ18" i="5"/>
  <c r="AR29" i="13"/>
  <c r="AI29" i="13"/>
  <c r="AI18" i="5"/>
  <c r="AQ16" i="13"/>
  <c r="AR30" i="13"/>
  <c r="AI11" i="15"/>
  <c r="AS18" i="15"/>
  <c r="AS15" i="15"/>
  <c r="AI26" i="6"/>
  <c r="AK30" i="6"/>
  <c r="AI24" i="6"/>
  <c r="AV9" i="13"/>
  <c r="AV6" i="13"/>
  <c r="AV19" i="13"/>
  <c r="AU28" i="4"/>
  <c r="AM30" i="6"/>
  <c r="AQ12" i="5"/>
  <c r="AF30" i="4"/>
  <c r="AE32" i="13"/>
  <c r="AI28" i="13"/>
  <c r="AT23" i="6"/>
  <c r="AS27" i="5"/>
  <c r="AI29" i="6"/>
  <c r="AI13" i="4"/>
  <c r="AW12" i="5"/>
  <c r="AS19" i="6"/>
  <c r="AR15" i="6"/>
  <c r="AI16" i="5"/>
  <c r="AQ22" i="4"/>
  <c r="AU18" i="4"/>
  <c r="AQ23" i="6"/>
  <c r="AS19" i="15"/>
  <c r="AQ22" i="13"/>
  <c r="AN30" i="6"/>
  <c r="AI13" i="13"/>
  <c r="AI20" i="13"/>
  <c r="AQ26" i="15"/>
  <c r="AI8" i="15"/>
  <c r="AX22" i="15"/>
  <c r="AQ6" i="6"/>
  <c r="AQ11" i="6"/>
  <c r="AS13" i="6"/>
  <c r="AS8" i="6"/>
  <c r="AU17" i="4"/>
  <c r="AT13" i="13"/>
  <c r="AX20" i="5"/>
  <c r="AV9" i="15"/>
  <c r="AI8" i="13"/>
  <c r="AU12" i="6"/>
  <c r="AQ29" i="5"/>
  <c r="AT28" i="6"/>
  <c r="AT7" i="4"/>
  <c r="AS11" i="4"/>
  <c r="AS22" i="4"/>
  <c r="AI11" i="5"/>
  <c r="AI13" i="5"/>
  <c r="AI25" i="4"/>
  <c r="AU9" i="5"/>
  <c r="AT18" i="15"/>
  <c r="AX16" i="5"/>
  <c r="AS25" i="4"/>
  <c r="AV9" i="4"/>
  <c r="AV25" i="15"/>
  <c r="AQ8" i="6"/>
  <c r="AI7" i="4"/>
  <c r="AI12" i="15"/>
  <c r="AU25" i="13"/>
  <c r="AU30" i="13"/>
  <c r="AT26" i="13"/>
  <c r="AT25" i="13"/>
  <c r="AV18" i="5"/>
  <c r="AX29" i="13"/>
  <c r="AV13" i="15"/>
  <c r="AT20" i="6"/>
  <c r="AQ16" i="15"/>
  <c r="AI26" i="4"/>
  <c r="AI20" i="5"/>
  <c r="AQ13" i="4"/>
  <c r="AQ10" i="4"/>
  <c r="AI7" i="6"/>
  <c r="AQ7" i="15"/>
  <c r="AQ22" i="15"/>
  <c r="AQ27" i="15"/>
  <c r="AI21" i="6"/>
  <c r="AR10" i="6"/>
  <c r="AG30" i="4"/>
  <c r="AQ15" i="4"/>
  <c r="AI27" i="4"/>
  <c r="AX9" i="4"/>
  <c r="AX11" i="4"/>
  <c r="AI29" i="15"/>
  <c r="AX14" i="15"/>
  <c r="AX16" i="15"/>
  <c r="AH30" i="5"/>
  <c r="AH31" i="5" s="1"/>
  <c r="AX8" i="15"/>
  <c r="AX17" i="15"/>
  <c r="AT13" i="5"/>
  <c r="AK30" i="15"/>
  <c r="AN30" i="4"/>
  <c r="AI23" i="5"/>
  <c r="AW12" i="4"/>
  <c r="AW8" i="4"/>
  <c r="AQ18" i="15"/>
  <c r="AP30" i="15"/>
  <c r="AI17" i="15"/>
  <c r="AM30" i="5"/>
  <c r="AU30" i="5" s="1"/>
  <c r="AQ26" i="6"/>
  <c r="AQ27" i="6"/>
  <c r="AQ10" i="6"/>
  <c r="AQ17" i="6"/>
  <c r="AI22" i="6"/>
  <c r="AQ25" i="4"/>
  <c r="AC30" i="4"/>
  <c r="AN32" i="13"/>
  <c r="AV12" i="13"/>
  <c r="AM30" i="4"/>
  <c r="AU9" i="4"/>
  <c r="AU23" i="6"/>
  <c r="AQ10" i="5"/>
  <c r="AQ21" i="5"/>
  <c r="AQ13" i="5"/>
  <c r="AQ15" i="5"/>
  <c r="AQ16" i="5"/>
  <c r="AI28" i="4"/>
  <c r="AV10" i="4"/>
  <c r="AI19" i="4"/>
  <c r="AI15" i="13"/>
  <c r="AI24" i="13"/>
  <c r="AW23" i="13"/>
  <c r="AW16" i="13"/>
  <c r="AI26" i="13"/>
  <c r="AG32" i="13"/>
  <c r="AK30" i="4"/>
  <c r="AS26" i="4"/>
  <c r="AI21" i="13"/>
  <c r="AI17" i="13"/>
  <c r="AT30" i="13"/>
  <c r="AX26" i="13"/>
  <c r="AH32" i="13"/>
  <c r="AX23" i="13"/>
  <c r="AQ25" i="6"/>
  <c r="AT7" i="6"/>
  <c r="AR14" i="4"/>
  <c r="AT20" i="5"/>
  <c r="AW13" i="15"/>
  <c r="AV26" i="15"/>
  <c r="AW6" i="5"/>
  <c r="AR7" i="15"/>
  <c r="AI26" i="5"/>
  <c r="AU14" i="13"/>
  <c r="AQ14" i="13"/>
  <c r="AQ19" i="6"/>
  <c r="AR19" i="6"/>
  <c r="AR9" i="5"/>
  <c r="AI9" i="5"/>
  <c r="AR15" i="5"/>
  <c r="AI15" i="5"/>
  <c r="AQ13" i="15"/>
  <c r="AS13" i="15"/>
  <c r="AV21" i="4"/>
  <c r="AQ21" i="4"/>
  <c r="AQ28" i="13"/>
  <c r="AI23" i="6"/>
  <c r="AW23" i="6"/>
  <c r="AG30" i="6"/>
  <c r="AW12" i="6"/>
  <c r="AW18" i="6"/>
  <c r="AI18" i="6"/>
  <c r="AX6" i="15"/>
  <c r="AI6" i="15"/>
  <c r="AX29" i="5"/>
  <c r="AI29" i="5"/>
  <c r="AX28" i="5"/>
  <c r="AI28" i="5"/>
  <c r="AV10" i="15"/>
  <c r="AI10" i="15"/>
  <c r="AI30" i="13"/>
  <c r="AV30" i="13"/>
  <c r="AF32" i="13"/>
  <c r="AV7" i="13"/>
  <c r="AI24" i="15"/>
  <c r="AI21" i="15"/>
  <c r="AS21" i="15"/>
  <c r="AI20" i="15"/>
  <c r="AS27" i="15"/>
  <c r="AI27" i="15"/>
  <c r="AI14" i="15"/>
  <c r="AC30" i="15"/>
  <c r="AX9" i="6"/>
  <c r="AH30" i="6"/>
  <c r="AI16" i="6"/>
  <c r="AX16" i="6"/>
  <c r="AE30" i="6"/>
  <c r="AU8" i="6"/>
  <c r="AI12" i="6"/>
  <c r="AQ8" i="4"/>
  <c r="AQ16" i="4"/>
  <c r="AI16" i="4"/>
  <c r="AQ31" i="13"/>
  <c r="AI9" i="4"/>
  <c r="AI7" i="13"/>
  <c r="AW8" i="13"/>
  <c r="AO32" i="13"/>
  <c r="AQ16" i="6"/>
  <c r="AR16" i="6"/>
  <c r="AS6" i="6"/>
  <c r="AC30" i="6"/>
  <c r="AS24" i="15"/>
  <c r="AQ24" i="15"/>
  <c r="AT18" i="13"/>
  <c r="AQ18" i="13"/>
  <c r="AX16" i="4"/>
  <c r="AH30" i="4"/>
  <c r="AV12" i="5"/>
  <c r="AI12" i="5"/>
  <c r="AF30" i="5"/>
  <c r="AV7" i="5"/>
  <c r="AR17" i="5"/>
  <c r="AI17" i="5"/>
  <c r="AR21" i="5"/>
  <c r="AI21" i="5"/>
  <c r="AI11" i="4"/>
  <c r="AU11" i="4"/>
  <c r="AR11" i="6"/>
  <c r="AI11" i="6"/>
  <c r="AW20" i="4"/>
  <c r="AI20" i="4"/>
  <c r="AR29" i="4"/>
  <c r="AQ29" i="4"/>
  <c r="AS7" i="13"/>
  <c r="AQ7" i="13"/>
  <c r="AX8" i="5"/>
  <c r="AI16" i="15"/>
  <c r="AI8" i="6"/>
  <c r="AI23" i="13"/>
  <c r="AV23" i="5"/>
  <c r="AS16" i="15"/>
  <c r="AI6" i="6"/>
  <c r="AJ30" i="6"/>
  <c r="AI8" i="5"/>
  <c r="AV31" i="13"/>
  <c r="AW10" i="4"/>
  <c r="AX29" i="15"/>
  <c r="AI19" i="5"/>
  <c r="AS19" i="5"/>
  <c r="AR14" i="6"/>
  <c r="AW14" i="4"/>
  <c r="AI14" i="4"/>
  <c r="AR19" i="4"/>
  <c r="AQ19" i="4"/>
  <c r="AV12" i="4"/>
  <c r="AQ12" i="4"/>
  <c r="AR15" i="4"/>
  <c r="AQ11" i="15"/>
  <c r="AI10" i="6"/>
  <c r="AF30" i="15"/>
  <c r="AQ25" i="15"/>
  <c r="AI10" i="5"/>
  <c r="AH30" i="15"/>
  <c r="AS20" i="5"/>
  <c r="AE30" i="4"/>
  <c r="AI21" i="4"/>
  <c r="AX7" i="5"/>
  <c r="AQ7" i="5"/>
  <c r="AK30" i="5"/>
  <c r="AI15" i="4"/>
  <c r="AT28" i="15"/>
  <c r="AL30" i="5"/>
  <c r="AQ27" i="5"/>
  <c r="AW9" i="15"/>
  <c r="AO30" i="15"/>
  <c r="AM30" i="15"/>
  <c r="AI18" i="15"/>
  <c r="AF30" i="6"/>
  <c r="AR9" i="15"/>
  <c r="AI9" i="15"/>
  <c r="AI23" i="15"/>
  <c r="AI15" i="15"/>
  <c r="AI29" i="4"/>
  <c r="AI25" i="6"/>
  <c r="T32" i="13"/>
  <c r="AQ8" i="5"/>
  <c r="AS17" i="5"/>
  <c r="AD30" i="6"/>
  <c r="AI17" i="6"/>
  <c r="AI10" i="4"/>
  <c r="AP30" i="5"/>
  <c r="AQ24" i="6"/>
  <c r="AT12" i="6"/>
  <c r="AI22" i="4"/>
  <c r="AL30" i="4"/>
  <c r="AQ12" i="15"/>
  <c r="AW29" i="13"/>
  <c r="AQ12" i="13"/>
  <c r="AQ9" i="6"/>
  <c r="AQ18" i="6"/>
  <c r="AR19" i="5"/>
  <c r="AR20" i="5"/>
  <c r="AT13" i="15"/>
  <c r="AT14" i="15"/>
  <c r="AS20" i="15"/>
  <c r="AV13" i="5"/>
  <c r="AV6" i="5"/>
  <c r="AV16" i="5"/>
  <c r="AS10" i="13"/>
  <c r="AS26" i="13"/>
  <c r="AW29" i="6"/>
  <c r="AX21" i="5"/>
  <c r="AV15" i="15"/>
  <c r="AV17" i="6"/>
  <c r="AS6" i="5"/>
  <c r="AS15" i="5"/>
  <c r="AQ29" i="6"/>
  <c r="AS26" i="6"/>
  <c r="AS12" i="6"/>
  <c r="AI14" i="6"/>
  <c r="AW29" i="4"/>
  <c r="AR18" i="4"/>
  <c r="AX9" i="13"/>
  <c r="AX25" i="15"/>
  <c r="AX9" i="5"/>
  <c r="AX24" i="6"/>
  <c r="AX11" i="6"/>
  <c r="AV21" i="6"/>
  <c r="AS18" i="4"/>
  <c r="AR26" i="13"/>
  <c r="AI25" i="5"/>
  <c r="AW24" i="13"/>
  <c r="AQ26" i="13"/>
  <c r="AQ28" i="6"/>
  <c r="AR12" i="6"/>
  <c r="AR16" i="5"/>
  <c r="AR27" i="5"/>
  <c r="AT20" i="15"/>
  <c r="AS17" i="6"/>
  <c r="AQ23" i="4"/>
  <c r="AQ7" i="4"/>
  <c r="AB30" i="6"/>
  <c r="AT16" i="13"/>
  <c r="AW13" i="4"/>
  <c r="AR24" i="4"/>
  <c r="AV16" i="4"/>
  <c r="AS19" i="13"/>
  <c r="AS24" i="13"/>
  <c r="AX10" i="5"/>
  <c r="AT26" i="4"/>
  <c r="AR23" i="15"/>
  <c r="AR15" i="15"/>
  <c r="AX25" i="4"/>
  <c r="AX14" i="4"/>
  <c r="AL30" i="15"/>
  <c r="AQ10" i="15"/>
  <c r="AR28" i="6"/>
  <c r="AJ30" i="4"/>
  <c r="AX12" i="4"/>
  <c r="AK32" i="13"/>
  <c r="AC30" i="5"/>
  <c r="AC31" i="5" s="1"/>
  <c r="AQ11" i="4"/>
  <c r="AQ25" i="13"/>
  <c r="AU12" i="13"/>
  <c r="AS10" i="15"/>
  <c r="AR8" i="6"/>
  <c r="AI13" i="6"/>
  <c r="AS22" i="15"/>
  <c r="AI6" i="4"/>
  <c r="AI17" i="4"/>
  <c r="AP30" i="4"/>
  <c r="AX13" i="4"/>
  <c r="AQ18" i="4"/>
  <c r="AQ28" i="4"/>
  <c r="AX27" i="4"/>
  <c r="AP32" i="13"/>
  <c r="AO30" i="4"/>
  <c r="AX21" i="15"/>
  <c r="AU25" i="6"/>
  <c r="AU11" i="6"/>
  <c r="AW26" i="5"/>
  <c r="AW14" i="5"/>
  <c r="AQ24" i="13"/>
  <c r="AQ8" i="15"/>
  <c r="AQ24" i="4"/>
  <c r="AQ8" i="13"/>
  <c r="AS28" i="15"/>
  <c r="AI12" i="4"/>
  <c r="AX8" i="4"/>
  <c r="AX20" i="4"/>
  <c r="AQ11" i="13"/>
  <c r="AW18" i="4"/>
  <c r="AQ6" i="4"/>
  <c r="AX28" i="4"/>
  <c r="AX21" i="4"/>
  <c r="AQ14" i="4"/>
  <c r="AQ30" i="13"/>
  <c r="AU15" i="6"/>
  <c r="AU21" i="6"/>
  <c r="AS10" i="4"/>
  <c r="AT26" i="5"/>
  <c r="AR7" i="5"/>
  <c r="AI7" i="5"/>
  <c r="AT15" i="15"/>
  <c r="AQ15" i="15"/>
  <c r="AQ6" i="15"/>
  <c r="AR7" i="6"/>
  <c r="AQ23" i="13"/>
  <c r="AQ27" i="13"/>
  <c r="AQ20" i="13"/>
  <c r="AQ21" i="13"/>
  <c r="AQ17" i="13"/>
  <c r="AM32" i="13"/>
  <c r="AT29" i="15"/>
  <c r="AQ29" i="15"/>
  <c r="AQ17" i="15"/>
  <c r="AI9" i="6"/>
  <c r="AS14" i="6"/>
  <c r="AQ13" i="13"/>
  <c r="AI24" i="5"/>
  <c r="AQ29" i="13"/>
  <c r="AQ9" i="13"/>
  <c r="AQ15" i="13"/>
  <c r="AR13" i="6"/>
  <c r="AI14" i="5"/>
  <c r="AS9" i="15"/>
  <c r="AQ17" i="4"/>
  <c r="AW23" i="4"/>
  <c r="AX20" i="15"/>
  <c r="AS12" i="4"/>
  <c r="AT25" i="5"/>
  <c r="AW9" i="5"/>
  <c r="AW19" i="5"/>
  <c r="AW10" i="5"/>
  <c r="AI26" i="15"/>
  <c r="AR21" i="6"/>
  <c r="AR25" i="6"/>
  <c r="AI28" i="6"/>
  <c r="AS14" i="15"/>
  <c r="AQ27" i="4"/>
  <c r="AR22" i="6"/>
  <c r="AR27" i="6"/>
  <c r="AQ10" i="13"/>
  <c r="AQ6" i="13"/>
  <c r="AI24" i="4"/>
  <c r="AW28" i="4"/>
  <c r="AW7" i="4"/>
  <c r="AX26" i="4"/>
  <c r="AX24" i="4"/>
  <c r="AU27" i="6"/>
  <c r="AS19" i="4"/>
  <c r="AR20" i="13"/>
  <c r="AW21" i="5"/>
  <c r="AW17" i="5"/>
  <c r="AQ21" i="15"/>
  <c r="AI22" i="5"/>
  <c r="AL32" i="13"/>
  <c r="AQ9" i="15"/>
  <c r="AS6" i="15"/>
  <c r="AX10" i="4"/>
  <c r="AX6" i="4"/>
  <c r="AV25" i="13"/>
  <c r="AU31" i="13"/>
  <c r="AU8" i="13"/>
  <c r="AU21" i="13"/>
  <c r="AT23" i="13"/>
  <c r="AT7" i="13"/>
  <c r="AT10" i="13"/>
  <c r="AX18" i="13"/>
  <c r="AX30" i="13"/>
  <c r="AU8" i="5"/>
  <c r="AU12" i="5"/>
  <c r="AU11" i="5"/>
  <c r="AW29" i="15"/>
  <c r="AW15" i="15"/>
  <c r="AW7" i="15"/>
  <c r="AS28" i="13"/>
  <c r="AU23" i="15"/>
  <c r="AU16" i="15"/>
  <c r="AU18" i="15"/>
  <c r="AW17" i="6"/>
  <c r="AX7" i="4"/>
  <c r="AV8" i="13"/>
  <c r="AV26" i="13"/>
  <c r="AV24" i="13"/>
  <c r="AU26" i="4"/>
  <c r="AU29" i="13"/>
  <c r="AU26" i="13"/>
  <c r="AW19" i="13"/>
  <c r="AT29" i="13"/>
  <c r="AT24" i="13"/>
  <c r="AX27" i="13"/>
  <c r="AX10" i="13"/>
  <c r="AX28" i="13"/>
  <c r="AX16" i="13"/>
  <c r="AU6" i="5"/>
  <c r="AU14" i="5"/>
  <c r="AU29" i="5"/>
  <c r="AU17" i="5"/>
  <c r="AS22" i="13"/>
  <c r="AS21" i="13"/>
  <c r="AU6" i="15"/>
  <c r="AW27" i="6"/>
  <c r="AI27" i="5"/>
  <c r="AB30" i="5"/>
  <c r="AB31" i="5" s="1"/>
  <c r="AS23" i="15"/>
  <c r="AW27" i="4"/>
  <c r="AX22" i="4"/>
  <c r="AX29" i="4"/>
  <c r="AV22" i="13"/>
  <c r="AU7" i="13"/>
  <c r="AU16" i="13"/>
  <c r="AU10" i="13"/>
  <c r="AU20" i="13"/>
  <c r="AW11" i="13"/>
  <c r="AT21" i="13"/>
  <c r="AT31" i="13"/>
  <c r="AT27" i="13"/>
  <c r="AX15" i="13"/>
  <c r="AX12" i="13"/>
  <c r="AX11" i="13"/>
  <c r="AX13" i="13"/>
  <c r="AX24" i="13"/>
  <c r="AU22" i="5"/>
  <c r="AU19" i="5"/>
  <c r="AR28" i="4"/>
  <c r="AW21" i="15"/>
  <c r="AS23" i="13"/>
  <c r="AS30" i="13"/>
  <c r="AR15" i="13"/>
  <c r="AU19" i="15"/>
  <c r="AU8" i="15"/>
  <c r="AW21" i="6"/>
  <c r="AR20" i="6"/>
  <c r="AX23" i="4"/>
  <c r="AX17" i="4"/>
  <c r="AV11" i="13"/>
  <c r="AU23" i="4"/>
  <c r="AU9" i="13"/>
  <c r="AW30" i="13"/>
  <c r="AT11" i="13"/>
  <c r="AT19" i="13"/>
  <c r="AT28" i="13"/>
  <c r="AX21" i="13"/>
  <c r="AU27" i="5"/>
  <c r="AU18" i="5"/>
  <c r="AU25" i="5"/>
  <c r="AW23" i="15"/>
  <c r="AW24" i="15"/>
  <c r="AW18" i="15"/>
  <c r="AS12" i="13"/>
  <c r="AS11" i="13"/>
  <c r="AR19" i="13"/>
  <c r="AU14" i="15"/>
  <c r="AU22" i="15"/>
  <c r="AU10" i="15"/>
  <c r="AU28" i="15"/>
  <c r="AW28" i="6"/>
  <c r="AW24" i="6"/>
  <c r="AY20" i="4" l="1"/>
  <c r="AY12" i="13"/>
  <c r="AY25" i="15"/>
  <c r="AS32" i="13"/>
  <c r="AY18" i="13"/>
  <c r="AT32" i="13"/>
  <c r="AY7" i="15"/>
  <c r="AY21" i="6"/>
  <c r="AY11" i="15"/>
  <c r="AY23" i="6"/>
  <c r="AY9" i="5"/>
  <c r="AV30" i="4"/>
  <c r="AY12" i="15"/>
  <c r="AY22" i="4"/>
  <c r="AY14" i="15"/>
  <c r="AT30" i="15"/>
  <c r="AY26" i="5"/>
  <c r="AY7" i="6"/>
  <c r="AY6" i="13"/>
  <c r="AY27" i="13"/>
  <c r="AT30" i="4"/>
  <c r="AW30" i="15"/>
  <c r="AY17" i="5"/>
  <c r="AY31" i="13"/>
  <c r="AY22" i="13"/>
  <c r="AY25" i="13"/>
  <c r="AY22" i="6"/>
  <c r="AY27" i="4"/>
  <c r="AY9" i="13"/>
  <c r="AY24" i="15"/>
  <c r="AY14" i="13"/>
  <c r="AY20" i="6"/>
  <c r="AT30" i="6"/>
  <c r="AU30" i="15"/>
  <c r="AT30" i="5"/>
  <c r="AY22" i="5"/>
  <c r="AY14" i="6"/>
  <c r="AY11" i="13"/>
  <c r="AY19" i="5"/>
  <c r="AY21" i="4"/>
  <c r="AY23" i="15"/>
  <c r="AY25" i="4"/>
  <c r="AY28" i="5"/>
  <c r="AW30" i="6"/>
  <c r="AY28" i="15"/>
  <c r="AY15" i="6"/>
  <c r="AR32" i="13"/>
  <c r="AY8" i="4"/>
  <c r="AV30" i="15"/>
  <c r="AY20" i="13"/>
  <c r="AY18" i="6"/>
  <c r="AQ32" i="5"/>
  <c r="AY16" i="4"/>
  <c r="AY15" i="5"/>
  <c r="AY10" i="6"/>
  <c r="AY25" i="6"/>
  <c r="AY26" i="4"/>
  <c r="AY13" i="13"/>
  <c r="AX30" i="6"/>
  <c r="AR30" i="15"/>
  <c r="AY10" i="5"/>
  <c r="AY16" i="5"/>
  <c r="AY13" i="4"/>
  <c r="AQ32" i="6"/>
  <c r="AR30" i="4"/>
  <c r="AY18" i="15"/>
  <c r="AY13" i="5"/>
  <c r="AQ32" i="15"/>
  <c r="AY19" i="15"/>
  <c r="AW30" i="5"/>
  <c r="AY12" i="4"/>
  <c r="AY15" i="4"/>
  <c r="AY11" i="6"/>
  <c r="AY12" i="6"/>
  <c r="AY20" i="15"/>
  <c r="AY23" i="5"/>
  <c r="AS30" i="15"/>
  <c r="AY28" i="13"/>
  <c r="AY11" i="5"/>
  <c r="AY16" i="13"/>
  <c r="AY6" i="5"/>
  <c r="AY22" i="15"/>
  <c r="AY27" i="6"/>
  <c r="AY19" i="13"/>
  <c r="AY20" i="5"/>
  <c r="AY18" i="5"/>
  <c r="AY17" i="15"/>
  <c r="AY17" i="13"/>
  <c r="AY24" i="13"/>
  <c r="AY18" i="4"/>
  <c r="AY25" i="5"/>
  <c r="AY17" i="6"/>
  <c r="AY16" i="15"/>
  <c r="AY7" i="13"/>
  <c r="AY9" i="4"/>
  <c r="AY27" i="15"/>
  <c r="AY29" i="15"/>
  <c r="AY8" i="13"/>
  <c r="AW30" i="4"/>
  <c r="AY13" i="6"/>
  <c r="AY13" i="15"/>
  <c r="AV30" i="6"/>
  <c r="AU30" i="6"/>
  <c r="AS30" i="6"/>
  <c r="AY19" i="6"/>
  <c r="AY15" i="13"/>
  <c r="AY23" i="4"/>
  <c r="AX30" i="5"/>
  <c r="AX30" i="15"/>
  <c r="AU32" i="13"/>
  <c r="AY8" i="15"/>
  <c r="AY10" i="4"/>
  <c r="AU30" i="4"/>
  <c r="AY14" i="5"/>
  <c r="AX32" i="13"/>
  <c r="AY11" i="4"/>
  <c r="AY6" i="6"/>
  <c r="AY12" i="5"/>
  <c r="AY29" i="5"/>
  <c r="AY29" i="6"/>
  <c r="AY9" i="15"/>
  <c r="AY28" i="4"/>
  <c r="AV30" i="5"/>
  <c r="AI32" i="13"/>
  <c r="AI34" i="13" s="1"/>
  <c r="AY21" i="5"/>
  <c r="AS30" i="4"/>
  <c r="AY15" i="15"/>
  <c r="AQ30" i="6"/>
  <c r="AY19" i="4"/>
  <c r="AS30" i="5"/>
  <c r="AY21" i="15"/>
  <c r="AY21" i="13"/>
  <c r="AY7" i="4"/>
  <c r="AY8" i="6"/>
  <c r="AY24" i="6"/>
  <c r="AQ30" i="5"/>
  <c r="C54" i="5" s="1"/>
  <c r="C50" i="5" s="1"/>
  <c r="AY29" i="4"/>
  <c r="AY26" i="6"/>
  <c r="AQ30" i="4"/>
  <c r="AZ33" i="4" s="1"/>
  <c r="AY24" i="5"/>
  <c r="AY28" i="6"/>
  <c r="AY30" i="13"/>
  <c r="AI30" i="6"/>
  <c r="AI32" i="6" s="1"/>
  <c r="AR30" i="5"/>
  <c r="AY17" i="4"/>
  <c r="AX30" i="4"/>
  <c r="AI30" i="15"/>
  <c r="AI32" i="15" s="1"/>
  <c r="AI30" i="4"/>
  <c r="AI32" i="4" s="1"/>
  <c r="AY14" i="4"/>
  <c r="AQ32" i="4"/>
  <c r="AY24" i="4"/>
  <c r="AR30" i="6"/>
  <c r="AY8" i="5"/>
  <c r="AY26" i="13"/>
  <c r="AQ32" i="13"/>
  <c r="C54" i="13" s="1"/>
  <c r="C45" i="13" s="1"/>
  <c r="AY10" i="13"/>
  <c r="AY26" i="15"/>
  <c r="AY27" i="5"/>
  <c r="AY10" i="15"/>
  <c r="AV32" i="13"/>
  <c r="AY23" i="13"/>
  <c r="AQ34" i="13"/>
  <c r="AW32" i="13"/>
  <c r="AQ30" i="15"/>
  <c r="AI33" i="15" s="1"/>
  <c r="AY9" i="6"/>
  <c r="AI30" i="5"/>
  <c r="AY6" i="15"/>
  <c r="AY16" i="6"/>
  <c r="AY29" i="13"/>
  <c r="AY7" i="5"/>
  <c r="AY6" i="4"/>
  <c r="AI32" i="5" l="1"/>
  <c r="BB33" i="4"/>
  <c r="BD33" i="4" s="1"/>
  <c r="AZ34" i="4"/>
  <c r="C53" i="6"/>
  <c r="C48" i="6" s="1"/>
  <c r="AI33" i="6"/>
  <c r="AY32" i="5"/>
  <c r="AY33" i="5" s="1"/>
  <c r="B51" i="15"/>
  <c r="B45" i="15" s="1"/>
  <c r="B53" i="6"/>
  <c r="B44" i="6" s="1"/>
  <c r="B54" i="13"/>
  <c r="B45" i="13" s="1"/>
  <c r="AY32" i="4"/>
  <c r="AY33" i="4" s="1"/>
  <c r="C48" i="5"/>
  <c r="C51" i="5"/>
  <c r="C51" i="13"/>
  <c r="C49" i="13"/>
  <c r="C46" i="13"/>
  <c r="C49" i="5"/>
  <c r="C46" i="5"/>
  <c r="C50" i="13"/>
  <c r="AQ33" i="5"/>
  <c r="C45" i="5"/>
  <c r="C48" i="13"/>
  <c r="C47" i="13"/>
  <c r="C47" i="5"/>
  <c r="AZ33" i="5"/>
  <c r="AY34" i="13"/>
  <c r="AY35" i="13" s="1"/>
  <c r="AZ33" i="6"/>
  <c r="C53" i="4"/>
  <c r="C47" i="4" s="1"/>
  <c r="AQ33" i="4"/>
  <c r="AQ33" i="6"/>
  <c r="AY32" i="6"/>
  <c r="AY33" i="6" s="1"/>
  <c r="B53" i="4"/>
  <c r="B50" i="4" s="1"/>
  <c r="AY32" i="13"/>
  <c r="AY30" i="6"/>
  <c r="C33" i="6"/>
  <c r="C34" i="6" s="1"/>
  <c r="AY30" i="4"/>
  <c r="AQ33" i="15"/>
  <c r="C33" i="4"/>
  <c r="C34" i="4" s="1"/>
  <c r="AY32" i="15"/>
  <c r="AY30" i="15"/>
  <c r="D35" i="13"/>
  <c r="D36" i="13" s="1"/>
  <c r="AQ35" i="13"/>
  <c r="AZ35" i="13"/>
  <c r="C33" i="5"/>
  <c r="C34" i="5" s="1"/>
  <c r="AY30" i="5"/>
  <c r="B54" i="5"/>
  <c r="B45" i="5" s="1"/>
  <c r="AZ33" i="15"/>
  <c r="C33" i="15"/>
  <c r="C34" i="15" s="1"/>
  <c r="C51" i="15"/>
  <c r="C49" i="15" s="1"/>
  <c r="AI33" i="4" l="1"/>
  <c r="AI34" i="4" s="1"/>
  <c r="BB34" i="4"/>
  <c r="BD34" i="4" s="1"/>
  <c r="BB33" i="6"/>
  <c r="BD33" i="6" s="1"/>
  <c r="AZ34" i="6"/>
  <c r="BB34" i="6" s="1"/>
  <c r="BD34" i="6" s="1"/>
  <c r="BB33" i="15"/>
  <c r="AZ34" i="15"/>
  <c r="BB34" i="15" s="1"/>
  <c r="BB35" i="13"/>
  <c r="BD35" i="13" s="1"/>
  <c r="AZ36" i="13"/>
  <c r="BB36" i="13" s="1"/>
  <c r="BD36" i="13" s="1"/>
  <c r="BB33" i="5"/>
  <c r="AZ34" i="5"/>
  <c r="C50" i="6"/>
  <c r="C47" i="6"/>
  <c r="C46" i="6"/>
  <c r="C44" i="6"/>
  <c r="C49" i="6"/>
  <c r="C45" i="6"/>
  <c r="B46" i="13"/>
  <c r="B48" i="6"/>
  <c r="B44" i="15"/>
  <c r="B45" i="6"/>
  <c r="B48" i="15"/>
  <c r="B47" i="15"/>
  <c r="B46" i="15"/>
  <c r="B49" i="15"/>
  <c r="B43" i="15"/>
  <c r="B50" i="6"/>
  <c r="B47" i="6"/>
  <c r="B49" i="6"/>
  <c r="B46" i="6"/>
  <c r="B48" i="13"/>
  <c r="B50" i="13"/>
  <c r="B49" i="13"/>
  <c r="B47" i="13"/>
  <c r="B51" i="13"/>
  <c r="AY33" i="15"/>
  <c r="BC33" i="15"/>
  <c r="BD33" i="5"/>
  <c r="C51" i="4"/>
  <c r="C49" i="4"/>
  <c r="B47" i="4"/>
  <c r="C48" i="4"/>
  <c r="C50" i="4"/>
  <c r="B46" i="4"/>
  <c r="C45" i="4"/>
  <c r="C46" i="4"/>
  <c r="B47" i="5"/>
  <c r="B51" i="4"/>
  <c r="B49" i="4"/>
  <c r="B45" i="4"/>
  <c r="B48" i="4"/>
  <c r="B50" i="5"/>
  <c r="B49" i="5"/>
  <c r="C44" i="15"/>
  <c r="C45" i="15"/>
  <c r="C43" i="15"/>
  <c r="C46" i="15"/>
  <c r="C48" i="15"/>
  <c r="B46" i="5"/>
  <c r="C47" i="15"/>
  <c r="B51" i="5"/>
  <c r="B48" i="5"/>
  <c r="BB34" i="5" l="1"/>
  <c r="BD34" i="5" s="1"/>
  <c r="BD33" i="15"/>
  <c r="BD34" i="15"/>
</calcChain>
</file>

<file path=xl/sharedStrings.xml><?xml version="1.0" encoding="utf-8"?>
<sst xmlns="http://schemas.openxmlformats.org/spreadsheetml/2006/main" count="2143" uniqueCount="72">
  <si>
    <t>Timebands</t>
  </si>
  <si>
    <t>Ratings</t>
  </si>
  <si>
    <t>Duration</t>
  </si>
  <si>
    <t>Minutes - USE THIS</t>
  </si>
  <si>
    <t>Total Mins</t>
  </si>
  <si>
    <t>Rate Card</t>
  </si>
  <si>
    <t>Cost</t>
  </si>
  <si>
    <t>TOTAL COST</t>
  </si>
  <si>
    <t>GRPs</t>
  </si>
  <si>
    <t>TOTAL NGRPs10sec</t>
  </si>
  <si>
    <t>CPRP</t>
  </si>
  <si>
    <t>Total  CPRP</t>
  </si>
  <si>
    <t>Reference CPRP</t>
  </si>
  <si>
    <t>MINUTES</t>
  </si>
  <si>
    <t>Cost / 6 / Ratings = 10sec reference CPRP</t>
  </si>
  <si>
    <t>Paid /FOC</t>
  </si>
  <si>
    <t>From</t>
  </si>
  <si>
    <t>until</t>
  </si>
  <si>
    <t>Sun</t>
  </si>
  <si>
    <t>Mon</t>
  </si>
  <si>
    <t>Tue</t>
  </si>
  <si>
    <t>Wed</t>
  </si>
  <si>
    <t>Thu</t>
  </si>
  <si>
    <t>Fri</t>
  </si>
  <si>
    <t>Sat</t>
  </si>
  <si>
    <t>Spots</t>
  </si>
  <si>
    <t>Commitment</t>
  </si>
  <si>
    <t>Paid Grps</t>
  </si>
  <si>
    <t>FOC Grps</t>
  </si>
  <si>
    <t>Total Grps</t>
  </si>
  <si>
    <t>Spends</t>
  </si>
  <si>
    <t>CPRP @ 10</t>
  </si>
  <si>
    <t>CPRP @ 30</t>
  </si>
  <si>
    <t>GEO ENTERTAINMENT</t>
  </si>
  <si>
    <t>HUM Tv</t>
  </si>
  <si>
    <t>TV ONE Paid</t>
  </si>
  <si>
    <t>T Grps</t>
  </si>
  <si>
    <t>SPEnds</t>
  </si>
  <si>
    <t>GEO NEWS</t>
  </si>
  <si>
    <t>NEWS ONE</t>
  </si>
  <si>
    <t>DAWN NEWS</t>
  </si>
  <si>
    <t>ABB TAKK</t>
  </si>
  <si>
    <t>ARY NEWS</t>
  </si>
  <si>
    <t>ARY DIGITAL</t>
  </si>
  <si>
    <t>PTV HOME</t>
  </si>
  <si>
    <t>Aplus</t>
  </si>
  <si>
    <t>Others</t>
  </si>
  <si>
    <t>PT</t>
  </si>
  <si>
    <t>EPT</t>
  </si>
  <si>
    <t>LPT</t>
  </si>
  <si>
    <t>Morning</t>
  </si>
  <si>
    <t>afternoon</t>
  </si>
  <si>
    <t>Matinee</t>
  </si>
  <si>
    <t>Other</t>
  </si>
  <si>
    <t>SOS</t>
  </si>
  <si>
    <t>SOV</t>
  </si>
  <si>
    <t>PT Share</t>
  </si>
  <si>
    <t>Jalwa TV</t>
  </si>
  <si>
    <t>8XM</t>
  </si>
  <si>
    <t>HUM News</t>
  </si>
  <si>
    <t>URDU 1</t>
  </si>
  <si>
    <t>Public News</t>
  </si>
  <si>
    <t>KIDZONE</t>
  </si>
  <si>
    <t>Budget for 21 days</t>
  </si>
  <si>
    <t>budget for 21 days</t>
  </si>
  <si>
    <t xml:space="preserve">21 Budget </t>
  </si>
  <si>
    <t>Headline</t>
  </si>
  <si>
    <t>Total</t>
  </si>
  <si>
    <t>21 days</t>
  </si>
  <si>
    <t>PTV News</t>
  </si>
  <si>
    <t>21 day</t>
  </si>
  <si>
    <t>Filmax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</si>
</sst>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[hh]:mm"/>
    <numFmt numFmtId="166" formatCode="_(* #,##0.0_);_(* \(#,##0.0\);_(* &quot;-&quot;??_);_(@_)"/>
    <numFmt numFmtId="167" formatCode="_(* #,##0.0_);_(* \(#,##0.0\);_(* &quot;-&quot;?_);_(@_)"/>
    <numFmt numFmtId="168" formatCode="0.0%"/>
    <numFmt numFmtId="169" formatCode="0.000"/>
    <numFmt numFmtId="170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haroni"/>
      <charset val="177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9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3" fillId="4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7" fontId="4" fillId="0" borderId="0" xfId="0" applyNumberFormat="1" applyFont="1"/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64" fontId="7" fillId="3" borderId="14" xfId="1" applyNumberFormat="1" applyFont="1" applyFill="1" applyBorder="1" applyAlignment="1">
      <alignment horizontal="center" vertical="center"/>
    </xf>
    <xf numFmtId="164" fontId="7" fillId="3" borderId="15" xfId="1" applyNumberFormat="1" applyFont="1" applyFill="1" applyBorder="1" applyAlignment="1">
      <alignment horizontal="center" vertical="center"/>
    </xf>
    <xf numFmtId="164" fontId="7" fillId="3" borderId="16" xfId="1" applyNumberFormat="1" applyFont="1" applyFill="1" applyBorder="1" applyAlignment="1">
      <alignment horizontal="center" vertical="center"/>
    </xf>
    <xf numFmtId="164" fontId="7" fillId="3" borderId="18" xfId="1" applyNumberFormat="1" applyFont="1" applyFill="1" applyBorder="1" applyAlignment="1">
      <alignment horizontal="center" vertical="center"/>
    </xf>
    <xf numFmtId="164" fontId="7" fillId="3" borderId="19" xfId="1" applyNumberFormat="1" applyFont="1" applyFill="1" applyBorder="1" applyAlignment="1">
      <alignment horizontal="center" vertical="center"/>
    </xf>
    <xf numFmtId="164" fontId="7" fillId="6" borderId="15" xfId="1" applyNumberFormat="1" applyFont="1" applyFill="1" applyBorder="1" applyAlignment="1">
      <alignment horizontal="center" vertical="center"/>
    </xf>
    <xf numFmtId="164" fontId="7" fillId="6" borderId="16" xfId="1" applyNumberFormat="1" applyFont="1" applyFill="1" applyBorder="1" applyAlignment="1">
      <alignment horizontal="center" vertical="center"/>
    </xf>
    <xf numFmtId="164" fontId="7" fillId="6" borderId="14" xfId="1" applyNumberFormat="1" applyFont="1" applyFill="1" applyBorder="1" applyAlignment="1">
      <alignment horizontal="center" vertical="center"/>
    </xf>
    <xf numFmtId="164" fontId="7" fillId="6" borderId="19" xfId="1" applyNumberFormat="1" applyFont="1" applyFill="1" applyBorder="1" applyAlignment="1">
      <alignment horizontal="center" vertical="center"/>
    </xf>
    <xf numFmtId="165" fontId="0" fillId="0" borderId="20" xfId="0" applyNumberFormat="1" applyFill="1" applyBorder="1" applyAlignment="1">
      <alignment horizontal="left"/>
    </xf>
    <xf numFmtId="165" fontId="0" fillId="0" borderId="21" xfId="0" applyNumberFormat="1" applyFill="1" applyBorder="1" applyAlignment="1">
      <alignment horizontal="left"/>
    </xf>
    <xf numFmtId="164" fontId="0" fillId="0" borderId="22" xfId="1" applyNumberFormat="1" applyFont="1" applyFill="1" applyBorder="1"/>
    <xf numFmtId="166" fontId="0" fillId="5" borderId="20" xfId="1" applyNumberFormat="1" applyFont="1" applyFill="1" applyBorder="1"/>
    <xf numFmtId="166" fontId="0" fillId="5" borderId="21" xfId="1" applyNumberFormat="1" applyFont="1" applyFill="1" applyBorder="1"/>
    <xf numFmtId="166" fontId="0" fillId="5" borderId="23" xfId="1" applyNumberFormat="1" applyFont="1" applyFill="1" applyBorder="1"/>
    <xf numFmtId="164" fontId="0" fillId="0" borderId="24" xfId="0" applyNumberFormat="1" applyFill="1" applyBorder="1"/>
    <xf numFmtId="164" fontId="0" fillId="0" borderId="20" xfId="1" applyNumberFormat="1" applyFont="1" applyFill="1" applyBorder="1"/>
    <xf numFmtId="164" fontId="0" fillId="0" borderId="21" xfId="1" applyNumberFormat="1" applyFont="1" applyFill="1" applyBorder="1"/>
    <xf numFmtId="164" fontId="0" fillId="0" borderId="23" xfId="1" applyNumberFormat="1" applyFont="1" applyFill="1" applyBorder="1"/>
    <xf numFmtId="164" fontId="0" fillId="7" borderId="20" xfId="1" applyNumberFormat="1" applyFont="1" applyFill="1" applyBorder="1"/>
    <xf numFmtId="164" fontId="0" fillId="7" borderId="21" xfId="1" applyNumberFormat="1" applyFont="1" applyFill="1" applyBorder="1"/>
    <xf numFmtId="164" fontId="0" fillId="7" borderId="23" xfId="1" applyNumberFormat="1" applyFont="1" applyFill="1" applyBorder="1"/>
    <xf numFmtId="164" fontId="0" fillId="0" borderId="25" xfId="1" applyNumberFormat="1" applyFont="1" applyFill="1" applyBorder="1"/>
    <xf numFmtId="164" fontId="0" fillId="0" borderId="26" xfId="1" applyNumberFormat="1" applyFont="1" applyFill="1" applyBorder="1"/>
    <xf numFmtId="164" fontId="0" fillId="0" borderId="27" xfId="1" applyNumberFormat="1" applyFont="1" applyFill="1" applyBorder="1" applyAlignment="1">
      <alignment horizontal="right"/>
    </xf>
    <xf numFmtId="164" fontId="3" fillId="7" borderId="28" xfId="1" applyNumberFormat="1" applyFont="1" applyFill="1" applyBorder="1" applyAlignment="1">
      <alignment horizontal="center"/>
    </xf>
    <xf numFmtId="165" fontId="0" fillId="0" borderId="28" xfId="0" applyNumberFormat="1" applyFill="1" applyBorder="1" applyAlignment="1">
      <alignment horizontal="left"/>
    </xf>
    <xf numFmtId="165" fontId="0" fillId="0" borderId="27" xfId="0" applyNumberFormat="1" applyFill="1" applyBorder="1" applyAlignment="1">
      <alignment horizontal="left"/>
    </xf>
    <xf numFmtId="164" fontId="0" fillId="0" borderId="29" xfId="1" applyNumberFormat="1" applyFont="1" applyFill="1" applyBorder="1"/>
    <xf numFmtId="166" fontId="0" fillId="5" borderId="28" xfId="1" applyNumberFormat="1" applyFont="1" applyFill="1" applyBorder="1"/>
    <xf numFmtId="166" fontId="0" fillId="5" borderId="27" xfId="1" applyNumberFormat="1" applyFont="1" applyFill="1" applyBorder="1"/>
    <xf numFmtId="166" fontId="0" fillId="5" borderId="30" xfId="1" applyNumberFormat="1" applyFont="1" applyFill="1" applyBorder="1"/>
    <xf numFmtId="164" fontId="0" fillId="0" borderId="31" xfId="0" applyNumberFormat="1" applyFill="1" applyBorder="1"/>
    <xf numFmtId="164" fontId="0" fillId="0" borderId="28" xfId="1" applyNumberFormat="1" applyFont="1" applyFill="1" applyBorder="1"/>
    <xf numFmtId="164" fontId="0" fillId="0" borderId="27" xfId="1" applyNumberFormat="1" applyFont="1" applyFill="1" applyBorder="1"/>
    <xf numFmtId="164" fontId="0" fillId="0" borderId="30" xfId="1" applyNumberFormat="1" applyFont="1" applyFill="1" applyBorder="1"/>
    <xf numFmtId="164" fontId="0" fillId="7" borderId="28" xfId="1" applyNumberFormat="1" applyFont="1" applyFill="1" applyBorder="1"/>
    <xf numFmtId="164" fontId="0" fillId="7" borderId="27" xfId="1" applyNumberFormat="1" applyFont="1" applyFill="1" applyBorder="1"/>
    <xf numFmtId="164" fontId="0" fillId="7" borderId="30" xfId="1" applyNumberFormat="1" applyFont="1" applyFill="1" applyBorder="1"/>
    <xf numFmtId="164" fontId="0" fillId="0" borderId="32" xfId="1" applyNumberFormat="1" applyFont="1" applyFill="1" applyBorder="1"/>
    <xf numFmtId="0" fontId="8" fillId="0" borderId="0" xfId="0" applyFont="1"/>
    <xf numFmtId="165" fontId="0" fillId="0" borderId="33" xfId="0" applyNumberFormat="1" applyFill="1" applyBorder="1" applyAlignment="1">
      <alignment horizontal="left"/>
    </xf>
    <xf numFmtId="165" fontId="0" fillId="0" borderId="34" xfId="0" applyNumberFormat="1" applyFill="1" applyBorder="1" applyAlignment="1">
      <alignment horizontal="left"/>
    </xf>
    <xf numFmtId="164" fontId="0" fillId="0" borderId="35" xfId="1" applyNumberFormat="1" applyFont="1" applyFill="1" applyBorder="1"/>
    <xf numFmtId="166" fontId="0" fillId="5" borderId="33" xfId="1" applyNumberFormat="1" applyFont="1" applyFill="1" applyBorder="1"/>
    <xf numFmtId="166" fontId="0" fillId="5" borderId="34" xfId="1" applyNumberFormat="1" applyFont="1" applyFill="1" applyBorder="1"/>
    <xf numFmtId="166" fontId="0" fillId="5" borderId="36" xfId="1" applyNumberFormat="1" applyFont="1" applyFill="1" applyBorder="1"/>
    <xf numFmtId="164" fontId="0" fillId="0" borderId="37" xfId="0" applyNumberFormat="1" applyFill="1" applyBorder="1"/>
    <xf numFmtId="164" fontId="0" fillId="0" borderId="33" xfId="1" applyNumberFormat="1" applyFont="1" applyFill="1" applyBorder="1"/>
    <xf numFmtId="164" fontId="0" fillId="0" borderId="34" xfId="1" applyNumberFormat="1" applyFont="1" applyFill="1" applyBorder="1"/>
    <xf numFmtId="164" fontId="0" fillId="0" borderId="36" xfId="1" applyNumberFormat="1" applyFont="1" applyFill="1" applyBorder="1"/>
    <xf numFmtId="164" fontId="0" fillId="7" borderId="38" xfId="1" applyNumberFormat="1" applyFont="1" applyFill="1" applyBorder="1"/>
    <xf numFmtId="164" fontId="0" fillId="7" borderId="39" xfId="1" applyNumberFormat="1" applyFont="1" applyFill="1" applyBorder="1"/>
    <xf numFmtId="164" fontId="0" fillId="7" borderId="40" xfId="1" applyNumberFormat="1" applyFont="1" applyFill="1" applyBorder="1"/>
    <xf numFmtId="164" fontId="0" fillId="0" borderId="41" xfId="1" applyNumberFormat="1" applyFont="1" applyFill="1" applyBorder="1"/>
    <xf numFmtId="0" fontId="0" fillId="0" borderId="0" xfId="0" applyBorder="1"/>
    <xf numFmtId="0" fontId="0" fillId="0" borderId="0" xfId="0" applyFill="1" applyBorder="1"/>
    <xf numFmtId="164" fontId="0" fillId="0" borderId="42" xfId="1" applyNumberFormat="1" applyFont="1" applyBorder="1"/>
    <xf numFmtId="164" fontId="0" fillId="2" borderId="42" xfId="1" applyNumberFormat="1" applyFont="1" applyFill="1" applyBorder="1"/>
    <xf numFmtId="164" fontId="3" fillId="2" borderId="43" xfId="1" applyNumberFormat="1" applyFont="1" applyFill="1" applyBorder="1"/>
    <xf numFmtId="164" fontId="0" fillId="0" borderId="0" xfId="1" applyNumberFormat="1" applyFont="1"/>
    <xf numFmtId="164" fontId="0" fillId="0" borderId="0" xfId="1" applyNumberFormat="1" applyFont="1" applyFill="1" applyBorder="1"/>
    <xf numFmtId="0" fontId="3" fillId="0" borderId="44" xfId="0" applyFont="1" applyBorder="1"/>
    <xf numFmtId="0" fontId="3" fillId="0" borderId="7" xfId="0" applyFont="1" applyFill="1" applyBorder="1"/>
    <xf numFmtId="164" fontId="0" fillId="0" borderId="0" xfId="0" applyNumberFormat="1" applyFill="1" applyBorder="1"/>
    <xf numFmtId="164" fontId="3" fillId="0" borderId="7" xfId="1" applyNumberFormat="1" applyFont="1" applyFill="1" applyBorder="1"/>
    <xf numFmtId="43" fontId="0" fillId="0" borderId="0" xfId="0" applyNumberFormat="1" applyFill="1" applyBorder="1"/>
    <xf numFmtId="164" fontId="0" fillId="0" borderId="0" xfId="0" applyNumberFormat="1" applyBorder="1"/>
    <xf numFmtId="164" fontId="2" fillId="8" borderId="44" xfId="0" applyNumberFormat="1" applyFont="1" applyFill="1" applyBorder="1"/>
    <xf numFmtId="0" fontId="0" fillId="0" borderId="44" xfId="0" applyFill="1" applyBorder="1"/>
    <xf numFmtId="9" fontId="0" fillId="0" borderId="0" xfId="2" applyFont="1" applyBorder="1"/>
    <xf numFmtId="164" fontId="0" fillId="0" borderId="44" xfId="0" applyNumberFormat="1" applyBorder="1"/>
    <xf numFmtId="164" fontId="3" fillId="0" borderId="8" xfId="1" applyNumberFormat="1" applyFont="1" applyFill="1" applyBorder="1"/>
    <xf numFmtId="0" fontId="3" fillId="0" borderId="26" xfId="0" applyFont="1" applyFill="1" applyBorder="1" applyAlignment="1">
      <alignment horizontal="center" vertical="center"/>
    </xf>
    <xf numFmtId="0" fontId="0" fillId="0" borderId="44" xfId="0" applyBorder="1"/>
    <xf numFmtId="0" fontId="0" fillId="0" borderId="13" xfId="0" applyBorder="1"/>
    <xf numFmtId="0" fontId="0" fillId="0" borderId="2" xfId="0" applyBorder="1"/>
    <xf numFmtId="0" fontId="4" fillId="9" borderId="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164" fontId="2" fillId="9" borderId="45" xfId="0" applyNumberFormat="1" applyFont="1" applyFill="1" applyBorder="1" applyAlignment="1">
      <alignment horizontal="center" vertical="center"/>
    </xf>
    <xf numFmtId="0" fontId="0" fillId="0" borderId="3" xfId="0" applyBorder="1"/>
    <xf numFmtId="43" fontId="0" fillId="0" borderId="0" xfId="0" applyNumberFormat="1"/>
    <xf numFmtId="0" fontId="9" fillId="4" borderId="0" xfId="0" applyFont="1" applyFill="1"/>
    <xf numFmtId="0" fontId="0" fillId="4" borderId="0" xfId="0" applyFill="1"/>
    <xf numFmtId="20" fontId="0" fillId="0" borderId="0" xfId="0" applyNumberFormat="1"/>
    <xf numFmtId="164" fontId="3" fillId="0" borderId="0" xfId="1" applyNumberFormat="1" applyFont="1"/>
    <xf numFmtId="164" fontId="3" fillId="0" borderId="5" xfId="1" applyNumberFormat="1" applyFont="1" applyFill="1" applyBorder="1"/>
    <xf numFmtId="164" fontId="0" fillId="7" borderId="22" xfId="1" applyNumberFormat="1" applyFont="1" applyFill="1" applyBorder="1"/>
    <xf numFmtId="164" fontId="0" fillId="0" borderId="31" xfId="1" applyNumberFormat="1" applyFont="1" applyFill="1" applyBorder="1" applyAlignment="1">
      <alignment horizontal="right"/>
    </xf>
    <xf numFmtId="164" fontId="0" fillId="7" borderId="29" xfId="1" applyNumberFormat="1" applyFont="1" applyFill="1" applyBorder="1"/>
    <xf numFmtId="164" fontId="3" fillId="0" borderId="30" xfId="1" applyNumberFormat="1" applyFont="1" applyFill="1" applyBorder="1"/>
    <xf numFmtId="164" fontId="0" fillId="7" borderId="46" xfId="1" applyNumberFormat="1" applyFont="1" applyFill="1" applyBorder="1"/>
    <xf numFmtId="164" fontId="0" fillId="7" borderId="34" xfId="1" applyNumberFormat="1" applyFont="1" applyFill="1" applyBorder="1"/>
    <xf numFmtId="164" fontId="0" fillId="2" borderId="47" xfId="1" applyNumberFormat="1" applyFont="1" applyFill="1" applyBorder="1"/>
    <xf numFmtId="164" fontId="0" fillId="0" borderId="47" xfId="1" applyNumberFormat="1" applyFont="1" applyBorder="1"/>
    <xf numFmtId="164" fontId="3" fillId="2" borderId="48" xfId="1" applyNumberFormat="1" applyFont="1" applyFill="1" applyBorder="1"/>
    <xf numFmtId="164" fontId="0" fillId="0" borderId="0" xfId="1" applyNumberFormat="1" applyFont="1" applyBorder="1"/>
    <xf numFmtId="167" fontId="0" fillId="0" borderId="0" xfId="0" applyNumberFormat="1"/>
    <xf numFmtId="167" fontId="3" fillId="0" borderId="0" xfId="0" applyNumberFormat="1" applyFont="1"/>
    <xf numFmtId="0" fontId="3" fillId="4" borderId="0" xfId="0" applyFont="1" applyFill="1"/>
    <xf numFmtId="166" fontId="0" fillId="0" borderId="0" xfId="0" applyNumberFormat="1"/>
    <xf numFmtId="164" fontId="0" fillId="0" borderId="49" xfId="1" applyNumberFormat="1" applyFont="1" applyFill="1" applyBorder="1"/>
    <xf numFmtId="164" fontId="0" fillId="0" borderId="50" xfId="1" applyNumberFormat="1" applyFont="1" applyFill="1" applyBorder="1"/>
    <xf numFmtId="166" fontId="0" fillId="0" borderId="0" xfId="0" applyNumberFormat="1" applyFill="1" applyBorder="1"/>
    <xf numFmtId="43" fontId="3" fillId="7" borderId="0" xfId="1" applyFont="1" applyFill="1" applyBorder="1" applyAlignment="1">
      <alignment horizontal="center"/>
    </xf>
    <xf numFmtId="164" fontId="0" fillId="0" borderId="0" xfId="1" applyNumberFormat="1" applyFont="1" applyFill="1"/>
    <xf numFmtId="166" fontId="3" fillId="7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7" fillId="6" borderId="27" xfId="0" applyFont="1" applyFill="1" applyBorder="1" applyAlignment="1">
      <alignment horizontal="center" vertical="center"/>
    </xf>
    <xf numFmtId="164" fontId="3" fillId="7" borderId="51" xfId="1" applyNumberFormat="1" applyFont="1" applyFill="1" applyBorder="1" applyAlignment="1">
      <alignment horizontal="center"/>
    </xf>
    <xf numFmtId="43" fontId="0" fillId="0" borderId="0" xfId="0" applyNumberFormat="1" applyBorder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/>
    </xf>
    <xf numFmtId="166" fontId="3" fillId="7" borderId="1" xfId="1" applyNumberFormat="1" applyFont="1" applyFill="1" applyBorder="1" applyAlignment="1">
      <alignment horizontal="center"/>
    </xf>
    <xf numFmtId="164" fontId="0" fillId="0" borderId="29" xfId="1" applyNumberFormat="1" applyFont="1" applyFill="1" applyBorder="1" applyAlignment="1">
      <alignment horizontal="right"/>
    </xf>
    <xf numFmtId="164" fontId="3" fillId="7" borderId="20" xfId="1" applyNumberFormat="1" applyFont="1" applyFill="1" applyBorder="1" applyAlignment="1">
      <alignment horizontal="center"/>
    </xf>
    <xf numFmtId="9" fontId="0" fillId="0" borderId="0" xfId="2" applyFont="1"/>
    <xf numFmtId="165" fontId="0" fillId="10" borderId="28" xfId="0" applyNumberFormat="1" applyFill="1" applyBorder="1" applyAlignment="1">
      <alignment horizontal="left"/>
    </xf>
    <xf numFmtId="165" fontId="0" fillId="10" borderId="27" xfId="0" applyNumberFormat="1" applyFill="1" applyBorder="1" applyAlignment="1">
      <alignment horizontal="left"/>
    </xf>
    <xf numFmtId="164" fontId="0" fillId="10" borderId="29" xfId="1" applyNumberFormat="1" applyFont="1" applyFill="1" applyBorder="1"/>
    <xf numFmtId="43" fontId="0" fillId="0" borderId="0" xfId="1" applyNumberFormat="1" applyFont="1"/>
    <xf numFmtId="165" fontId="0" fillId="10" borderId="20" xfId="0" applyNumberFormat="1" applyFill="1" applyBorder="1" applyAlignment="1">
      <alignment horizontal="left"/>
    </xf>
    <xf numFmtId="165" fontId="0" fillId="10" borderId="21" xfId="0" applyNumberFormat="1" applyFill="1" applyBorder="1" applyAlignment="1">
      <alignment horizontal="left"/>
    </xf>
    <xf numFmtId="165" fontId="0" fillId="10" borderId="38" xfId="0" applyNumberFormat="1" applyFill="1" applyBorder="1" applyAlignment="1">
      <alignment horizontal="left"/>
    </xf>
    <xf numFmtId="165" fontId="0" fillId="10" borderId="39" xfId="0" applyNumberFormat="1" applyFill="1" applyBorder="1" applyAlignment="1">
      <alignment horizontal="left"/>
    </xf>
    <xf numFmtId="164" fontId="0" fillId="0" borderId="46" xfId="1" applyNumberFormat="1" applyFont="1" applyFill="1" applyBorder="1"/>
    <xf numFmtId="165" fontId="0" fillId="3" borderId="20" xfId="0" applyNumberFormat="1" applyFont="1" applyFill="1" applyBorder="1" applyAlignment="1">
      <alignment horizontal="left"/>
    </xf>
    <xf numFmtId="165" fontId="0" fillId="3" borderId="21" xfId="0" applyNumberFormat="1" applyFont="1" applyFill="1" applyBorder="1" applyAlignment="1">
      <alignment horizontal="left"/>
    </xf>
    <xf numFmtId="164" fontId="0" fillId="3" borderId="23" xfId="1" applyNumberFormat="1" applyFont="1" applyFill="1" applyBorder="1"/>
    <xf numFmtId="165" fontId="0" fillId="3" borderId="28" xfId="0" applyNumberFormat="1" applyFont="1" applyFill="1" applyBorder="1" applyAlignment="1">
      <alignment horizontal="left"/>
    </xf>
    <xf numFmtId="164" fontId="0" fillId="3" borderId="30" xfId="1" applyNumberFormat="1" applyFont="1" applyFill="1" applyBorder="1"/>
    <xf numFmtId="165" fontId="0" fillId="3" borderId="27" xfId="0" applyNumberFormat="1" applyFont="1" applyFill="1" applyBorder="1" applyAlignment="1">
      <alignment horizontal="left"/>
    </xf>
    <xf numFmtId="165" fontId="0" fillId="3" borderId="28" xfId="0" applyNumberFormat="1" applyFill="1" applyBorder="1" applyAlignment="1">
      <alignment horizontal="left"/>
    </xf>
    <xf numFmtId="165" fontId="0" fillId="3" borderId="27" xfId="0" applyNumberFormat="1" applyFill="1" applyBorder="1" applyAlignment="1">
      <alignment horizontal="left"/>
    </xf>
    <xf numFmtId="165" fontId="0" fillId="3" borderId="33" xfId="0" applyNumberFormat="1" applyFill="1" applyBorder="1" applyAlignment="1">
      <alignment horizontal="left"/>
    </xf>
    <xf numFmtId="165" fontId="0" fillId="3" borderId="34" xfId="0" applyNumberFormat="1" applyFill="1" applyBorder="1" applyAlignment="1">
      <alignment horizontal="left"/>
    </xf>
    <xf numFmtId="164" fontId="0" fillId="3" borderId="36" xfId="1" applyNumberFormat="1" applyFont="1" applyFill="1" applyBorder="1"/>
    <xf numFmtId="165" fontId="0" fillId="10" borderId="52" xfId="0" applyNumberFormat="1" applyFill="1" applyBorder="1" applyAlignment="1">
      <alignment horizontal="left"/>
    </xf>
    <xf numFmtId="165" fontId="0" fillId="10" borderId="53" xfId="0" applyNumberFormat="1" applyFill="1" applyBorder="1" applyAlignment="1">
      <alignment horizontal="left"/>
    </xf>
    <xf numFmtId="164" fontId="0" fillId="0" borderId="54" xfId="1" applyNumberFormat="1" applyFont="1" applyFill="1" applyBorder="1"/>
    <xf numFmtId="164" fontId="0" fillId="0" borderId="38" xfId="1" applyNumberFormat="1" applyFont="1" applyFill="1" applyBorder="1"/>
    <xf numFmtId="164" fontId="0" fillId="0" borderId="39" xfId="1" applyNumberFormat="1" applyFont="1" applyFill="1" applyBorder="1"/>
    <xf numFmtId="164" fontId="0" fillId="0" borderId="40" xfId="1" applyNumberFormat="1" applyFont="1" applyFill="1" applyBorder="1"/>
    <xf numFmtId="165" fontId="0" fillId="10" borderId="33" xfId="0" applyNumberFormat="1" applyFill="1" applyBorder="1" applyAlignment="1">
      <alignment horizontal="left"/>
    </xf>
    <xf numFmtId="165" fontId="0" fillId="10" borderId="34" xfId="0" applyNumberFormat="1" applyFill="1" applyBorder="1" applyAlignment="1">
      <alignment horizontal="left"/>
    </xf>
    <xf numFmtId="164" fontId="0" fillId="0" borderId="24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37" xfId="0" applyNumberFormat="1" applyFill="1" applyBorder="1" applyAlignment="1">
      <alignment horizontal="center"/>
    </xf>
    <xf numFmtId="164" fontId="0" fillId="2" borderId="42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8" fontId="0" fillId="0" borderId="0" xfId="2" applyNumberFormat="1" applyFont="1"/>
    <xf numFmtId="0" fontId="0" fillId="11" borderId="1" xfId="0" applyFill="1" applyBorder="1"/>
    <xf numFmtId="9" fontId="0" fillId="11" borderId="0" xfId="2" applyFont="1" applyFill="1"/>
    <xf numFmtId="164" fontId="3" fillId="11" borderId="28" xfId="1" applyNumberFormat="1" applyFont="1" applyFill="1" applyBorder="1" applyAlignment="1">
      <alignment horizontal="center"/>
    </xf>
    <xf numFmtId="164" fontId="3" fillId="10" borderId="20" xfId="1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9" fontId="10" fillId="12" borderId="55" xfId="0" applyNumberFormat="1" applyFont="1" applyFill="1" applyBorder="1"/>
    <xf numFmtId="0" fontId="10" fillId="12" borderId="55" xfId="0" applyNumberFormat="1" applyFont="1" applyFill="1" applyBorder="1"/>
    <xf numFmtId="164" fontId="0" fillId="7" borderId="56" xfId="1" applyNumberFormat="1" applyFont="1" applyFill="1" applyBorder="1"/>
    <xf numFmtId="164" fontId="0" fillId="0" borderId="57" xfId="0" applyNumberFormat="1" applyFill="1" applyBorder="1"/>
    <xf numFmtId="164" fontId="0" fillId="7" borderId="31" xfId="1" applyNumberFormat="1" applyFont="1" applyFill="1" applyBorder="1"/>
    <xf numFmtId="164" fontId="0" fillId="0" borderId="49" xfId="0" applyNumberFormat="1" applyFill="1" applyBorder="1"/>
    <xf numFmtId="164" fontId="0" fillId="7" borderId="24" xfId="1" applyNumberFormat="1" applyFont="1" applyFill="1" applyBorder="1"/>
    <xf numFmtId="164" fontId="0" fillId="0" borderId="25" xfId="0" applyNumberFormat="1" applyFill="1" applyBorder="1"/>
    <xf numFmtId="43" fontId="3" fillId="7" borderId="0" xfId="1" applyNumberFormat="1" applyFont="1" applyFill="1" applyBorder="1" applyAlignment="1">
      <alignment horizontal="center"/>
    </xf>
    <xf numFmtId="164" fontId="3" fillId="3" borderId="28" xfId="1" applyNumberFormat="1" applyFont="1" applyFill="1" applyBorder="1" applyAlignment="1">
      <alignment horizontal="center"/>
    </xf>
    <xf numFmtId="164" fontId="0" fillId="0" borderId="26" xfId="0" applyNumberFormat="1" applyFill="1" applyBorder="1"/>
    <xf numFmtId="164" fontId="0" fillId="0" borderId="32" xfId="0" applyNumberFormat="1" applyFill="1" applyBorder="1"/>
    <xf numFmtId="164" fontId="0" fillId="0" borderId="45" xfId="0" applyNumberFormat="1" applyFill="1" applyBorder="1"/>
    <xf numFmtId="165" fontId="0" fillId="0" borderId="20" xfId="0" applyNumberFormat="1" applyFill="1" applyBorder="1" applyAlignment="1">
      <alignment horizontal="center"/>
    </xf>
    <xf numFmtId="165" fontId="0" fillId="0" borderId="28" xfId="0" applyNumberFormat="1" applyFill="1" applyBorder="1" applyAlignment="1">
      <alignment horizontal="center"/>
    </xf>
    <xf numFmtId="165" fontId="0" fillId="0" borderId="33" xfId="0" applyNumberFormat="1" applyFill="1" applyBorder="1" applyAlignment="1">
      <alignment horizontal="center"/>
    </xf>
    <xf numFmtId="0" fontId="7" fillId="6" borderId="19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165" fontId="0" fillId="0" borderId="22" xfId="0" applyNumberFormat="1" applyFill="1" applyBorder="1" applyAlignment="1">
      <alignment horizontal="center"/>
    </xf>
    <xf numFmtId="165" fontId="0" fillId="0" borderId="29" xfId="0" applyNumberFormat="1" applyFill="1" applyBorder="1" applyAlignment="1">
      <alignment horizontal="center"/>
    </xf>
    <xf numFmtId="165" fontId="0" fillId="0" borderId="35" xfId="0" applyNumberForma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164" fontId="0" fillId="0" borderId="58" xfId="1" applyNumberFormat="1" applyFont="1" applyFill="1" applyBorder="1" applyAlignment="1">
      <alignment horizontal="center"/>
    </xf>
    <xf numFmtId="164" fontId="0" fillId="0" borderId="59" xfId="1" applyNumberFormat="1" applyFont="1" applyFill="1" applyBorder="1" applyAlignment="1">
      <alignment horizontal="center"/>
    </xf>
    <xf numFmtId="164" fontId="0" fillId="0" borderId="60" xfId="1" applyNumberFormat="1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164" fontId="3" fillId="0" borderId="23" xfId="1" applyNumberFormat="1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4" fontId="11" fillId="9" borderId="28" xfId="1" applyNumberFormat="1" applyFont="1" applyFill="1" applyBorder="1" applyAlignment="1">
      <alignment horizontal="center"/>
    </xf>
    <xf numFmtId="164" fontId="3" fillId="5" borderId="28" xfId="1" applyNumberFormat="1" applyFont="1" applyFill="1" applyBorder="1" applyAlignment="1">
      <alignment horizontal="center"/>
    </xf>
    <xf numFmtId="164" fontId="2" fillId="9" borderId="28" xfId="1" applyNumberFormat="1" applyFont="1" applyFill="1" applyBorder="1" applyAlignment="1">
      <alignment horizontal="center"/>
    </xf>
    <xf numFmtId="0" fontId="0" fillId="3" borderId="1" xfId="0" applyFill="1" applyBorder="1"/>
    <xf numFmtId="165" fontId="0" fillId="3" borderId="28" xfId="0" applyNumberFormat="1" applyFill="1" applyBorder="1" applyAlignment="1">
      <alignment horizontal="center"/>
    </xf>
    <xf numFmtId="165" fontId="0" fillId="3" borderId="29" xfId="0" applyNumberFormat="1" applyFill="1" applyBorder="1" applyAlignment="1">
      <alignment horizontal="center"/>
    </xf>
    <xf numFmtId="164" fontId="0" fillId="3" borderId="59" xfId="1" applyNumberFormat="1" applyFont="1" applyFill="1" applyBorder="1" applyAlignment="1">
      <alignment horizontal="center"/>
    </xf>
    <xf numFmtId="166" fontId="0" fillId="3" borderId="28" xfId="1" applyNumberFormat="1" applyFont="1" applyFill="1" applyBorder="1"/>
    <xf numFmtId="166" fontId="0" fillId="3" borderId="27" xfId="1" applyNumberFormat="1" applyFont="1" applyFill="1" applyBorder="1"/>
    <xf numFmtId="166" fontId="0" fillId="3" borderId="30" xfId="1" applyNumberFormat="1" applyFont="1" applyFill="1" applyBorder="1"/>
    <xf numFmtId="164" fontId="0" fillId="3" borderId="32" xfId="0" applyNumberFormat="1" applyFill="1" applyBorder="1"/>
    <xf numFmtId="164" fontId="0" fillId="3" borderId="28" xfId="1" applyNumberFormat="1" applyFont="1" applyFill="1" applyBorder="1"/>
    <xf numFmtId="164" fontId="0" fillId="3" borderId="27" xfId="1" applyNumberFormat="1" applyFont="1" applyFill="1" applyBorder="1"/>
    <xf numFmtId="164" fontId="0" fillId="3" borderId="49" xfId="1" applyNumberFormat="1" applyFont="1" applyFill="1" applyBorder="1"/>
    <xf numFmtId="164" fontId="0" fillId="3" borderId="32" xfId="1" applyNumberFormat="1" applyFont="1" applyFill="1" applyBorder="1"/>
    <xf numFmtId="164" fontId="0" fillId="3" borderId="27" xfId="1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67" fontId="0" fillId="0" borderId="2" xfId="0" applyNumberFormat="1" applyBorder="1"/>
    <xf numFmtId="0" fontId="0" fillId="10" borderId="0" xfId="0" applyFill="1" applyBorder="1"/>
    <xf numFmtId="164" fontId="0" fillId="10" borderId="0" xfId="1" applyNumberFormat="1" applyFont="1" applyFill="1"/>
    <xf numFmtId="170" fontId="10" fillId="12" borderId="55" xfId="0" applyNumberFormat="1" applyFont="1" applyFill="1" applyBorder="1"/>
    <xf numFmtId="0" fontId="0" fillId="0" borderId="0" xfId="0" applyAlignment="1">
      <alignment horizontal="center"/>
    </xf>
    <xf numFmtId="164" fontId="3" fillId="9" borderId="20" xfId="1" applyNumberFormat="1" applyFont="1" applyFill="1" applyBorder="1" applyAlignment="1">
      <alignment horizontal="center"/>
    </xf>
    <xf numFmtId="164" fontId="3" fillId="14" borderId="28" xfId="1" applyNumberFormat="1" applyFont="1" applyFill="1" applyBorder="1" applyAlignment="1">
      <alignment horizontal="center"/>
    </xf>
    <xf numFmtId="164" fontId="2" fillId="14" borderId="28" xfId="1" applyNumberFormat="1" applyFont="1" applyFill="1" applyBorder="1" applyAlignment="1">
      <alignment horizontal="center"/>
    </xf>
    <xf numFmtId="164" fontId="0" fillId="13" borderId="40" xfId="1" applyNumberFormat="1" applyFont="1" applyFill="1" applyBorder="1" applyAlignment="1">
      <alignment horizontal="center" vertical="center"/>
    </xf>
    <xf numFmtId="164" fontId="0" fillId="0" borderId="32" xfId="1" applyNumberFormat="1" applyFont="1" applyBorder="1"/>
    <xf numFmtId="164" fontId="0" fillId="0" borderId="45" xfId="1" applyNumberFormat="1" applyFont="1" applyBorder="1"/>
    <xf numFmtId="164" fontId="0" fillId="0" borderId="10" xfId="1" applyNumberFormat="1" applyFont="1" applyFill="1" applyBorder="1"/>
    <xf numFmtId="164" fontId="0" fillId="0" borderId="45" xfId="1" applyNumberFormat="1" applyFont="1" applyFill="1" applyBorder="1"/>
    <xf numFmtId="0" fontId="3" fillId="0" borderId="1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/>
    </xf>
    <xf numFmtId="164" fontId="3" fillId="0" borderId="9" xfId="1" applyNumberFormat="1" applyFont="1" applyBorder="1" applyAlignment="1">
      <alignment horizontal="center"/>
    </xf>
    <xf numFmtId="164" fontId="3" fillId="0" borderId="1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7" fontId="5" fillId="2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7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50BC1"/>
      <color rgb="FF5FECF7"/>
      <color rgb="FF1878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4"/>
  <sheetViews>
    <sheetView zoomScale="50" zoomScaleNormal="50" workbookViewId="0">
      <selection activeCell="BH25" sqref="BH25"/>
    </sheetView>
  </sheetViews>
  <sheetFormatPr defaultRowHeight="14.4"/>
  <cols>
    <col min="1" max="1" width="11.88671875" bestFit="1" customWidth="1"/>
    <col min="2" max="2" width="10.77734375" bestFit="1" customWidth="1"/>
    <col min="3" max="3" width="7.21875" bestFit="1" customWidth="1"/>
    <col min="4" max="4" width="6.6640625" bestFit="1" customWidth="1"/>
    <col min="5" max="5" width="15.5546875" bestFit="1" customWidth="1"/>
    <col min="6" max="6" width="14.77734375" bestFit="1" customWidth="1"/>
    <col min="7" max="7" width="5.88671875" bestFit="1" customWidth="1"/>
    <col min="8" max="8" width="6.6640625" bestFit="1" customWidth="1"/>
    <col min="9" max="9" width="6.109375" bestFit="1" customWidth="1"/>
    <col min="10" max="10" width="4.77734375" bestFit="1" customWidth="1"/>
    <col min="11" max="11" width="5.21875" bestFit="1" customWidth="1"/>
    <col min="12" max="12" width="12.77734375" customWidth="1"/>
    <col min="13" max="13" width="14.77734375" hidden="1" customWidth="1"/>
    <col min="14" max="14" width="8.109375" hidden="1" customWidth="1"/>
    <col min="15" max="15" width="7.77734375" hidden="1" customWidth="1"/>
    <col min="16" max="16" width="8.44140625" hidden="1" customWidth="1"/>
    <col min="17" max="17" width="7.88671875" hidden="1" customWidth="1"/>
    <col min="18" max="18" width="6.44140625" hidden="1" customWidth="1"/>
    <col min="19" max="19" width="7" hidden="1" customWidth="1"/>
    <col min="20" max="20" width="13.33203125" bestFit="1" customWidth="1"/>
    <col min="21" max="27" width="9" hidden="1" customWidth="1"/>
    <col min="28" max="28" width="11.33203125" hidden="1" customWidth="1"/>
    <col min="29" max="29" width="11.77734375" hidden="1" customWidth="1"/>
    <col min="30" max="33" width="11.33203125" hidden="1" customWidth="1"/>
    <col min="34" max="34" width="12.109375" hidden="1" customWidth="1"/>
    <col min="35" max="35" width="17.33203125" bestFit="1" customWidth="1"/>
    <col min="36" max="36" width="7.88671875" hidden="1" customWidth="1"/>
    <col min="37" max="37" width="8.109375" hidden="1" customWidth="1"/>
    <col min="38" max="38" width="7.77734375" hidden="1" customWidth="1"/>
    <col min="39" max="39" width="8.44140625" hidden="1" customWidth="1"/>
    <col min="40" max="40" width="7.88671875" hidden="1" customWidth="1"/>
    <col min="41" max="41" width="6.44140625" hidden="1" customWidth="1"/>
    <col min="42" max="42" width="7.5546875" hidden="1" customWidth="1"/>
    <col min="43" max="43" width="14.44140625" customWidth="1"/>
    <col min="44" max="44" width="7.88671875" hidden="1" customWidth="1"/>
    <col min="45" max="45" width="8.109375" hidden="1" customWidth="1"/>
    <col min="46" max="46" width="7.77734375" hidden="1" customWidth="1"/>
    <col min="47" max="47" width="8.44140625" hidden="1" customWidth="1"/>
    <col min="48" max="48" width="7.88671875" hidden="1" customWidth="1"/>
    <col min="49" max="50" width="7.5546875" hidden="1" customWidth="1"/>
    <col min="51" max="51" width="15.33203125" bestFit="1" customWidth="1"/>
    <col min="52" max="52" width="12.33203125" bestFit="1" customWidth="1"/>
    <col min="53" max="53" width="12.21875" bestFit="1" customWidth="1"/>
    <col min="54" max="54" width="10.21875" bestFit="1" customWidth="1"/>
    <col min="55" max="55" width="15.33203125" bestFit="1" customWidth="1"/>
    <col min="56" max="56" width="10.21875" bestFit="1" customWidth="1"/>
    <col min="57" max="58" width="9" bestFit="1" customWidth="1"/>
    <col min="59" max="59" width="7.88671875" bestFit="1" customWidth="1"/>
    <col min="60" max="60" width="8.109375" bestFit="1" customWidth="1"/>
    <col min="61" max="61" width="7.77734375" bestFit="1" customWidth="1"/>
    <col min="62" max="62" width="8.44140625" bestFit="1" customWidth="1"/>
    <col min="63" max="63" width="7.88671875" bestFit="1" customWidth="1"/>
    <col min="64" max="64" width="6.77734375" bestFit="1" customWidth="1"/>
    <col min="65" max="65" width="7" bestFit="1" customWidth="1"/>
    <col min="67" max="67" width="5.5546875" bestFit="1" customWidth="1"/>
    <col min="68" max="68" width="2.21875" bestFit="1" customWidth="1"/>
    <col min="70" max="70" width="5.5546875" bestFit="1" customWidth="1"/>
    <col min="71" max="71" width="2.21875" bestFit="1" customWidth="1"/>
  </cols>
  <sheetData>
    <row r="1" spans="1:71" ht="15" customHeight="1">
      <c r="A1" s="266">
        <v>43497</v>
      </c>
      <c r="B1" s="267" t="s">
        <v>44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1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</row>
    <row r="3" spans="1:71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 s="1">
        <v>0</v>
      </c>
      <c r="BP3">
        <v>7</v>
      </c>
      <c r="BR3" s="1">
        <v>0</v>
      </c>
      <c r="BS3">
        <v>7</v>
      </c>
    </row>
    <row r="4" spans="1:71" ht="15" thickBot="1">
      <c r="B4" s="3"/>
      <c r="C4" s="180"/>
      <c r="D4" s="179"/>
      <c r="E4" s="180"/>
      <c r="F4" s="179"/>
      <c r="G4" s="179"/>
      <c r="H4" s="179"/>
      <c r="I4" s="179"/>
      <c r="J4" s="179"/>
      <c r="K4" s="181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v>2500</v>
      </c>
      <c r="BP4">
        <v>7</v>
      </c>
      <c r="BR4">
        <v>3000</v>
      </c>
      <c r="BS4">
        <v>7</v>
      </c>
    </row>
    <row r="5" spans="1:71" ht="15" thickBot="1">
      <c r="A5" s="10">
        <v>43466</v>
      </c>
      <c r="B5" s="3" t="s">
        <v>15</v>
      </c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BO4+500</f>
        <v>3000</v>
      </c>
      <c r="BP5">
        <v>7</v>
      </c>
      <c r="BR5">
        <f>BR4+500</f>
        <v>3500</v>
      </c>
      <c r="BS5">
        <v>7</v>
      </c>
    </row>
    <row r="6" spans="1:71" ht="15" thickBot="1">
      <c r="A6" s="10">
        <v>43497</v>
      </c>
      <c r="B6" s="3" t="s">
        <v>53</v>
      </c>
      <c r="C6" s="140">
        <v>0</v>
      </c>
      <c r="D6" s="141">
        <v>4.1666666666666664E-2</v>
      </c>
      <c r="E6" s="186">
        <v>1.7999999999999999E-2</v>
      </c>
      <c r="F6" s="186">
        <v>8.0000000000000002E-3</v>
      </c>
      <c r="G6" s="186">
        <v>4.9000000000000002E-2</v>
      </c>
      <c r="H6" s="186">
        <v>4.5999999999999999E-2</v>
      </c>
      <c r="I6" s="186">
        <v>0.16900000000000001</v>
      </c>
      <c r="J6" s="186">
        <v>4.2999999999999997E-2</v>
      </c>
      <c r="K6" s="186">
        <v>8.9999999999999993E-3</v>
      </c>
      <c r="L6" s="24">
        <f t="shared" ref="L6:L31" ca="1" si="4">T6*6</f>
        <v>0</v>
      </c>
      <c r="M6" s="25">
        <f t="shared" ref="M6:S23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31" ca="1" si="6">IFERROR(M6*M$4+N6*N$4+O6*O$4+P6*P$4+Q6*Q$4+R6*R$4+S6*S$4,"0")</f>
        <v>0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31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31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ca="1">IFERROR(SUM(AJ6:AP6),"")</f>
        <v>0</v>
      </c>
      <c r="AR6" s="32" t="str">
        <f t="shared" ref="AR6:AY31" ca="1" si="9">IFERROR(AB6/AJ6,"")</f>
        <v/>
      </c>
      <c r="AS6" s="33" t="str">
        <f t="shared" ca="1" si="9"/>
        <v/>
      </c>
      <c r="AT6" s="33" t="str">
        <f t="shared" ca="1" si="9"/>
        <v/>
      </c>
      <c r="AU6" s="33" t="str">
        <f t="shared" ca="1" si="9"/>
        <v/>
      </c>
      <c r="AV6" s="33" t="str">
        <f t="shared" ca="1" si="9"/>
        <v/>
      </c>
      <c r="AW6" s="33" t="str">
        <f t="shared" ca="1" si="9"/>
        <v/>
      </c>
      <c r="AX6" s="34" t="str">
        <f t="shared" ca="1" si="9"/>
        <v/>
      </c>
      <c r="AY6" s="36" t="str">
        <f t="shared" ca="1" si="9"/>
        <v/>
      </c>
      <c r="AZ6" s="37">
        <f>IFERROR(U6/6/E6,"0")</f>
        <v>78703.703703703708</v>
      </c>
      <c r="BA6" s="37">
        <f t="shared" ref="BA6:BF31" si="10">IFERROR(V6/6/F6,"0")</f>
        <v>177083.33333333334</v>
      </c>
      <c r="BB6" s="37">
        <f t="shared" si="10"/>
        <v>28911.56462585034</v>
      </c>
      <c r="BC6" s="37">
        <f t="shared" si="10"/>
        <v>30797.101449275364</v>
      </c>
      <c r="BD6" s="37">
        <f t="shared" si="10"/>
        <v>8382.6429980276134</v>
      </c>
      <c r="BE6" s="37">
        <f t="shared" si="10"/>
        <v>32945.736434108534</v>
      </c>
      <c r="BF6" s="37">
        <f t="shared" si="10"/>
        <v>157407.40740740742</v>
      </c>
      <c r="BG6" s="38">
        <f>IFERROR(VLOOKUP(AZ6,$BO$3:$BP$9,2,TRUE),"")</f>
        <v>0</v>
      </c>
      <c r="BH6" s="38">
        <f t="shared" ref="BH6:BH7" si="11">IFERROR(VLOOKUP(BA6,$BO$3:$BP$9,2,TRUE),"")</f>
        <v>0</v>
      </c>
      <c r="BI6" s="38">
        <f t="shared" ref="BI6:BI7" si="12">IFERROR(VLOOKUP(BB6,$BO$3:$BP$9,2,TRUE),"")</f>
        <v>0</v>
      </c>
      <c r="BJ6" s="38">
        <f t="shared" ref="BJ6:BJ7" si="13">IFERROR(VLOOKUP(BC6,$BO$3:$BP$9,2,TRUE),"")</f>
        <v>0</v>
      </c>
      <c r="BK6" s="38">
        <f t="shared" ref="BK6:BK7" si="14">IFERROR(VLOOKUP(BD6,$BO$3:$BP$9,2,TRUE),"")</f>
        <v>0</v>
      </c>
      <c r="BL6" s="38">
        <f t="shared" ref="BL6:BL7" si="15">IFERROR(VLOOKUP(BE6,$BO$3:$BP$9,2,TRUE),"")</f>
        <v>0</v>
      </c>
      <c r="BM6" s="38">
        <f t="shared" ref="BM6:BM7" si="16">IFERROR(VLOOKUP(BF6,$BO$3:$BP$9,2,TRUE),"")</f>
        <v>0</v>
      </c>
      <c r="BO6">
        <f>BO5+500</f>
        <v>3500</v>
      </c>
      <c r="BP6">
        <v>7</v>
      </c>
      <c r="BR6">
        <f>BR5+500</f>
        <v>4000</v>
      </c>
      <c r="BS6">
        <v>3</v>
      </c>
    </row>
    <row r="7" spans="1:71" ht="15" thickBot="1">
      <c r="A7" s="10">
        <v>43525</v>
      </c>
      <c r="B7" s="3" t="s">
        <v>53</v>
      </c>
      <c r="C7" s="136">
        <v>4.1666666666666664E-2</v>
      </c>
      <c r="D7" s="137">
        <v>8.3333333333333329E-2</v>
      </c>
      <c r="E7" s="186">
        <v>1.0999999999999999E-2</v>
      </c>
      <c r="F7" s="186">
        <v>0.01</v>
      </c>
      <c r="G7" s="186">
        <v>5.0000000000000001E-3</v>
      </c>
      <c r="H7" s="186">
        <v>1.7999999999999999E-2</v>
      </c>
      <c r="I7" s="186">
        <v>4.8000000000000001E-2</v>
      </c>
      <c r="J7" s="186">
        <v>7.0000000000000001E-3</v>
      </c>
      <c r="K7" s="186">
        <v>1.4999999999999999E-2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8500</v>
      </c>
      <c r="V7" s="47">
        <v>8500</v>
      </c>
      <c r="W7" s="47">
        <v>8500</v>
      </c>
      <c r="X7" s="47">
        <v>8500</v>
      </c>
      <c r="Y7" s="47">
        <v>8500</v>
      </c>
      <c r="Z7" s="47">
        <v>8500</v>
      </c>
      <c r="AA7" s="48">
        <v>8500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31" ca="1" si="17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36">
        <f t="shared" ref="AQ7:AQ31" ca="1" si="18">IFERROR(SUM(AJ7:AP7),"")</f>
        <v>0</v>
      </c>
      <c r="AR7" s="49" t="str">
        <f t="shared" ca="1" si="9"/>
        <v/>
      </c>
      <c r="AS7" s="50" t="str">
        <f t="shared" ca="1" si="9"/>
        <v/>
      </c>
      <c r="AT7" s="50" t="str">
        <f t="shared" ca="1" si="9"/>
        <v/>
      </c>
      <c r="AU7" s="50" t="str">
        <f t="shared" ca="1" si="9"/>
        <v/>
      </c>
      <c r="AV7" s="50" t="str">
        <f t="shared" ca="1" si="9"/>
        <v/>
      </c>
      <c r="AW7" s="50" t="str">
        <f t="shared" ca="1" si="9"/>
        <v/>
      </c>
      <c r="AX7" s="51" t="str">
        <f t="shared" ca="1" si="9"/>
        <v/>
      </c>
      <c r="AY7" s="52" t="str">
        <f t="shared" ca="1" si="9"/>
        <v/>
      </c>
      <c r="AZ7" s="37">
        <f t="shared" ref="AZ7:AZ31" si="19">IFERROR(U7/6/E7,"0")</f>
        <v>128787.8787878788</v>
      </c>
      <c r="BA7" s="37">
        <f t="shared" si="10"/>
        <v>141666.66666666666</v>
      </c>
      <c r="BB7" s="37">
        <f t="shared" si="10"/>
        <v>283333.33333333331</v>
      </c>
      <c r="BC7" s="37">
        <f t="shared" si="10"/>
        <v>78703.703703703708</v>
      </c>
      <c r="BD7" s="37">
        <f t="shared" si="10"/>
        <v>29513.888888888891</v>
      </c>
      <c r="BE7" s="37">
        <f t="shared" si="10"/>
        <v>202380.9523809524</v>
      </c>
      <c r="BF7" s="37">
        <f t="shared" si="10"/>
        <v>94444.444444444453</v>
      </c>
      <c r="BG7" s="38">
        <f t="shared" ref="BG7" si="20">IFERROR(VLOOKUP(AZ7,$BO$3:$BP$9,2,TRUE),"")</f>
        <v>0</v>
      </c>
      <c r="BH7" s="38">
        <f t="shared" si="11"/>
        <v>0</v>
      </c>
      <c r="BI7" s="38">
        <f t="shared" si="12"/>
        <v>0</v>
      </c>
      <c r="BJ7" s="38">
        <f t="shared" si="13"/>
        <v>0</v>
      </c>
      <c r="BK7" s="38">
        <f t="shared" si="14"/>
        <v>0</v>
      </c>
      <c r="BL7" s="38">
        <f t="shared" si="15"/>
        <v>0</v>
      </c>
      <c r="BM7" s="38">
        <f t="shared" si="16"/>
        <v>0</v>
      </c>
      <c r="BO7">
        <f>BO6+500</f>
        <v>4000</v>
      </c>
      <c r="BP7">
        <v>0</v>
      </c>
      <c r="BR7">
        <f>BR6+500</f>
        <v>4500</v>
      </c>
      <c r="BS7">
        <v>0</v>
      </c>
    </row>
    <row r="8" spans="1:71" ht="15" thickBot="1">
      <c r="A8" s="10">
        <v>43556</v>
      </c>
      <c r="B8" s="3" t="s">
        <v>53</v>
      </c>
      <c r="C8" s="136">
        <v>8.3333333333333329E-2</v>
      </c>
      <c r="D8" s="137">
        <v>0.125</v>
      </c>
      <c r="E8" s="186">
        <v>2E-3</v>
      </c>
      <c r="F8" s="186">
        <v>8.0000000000000002E-3</v>
      </c>
      <c r="G8" s="186">
        <v>1.4999999999999999E-2</v>
      </c>
      <c r="H8" s="186">
        <v>5.0000000000000001E-3</v>
      </c>
      <c r="I8" s="186">
        <v>3.1E-2</v>
      </c>
      <c r="J8" s="186">
        <v>4.3999999999999997E-2</v>
      </c>
      <c r="K8" s="186">
        <v>1.4999999999999999E-2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8500</v>
      </c>
      <c r="V8" s="47">
        <v>8500</v>
      </c>
      <c r="W8" s="47">
        <v>8500</v>
      </c>
      <c r="X8" s="47">
        <v>8500</v>
      </c>
      <c r="Y8" s="47">
        <v>8500</v>
      </c>
      <c r="Z8" s="47">
        <v>8500</v>
      </c>
      <c r="AA8" s="48">
        <v>8500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7"/>
        <v>0</v>
      </c>
      <c r="AJ8" s="49"/>
      <c r="AK8" s="50"/>
      <c r="AL8" s="50"/>
      <c r="AM8" s="50"/>
      <c r="AN8" s="50"/>
      <c r="AO8" s="50"/>
      <c r="AP8" s="51"/>
      <c r="AQ8" s="36">
        <f t="shared" si="18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9"/>
        <v>708333.33333333337</v>
      </c>
      <c r="BA8" s="37">
        <f t="shared" si="10"/>
        <v>177083.33333333334</v>
      </c>
      <c r="BB8" s="37">
        <f t="shared" si="10"/>
        <v>94444.444444444453</v>
      </c>
      <c r="BC8" s="37">
        <f t="shared" si="10"/>
        <v>283333.33333333331</v>
      </c>
      <c r="BD8" s="37">
        <f t="shared" si="10"/>
        <v>45698.9247311828</v>
      </c>
      <c r="BE8" s="37">
        <f t="shared" si="10"/>
        <v>32196.9696969697</v>
      </c>
      <c r="BF8" s="37">
        <f t="shared" si="10"/>
        <v>94444.444444444453</v>
      </c>
      <c r="BG8" s="216"/>
      <c r="BH8" s="216"/>
      <c r="BI8" s="216"/>
      <c r="BJ8" s="216"/>
      <c r="BK8" s="216"/>
      <c r="BL8" s="216"/>
      <c r="BM8" s="216"/>
      <c r="BO8">
        <f t="shared" ref="BO8:BO9" si="21">BO7+1000</f>
        <v>5000</v>
      </c>
      <c r="BP8">
        <v>0</v>
      </c>
      <c r="BR8">
        <f t="shared" ref="BR8:BR9" si="22">BR7+1000</f>
        <v>5500</v>
      </c>
      <c r="BS8">
        <v>0</v>
      </c>
    </row>
    <row r="9" spans="1:71" ht="15" thickBot="1">
      <c r="A9" s="10">
        <v>43586</v>
      </c>
      <c r="B9" s="3" t="s">
        <v>53</v>
      </c>
      <c r="C9" s="136">
        <v>0.125</v>
      </c>
      <c r="D9" s="137">
        <v>0.16666666666666666</v>
      </c>
      <c r="E9" s="186">
        <v>1E-3</v>
      </c>
      <c r="F9" s="186">
        <v>2E-3</v>
      </c>
      <c r="G9" s="186">
        <v>2E-3</v>
      </c>
      <c r="H9" s="186">
        <v>4.0000000000000001E-3</v>
      </c>
      <c r="I9" s="186">
        <v>0</v>
      </c>
      <c r="J9" s="186">
        <v>4.3999999999999997E-2</v>
      </c>
      <c r="K9" s="186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8500</v>
      </c>
      <c r="V9" s="47">
        <v>8500</v>
      </c>
      <c r="W9" s="47">
        <v>8500</v>
      </c>
      <c r="X9" s="47">
        <v>8500</v>
      </c>
      <c r="Y9" s="47">
        <v>8500</v>
      </c>
      <c r="Z9" s="47">
        <v>8500</v>
      </c>
      <c r="AA9" s="48">
        <v>8500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7"/>
        <v>0</v>
      </c>
      <c r="AJ9" s="49"/>
      <c r="AK9" s="50"/>
      <c r="AL9" s="50"/>
      <c r="AM9" s="50"/>
      <c r="AN9" s="50"/>
      <c r="AO9" s="50"/>
      <c r="AP9" s="51"/>
      <c r="AQ9" s="36">
        <f t="shared" si="18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9"/>
        <v>1416666.6666666667</v>
      </c>
      <c r="BA9" s="37">
        <f t="shared" si="10"/>
        <v>708333.33333333337</v>
      </c>
      <c r="BB9" s="37">
        <f t="shared" si="10"/>
        <v>708333.33333333337</v>
      </c>
      <c r="BC9" s="37">
        <f t="shared" si="10"/>
        <v>354166.66666666669</v>
      </c>
      <c r="BD9" s="37" t="str">
        <f t="shared" si="10"/>
        <v>0</v>
      </c>
      <c r="BE9" s="37">
        <f t="shared" si="10"/>
        <v>32196.9696969697</v>
      </c>
      <c r="BF9" s="37" t="str">
        <f t="shared" si="10"/>
        <v>0</v>
      </c>
      <c r="BG9" s="216"/>
      <c r="BH9" s="216"/>
      <c r="BI9" s="216"/>
      <c r="BJ9" s="216"/>
      <c r="BK9" s="216"/>
      <c r="BL9" s="216"/>
      <c r="BM9" s="216"/>
      <c r="BO9">
        <f t="shared" si="21"/>
        <v>6000</v>
      </c>
      <c r="BP9">
        <v>0</v>
      </c>
      <c r="BR9">
        <f t="shared" si="22"/>
        <v>6500</v>
      </c>
      <c r="BS9">
        <v>0</v>
      </c>
    </row>
    <row r="10" spans="1:71" ht="15" thickBot="1">
      <c r="A10" s="10">
        <v>43617</v>
      </c>
      <c r="B10" s="3" t="s">
        <v>53</v>
      </c>
      <c r="C10" s="136">
        <v>0.16666666666666666</v>
      </c>
      <c r="D10" s="137">
        <v>0.20833333333333334</v>
      </c>
      <c r="E10" s="186">
        <v>4.0000000000000001E-3</v>
      </c>
      <c r="F10" s="186">
        <v>1E-3</v>
      </c>
      <c r="G10" s="186">
        <v>0</v>
      </c>
      <c r="H10" s="186">
        <v>1E-3</v>
      </c>
      <c r="I10" s="186">
        <v>0</v>
      </c>
      <c r="J10" s="186">
        <v>6.0000000000000001E-3</v>
      </c>
      <c r="K10" s="186">
        <v>8.0000000000000002E-3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8500</v>
      </c>
      <c r="V10" s="47">
        <v>8500</v>
      </c>
      <c r="W10" s="47">
        <v>8500</v>
      </c>
      <c r="X10" s="47">
        <v>8500</v>
      </c>
      <c r="Y10" s="47">
        <v>8500</v>
      </c>
      <c r="Z10" s="47">
        <v>8500</v>
      </c>
      <c r="AA10" s="48">
        <v>8500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7"/>
        <v>0</v>
      </c>
      <c r="AJ10" s="49"/>
      <c r="AK10" s="50"/>
      <c r="AL10" s="50"/>
      <c r="AM10" s="50"/>
      <c r="AN10" s="50"/>
      <c r="AO10" s="50"/>
      <c r="AP10" s="51"/>
      <c r="AQ10" s="36">
        <f t="shared" si="18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9"/>
        <v>354166.66666666669</v>
      </c>
      <c r="BA10" s="37">
        <f t="shared" si="10"/>
        <v>1416666.6666666667</v>
      </c>
      <c r="BB10" s="37" t="str">
        <f t="shared" si="10"/>
        <v>0</v>
      </c>
      <c r="BC10" s="37">
        <f t="shared" si="10"/>
        <v>1416666.6666666667</v>
      </c>
      <c r="BD10" s="37" t="str">
        <f t="shared" si="10"/>
        <v>0</v>
      </c>
      <c r="BE10" s="37">
        <f t="shared" si="10"/>
        <v>236111.11111111112</v>
      </c>
      <c r="BF10" s="37">
        <f t="shared" si="10"/>
        <v>177083.33333333334</v>
      </c>
      <c r="BG10" s="216"/>
      <c r="BH10" s="216"/>
      <c r="BI10" s="216"/>
      <c r="BJ10" s="216"/>
      <c r="BK10" s="216"/>
      <c r="BL10" s="216"/>
      <c r="BM10" s="216"/>
    </row>
    <row r="11" spans="1:71" ht="15" thickBot="1">
      <c r="A11" s="10">
        <v>43647</v>
      </c>
      <c r="B11" s="3" t="s">
        <v>53</v>
      </c>
      <c r="C11" s="136">
        <v>0.20833333333333334</v>
      </c>
      <c r="D11" s="137">
        <v>0.25</v>
      </c>
      <c r="E11" s="186">
        <v>2.7E-2</v>
      </c>
      <c r="F11" s="186">
        <v>0</v>
      </c>
      <c r="G11" s="186">
        <v>6.7000000000000004E-2</v>
      </c>
      <c r="H11" s="186">
        <v>8.6999999999999994E-2</v>
      </c>
      <c r="I11" s="186">
        <v>5.6000000000000001E-2</v>
      </c>
      <c r="J11" s="186">
        <v>5.0000000000000001E-3</v>
      </c>
      <c r="K11" s="186">
        <v>7.0000000000000007E-2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8500</v>
      </c>
      <c r="V11" s="47">
        <v>8500</v>
      </c>
      <c r="W11" s="47">
        <v>8500</v>
      </c>
      <c r="X11" s="47">
        <v>8500</v>
      </c>
      <c r="Y11" s="47">
        <v>8500</v>
      </c>
      <c r="Z11" s="47">
        <v>8500</v>
      </c>
      <c r="AA11" s="48">
        <v>8500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7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8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9"/>
        <v>52469.135802469136</v>
      </c>
      <c r="BA11" s="37" t="str">
        <f t="shared" si="10"/>
        <v>0</v>
      </c>
      <c r="BB11" s="37">
        <f t="shared" si="10"/>
        <v>21144.278606965174</v>
      </c>
      <c r="BC11" s="37">
        <f t="shared" si="10"/>
        <v>16283.524904214561</v>
      </c>
      <c r="BD11" s="37">
        <f t="shared" si="10"/>
        <v>25297.61904761905</v>
      </c>
      <c r="BE11" s="37">
        <f t="shared" si="10"/>
        <v>283333.33333333331</v>
      </c>
      <c r="BF11" s="37">
        <f t="shared" si="10"/>
        <v>20238.095238095237</v>
      </c>
      <c r="BG11" s="216"/>
      <c r="BH11" s="216"/>
      <c r="BI11" s="216"/>
      <c r="BJ11" s="216"/>
      <c r="BK11" s="216"/>
      <c r="BL11" s="216"/>
      <c r="BM11" s="216"/>
    </row>
    <row r="12" spans="1:71" ht="15" thickBot="1">
      <c r="A12" s="10">
        <v>43678</v>
      </c>
      <c r="B12" s="3" t="s">
        <v>53</v>
      </c>
      <c r="C12" s="136">
        <v>0.25</v>
      </c>
      <c r="D12" s="137">
        <v>0.29166666666666669</v>
      </c>
      <c r="E12" s="186">
        <v>0.376</v>
      </c>
      <c r="F12" s="186">
        <v>0.24399999999999999</v>
      </c>
      <c r="G12" s="186">
        <v>0.38800000000000001</v>
      </c>
      <c r="H12" s="186">
        <v>0.41399999999999998</v>
      </c>
      <c r="I12" s="186">
        <v>0.29699999999999999</v>
      </c>
      <c r="J12" s="186">
        <v>0.223</v>
      </c>
      <c r="K12" s="186">
        <v>0.38200000000000001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8500</v>
      </c>
      <c r="V12" s="47">
        <v>8500</v>
      </c>
      <c r="W12" s="47">
        <v>8500</v>
      </c>
      <c r="X12" s="47">
        <v>8500</v>
      </c>
      <c r="Y12" s="47">
        <v>8500</v>
      </c>
      <c r="Z12" s="47">
        <v>8500</v>
      </c>
      <c r="AA12" s="48">
        <v>8500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7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8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9"/>
        <v>3767.7304964539007</v>
      </c>
      <c r="BA12" s="37">
        <f t="shared" si="10"/>
        <v>5806.0109289617494</v>
      </c>
      <c r="BB12" s="37">
        <f t="shared" si="10"/>
        <v>3651.2027491408935</v>
      </c>
      <c r="BC12" s="37">
        <f t="shared" si="10"/>
        <v>3421.9001610305963</v>
      </c>
      <c r="BD12" s="37">
        <f t="shared" si="10"/>
        <v>4769.9214365881035</v>
      </c>
      <c r="BE12" s="37">
        <f t="shared" si="10"/>
        <v>6352.7653213751873</v>
      </c>
      <c r="BF12" s="37">
        <f t="shared" si="10"/>
        <v>3708.5514834205933</v>
      </c>
      <c r="BG12" s="216"/>
      <c r="BH12" s="216"/>
      <c r="BI12" s="216"/>
      <c r="BJ12" s="216"/>
      <c r="BK12" s="216"/>
      <c r="BL12" s="216"/>
      <c r="BM12" s="216"/>
    </row>
    <row r="13" spans="1:71" ht="15" thickBot="1">
      <c r="A13" s="10">
        <v>43709</v>
      </c>
      <c r="B13" s="3" t="s">
        <v>50</v>
      </c>
      <c r="C13" s="136">
        <v>0.29166666666666669</v>
      </c>
      <c r="D13" s="137">
        <v>0.33333333333333331</v>
      </c>
      <c r="E13" s="186">
        <v>0.38400000000000001</v>
      </c>
      <c r="F13" s="186">
        <v>0.39200000000000002</v>
      </c>
      <c r="G13" s="186">
        <v>0.504</v>
      </c>
      <c r="H13" s="186">
        <v>0.55600000000000005</v>
      </c>
      <c r="I13" s="186">
        <v>0.29399999999999998</v>
      </c>
      <c r="J13" s="186">
        <v>0.26600000000000001</v>
      </c>
      <c r="K13" s="186">
        <v>0.34399999999999997</v>
      </c>
      <c r="L13" s="41">
        <f t="shared" ca="1" si="4"/>
        <v>168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7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28</v>
      </c>
      <c r="U13" s="46">
        <v>12750</v>
      </c>
      <c r="V13" s="47">
        <v>12750</v>
      </c>
      <c r="W13" s="47">
        <v>12750</v>
      </c>
      <c r="X13" s="47">
        <v>12750</v>
      </c>
      <c r="Y13" s="47">
        <v>12750</v>
      </c>
      <c r="Z13" s="47">
        <v>12750</v>
      </c>
      <c r="AA13" s="48">
        <v>12750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357000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7"/>
        <v>357000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93.408000000000015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8"/>
        <v>93.408000000000015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>
        <f t="shared" ca="1" si="9"/>
        <v>3821.9424460431646</v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>
        <f t="shared" ca="1" si="9"/>
        <v>3821.9424460431646</v>
      </c>
      <c r="AZ13" s="37">
        <f t="shared" si="19"/>
        <v>5533.854166666667</v>
      </c>
      <c r="BA13" s="37">
        <f t="shared" si="10"/>
        <v>5420.9183673469388</v>
      </c>
      <c r="BB13" s="37">
        <f t="shared" si="10"/>
        <v>4216.269841269841</v>
      </c>
      <c r="BC13" s="37">
        <f t="shared" si="10"/>
        <v>3821.9424460431651</v>
      </c>
      <c r="BD13" s="37">
        <f t="shared" si="10"/>
        <v>7227.8911564625851</v>
      </c>
      <c r="BE13" s="37">
        <f t="shared" si="10"/>
        <v>7988.7218045112777</v>
      </c>
      <c r="BF13" s="37">
        <f t="shared" si="10"/>
        <v>6177.3255813953492</v>
      </c>
      <c r="BG13" s="38">
        <f t="shared" ref="BG13:BG31" si="23">IFERROR(VLOOKUP(AZ13,$BO$3:$BP$9,2,TRUE),"")</f>
        <v>0</v>
      </c>
      <c r="BH13" s="38">
        <f t="shared" ref="BH13:BH31" si="24">IFERROR(VLOOKUP(BA13,$BO$3:$BP$9,2,TRUE),"")</f>
        <v>0</v>
      </c>
      <c r="BI13" s="38">
        <f t="shared" ref="BI13:BI31" si="25">IFERROR(VLOOKUP(BB13,$BO$3:$BP$9,2,TRUE),"")</f>
        <v>0</v>
      </c>
      <c r="BJ13" s="38">
        <f t="shared" ref="BJ13:BJ31" si="26">IFERROR(VLOOKUP(BC13,$BO$3:$BP$9,2,TRUE),"")</f>
        <v>7</v>
      </c>
      <c r="BK13" s="38">
        <f t="shared" ref="BK13:BK31" si="27">IFERROR(VLOOKUP(BD13,$BO$3:$BP$9,2,TRUE),"")</f>
        <v>0</v>
      </c>
      <c r="BL13" s="38">
        <f t="shared" ref="BL13:BL31" si="28">IFERROR(VLOOKUP(BE13,$BO$3:$BP$9,2,TRUE),"")</f>
        <v>0</v>
      </c>
      <c r="BM13" s="38">
        <f t="shared" ref="BM13:BM31" si="29">IFERROR(VLOOKUP(BF13,$BO$3:$BP$9,2,TRUE),"")</f>
        <v>0</v>
      </c>
    </row>
    <row r="14" spans="1:71" ht="15" thickBot="1">
      <c r="A14" s="10">
        <v>43739</v>
      </c>
      <c r="B14" s="3" t="s">
        <v>50</v>
      </c>
      <c r="C14" s="136">
        <v>0.33333333333333331</v>
      </c>
      <c r="D14" s="137">
        <v>0.375</v>
      </c>
      <c r="E14" s="186">
        <v>0.46200000000000002</v>
      </c>
      <c r="F14" s="186">
        <v>0.56399999999999995</v>
      </c>
      <c r="G14" s="186">
        <v>0.70299999999999996</v>
      </c>
      <c r="H14" s="186">
        <v>0.47699999999999998</v>
      </c>
      <c r="I14" s="186">
        <v>0.29499999999999998</v>
      </c>
      <c r="J14" s="186">
        <v>0.38200000000000001</v>
      </c>
      <c r="K14" s="186">
        <v>0.56299999999999994</v>
      </c>
      <c r="L14" s="41">
        <f t="shared" ca="1" si="4"/>
        <v>504</v>
      </c>
      <c r="M14" s="42">
        <f t="shared" si="5"/>
        <v>0</v>
      </c>
      <c r="N14" s="43">
        <f t="shared" si="5"/>
        <v>7</v>
      </c>
      <c r="O14" s="43">
        <f t="shared" si="5"/>
        <v>7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7</v>
      </c>
      <c r="T14" s="45">
        <f t="shared" ca="1" si="6"/>
        <v>84</v>
      </c>
      <c r="U14" s="46">
        <v>12750</v>
      </c>
      <c r="V14" s="47">
        <v>12750</v>
      </c>
      <c r="W14" s="47">
        <v>12750</v>
      </c>
      <c r="X14" s="47">
        <v>12750</v>
      </c>
      <c r="Y14" s="47">
        <v>12750</v>
      </c>
      <c r="Z14" s="47">
        <v>12750</v>
      </c>
      <c r="AA14" s="48">
        <v>12750</v>
      </c>
      <c r="AB14" s="49">
        <f t="shared" ca="1" si="7"/>
        <v>0</v>
      </c>
      <c r="AC14" s="50">
        <f t="shared" ca="1" si="7"/>
        <v>357000</v>
      </c>
      <c r="AD14" s="50">
        <f t="shared" ca="1" si="7"/>
        <v>357000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357000</v>
      </c>
      <c r="AI14" s="35">
        <f t="shared" ca="1" si="17"/>
        <v>1071000</v>
      </c>
      <c r="AJ14" s="49">
        <f t="shared" ca="1" si="8"/>
        <v>0</v>
      </c>
      <c r="AK14" s="50">
        <f t="shared" ca="1" si="8"/>
        <v>94.751999999999995</v>
      </c>
      <c r="AL14" s="50">
        <f t="shared" ca="1" si="8"/>
        <v>118.104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94.583999999999989</v>
      </c>
      <c r="AQ14" s="36">
        <f t="shared" ca="1" si="18"/>
        <v>307.44</v>
      </c>
      <c r="AR14" s="49" t="str">
        <f t="shared" ca="1" si="9"/>
        <v/>
      </c>
      <c r="AS14" s="50">
        <f t="shared" ca="1" si="9"/>
        <v>3767.7304964539007</v>
      </c>
      <c r="AT14" s="50">
        <f t="shared" ca="1" si="9"/>
        <v>3022.75960170697</v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>
        <f t="shared" ca="1" si="9"/>
        <v>3774.4227353463593</v>
      </c>
      <c r="AY14" s="52">
        <f t="shared" ca="1" si="9"/>
        <v>3483.6065573770493</v>
      </c>
      <c r="AZ14" s="37">
        <f t="shared" si="19"/>
        <v>4599.5670995670989</v>
      </c>
      <c r="BA14" s="37">
        <f t="shared" si="10"/>
        <v>3767.7304964539012</v>
      </c>
      <c r="BB14" s="37">
        <f t="shared" si="10"/>
        <v>3022.7596017069704</v>
      </c>
      <c r="BC14" s="37">
        <f t="shared" si="10"/>
        <v>4454.9266247379455</v>
      </c>
      <c r="BD14" s="37">
        <f t="shared" si="10"/>
        <v>7203.3898305084749</v>
      </c>
      <c r="BE14" s="37">
        <f t="shared" si="10"/>
        <v>5562.8272251308899</v>
      </c>
      <c r="BF14" s="37">
        <f t="shared" si="10"/>
        <v>3774.4227353463593</v>
      </c>
      <c r="BG14" s="38">
        <f t="shared" si="23"/>
        <v>0</v>
      </c>
      <c r="BH14" s="38">
        <f t="shared" si="24"/>
        <v>7</v>
      </c>
      <c r="BI14" s="38">
        <f t="shared" si="25"/>
        <v>7</v>
      </c>
      <c r="BJ14" s="38">
        <f t="shared" si="26"/>
        <v>0</v>
      </c>
      <c r="BK14" s="38">
        <f t="shared" si="27"/>
        <v>0</v>
      </c>
      <c r="BL14" s="38">
        <f t="shared" si="28"/>
        <v>0</v>
      </c>
      <c r="BM14" s="38">
        <f t="shared" si="29"/>
        <v>7</v>
      </c>
    </row>
    <row r="15" spans="1:71" ht="15" thickBot="1">
      <c r="A15" s="10">
        <v>43770</v>
      </c>
      <c r="B15" s="3" t="s">
        <v>50</v>
      </c>
      <c r="C15" s="136">
        <v>0.375</v>
      </c>
      <c r="D15" s="137">
        <v>0.41666666666666669</v>
      </c>
      <c r="E15" s="186">
        <v>0.69399999999999995</v>
      </c>
      <c r="F15" s="186">
        <v>0.80200000000000005</v>
      </c>
      <c r="G15" s="186">
        <v>1.2789999999999999</v>
      </c>
      <c r="H15" s="186">
        <v>1.0900000000000001</v>
      </c>
      <c r="I15" s="186">
        <v>0.85899999999999999</v>
      </c>
      <c r="J15" s="186">
        <v>0.92700000000000005</v>
      </c>
      <c r="K15" s="186">
        <v>0.94399999999999995</v>
      </c>
      <c r="L15" s="41">
        <f t="shared" ca="1" si="4"/>
        <v>1008</v>
      </c>
      <c r="M15" s="42">
        <f t="shared" si="5"/>
        <v>0</v>
      </c>
      <c r="N15" s="43">
        <f t="shared" si="5"/>
        <v>7</v>
      </c>
      <c r="O15" s="43">
        <f t="shared" si="5"/>
        <v>7</v>
      </c>
      <c r="P15" s="43">
        <f t="shared" si="5"/>
        <v>7</v>
      </c>
      <c r="Q15" s="43">
        <f t="shared" si="5"/>
        <v>7</v>
      </c>
      <c r="R15" s="43">
        <f t="shared" si="5"/>
        <v>7</v>
      </c>
      <c r="S15" s="44">
        <f t="shared" si="5"/>
        <v>7</v>
      </c>
      <c r="T15" s="45">
        <f t="shared" ca="1" si="6"/>
        <v>168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7"/>
        <v>0</v>
      </c>
      <c r="AC15" s="50">
        <f t="shared" ca="1" si="7"/>
        <v>476000</v>
      </c>
      <c r="AD15" s="50">
        <f t="shared" ca="1" si="7"/>
        <v>476000</v>
      </c>
      <c r="AE15" s="50">
        <f t="shared" ca="1" si="7"/>
        <v>476000</v>
      </c>
      <c r="AF15" s="50">
        <f t="shared" ca="1" si="7"/>
        <v>476000</v>
      </c>
      <c r="AG15" s="50">
        <f t="shared" ca="1" si="7"/>
        <v>476000</v>
      </c>
      <c r="AH15" s="51">
        <f t="shared" ca="1" si="7"/>
        <v>476000</v>
      </c>
      <c r="AI15" s="35">
        <f t="shared" ca="1" si="17"/>
        <v>2856000</v>
      </c>
      <c r="AJ15" s="49">
        <f t="shared" ca="1" si="8"/>
        <v>0</v>
      </c>
      <c r="AK15" s="50">
        <f t="shared" ca="1" si="8"/>
        <v>134.73600000000002</v>
      </c>
      <c r="AL15" s="50">
        <f t="shared" ca="1" si="8"/>
        <v>214.87199999999999</v>
      </c>
      <c r="AM15" s="50">
        <f t="shared" ca="1" si="8"/>
        <v>183.12</v>
      </c>
      <c r="AN15" s="50">
        <f t="shared" ca="1" si="8"/>
        <v>144.31200000000001</v>
      </c>
      <c r="AO15" s="50">
        <f t="shared" ca="1" si="8"/>
        <v>155.73600000000002</v>
      </c>
      <c r="AP15" s="51">
        <f t="shared" ca="1" si="8"/>
        <v>158.59199999999998</v>
      </c>
      <c r="AQ15" s="36">
        <f t="shared" ca="1" si="18"/>
        <v>991.36800000000005</v>
      </c>
      <c r="AR15" s="49" t="str">
        <f t="shared" ca="1" si="9"/>
        <v/>
      </c>
      <c r="AS15" s="50">
        <f t="shared" ca="1" si="9"/>
        <v>3532.8345802161257</v>
      </c>
      <c r="AT15" s="50">
        <f t="shared" ca="1" si="9"/>
        <v>2215.2723481886892</v>
      </c>
      <c r="AU15" s="50">
        <f t="shared" ca="1" si="9"/>
        <v>2599.3883792048928</v>
      </c>
      <c r="AV15" s="50">
        <f t="shared" ca="1" si="9"/>
        <v>3298.4090027163365</v>
      </c>
      <c r="AW15" s="50">
        <f t="shared" ca="1" si="9"/>
        <v>3056.4545127651918</v>
      </c>
      <c r="AX15" s="51">
        <f t="shared" ca="1" si="9"/>
        <v>3001.4124293785312</v>
      </c>
      <c r="AY15" s="52">
        <f t="shared" ca="1" si="9"/>
        <v>2880.8676495509235</v>
      </c>
      <c r="AZ15" s="37">
        <f t="shared" si="19"/>
        <v>4082.6128722382332</v>
      </c>
      <c r="BA15" s="37">
        <f t="shared" si="10"/>
        <v>3532.8345802161261</v>
      </c>
      <c r="BB15" s="37">
        <f t="shared" si="10"/>
        <v>2215.2723481886892</v>
      </c>
      <c r="BC15" s="37">
        <f t="shared" si="10"/>
        <v>2599.3883792048928</v>
      </c>
      <c r="BD15" s="37">
        <f t="shared" si="10"/>
        <v>3298.409002716337</v>
      </c>
      <c r="BE15" s="37">
        <f t="shared" si="10"/>
        <v>3056.4545127651922</v>
      </c>
      <c r="BF15" s="37">
        <f t="shared" si="10"/>
        <v>3001.4124293785312</v>
      </c>
      <c r="BG15" s="38">
        <f t="shared" si="23"/>
        <v>0</v>
      </c>
      <c r="BH15" s="38">
        <f t="shared" si="24"/>
        <v>7</v>
      </c>
      <c r="BI15" s="38">
        <f t="shared" si="25"/>
        <v>7</v>
      </c>
      <c r="BJ15" s="38">
        <f t="shared" si="26"/>
        <v>7</v>
      </c>
      <c r="BK15" s="38">
        <f t="shared" si="27"/>
        <v>7</v>
      </c>
      <c r="BL15" s="38">
        <f t="shared" si="28"/>
        <v>7</v>
      </c>
      <c r="BM15" s="38">
        <f t="shared" si="29"/>
        <v>7</v>
      </c>
    </row>
    <row r="16" spans="1:71" ht="15" thickBot="1">
      <c r="A16" s="10">
        <v>43800</v>
      </c>
      <c r="B16" s="3" t="s">
        <v>50</v>
      </c>
      <c r="C16" s="136">
        <v>0.41666666666666669</v>
      </c>
      <c r="D16" s="137">
        <v>0.45833333333333331</v>
      </c>
      <c r="E16" s="186">
        <v>0.496</v>
      </c>
      <c r="F16" s="186">
        <v>0.59899999999999998</v>
      </c>
      <c r="G16" s="186">
        <v>0.88300000000000001</v>
      </c>
      <c r="H16" s="186">
        <v>0.377</v>
      </c>
      <c r="I16" s="186">
        <v>1.468</v>
      </c>
      <c r="J16" s="186">
        <v>0.60399999999999998</v>
      </c>
      <c r="K16" s="186">
        <v>0.94899999999999995</v>
      </c>
      <c r="L16" s="41">
        <f t="shared" ca="1" si="4"/>
        <v>504</v>
      </c>
      <c r="M16" s="42">
        <f t="shared" si="5"/>
        <v>0</v>
      </c>
      <c r="N16" s="43">
        <f t="shared" si="5"/>
        <v>0</v>
      </c>
      <c r="O16" s="43">
        <f t="shared" si="5"/>
        <v>7</v>
      </c>
      <c r="P16" s="43">
        <f t="shared" si="5"/>
        <v>0</v>
      </c>
      <c r="Q16" s="43">
        <f t="shared" si="5"/>
        <v>7</v>
      </c>
      <c r="R16" s="43">
        <f t="shared" si="5"/>
        <v>0</v>
      </c>
      <c r="S16" s="44">
        <f t="shared" si="5"/>
        <v>7</v>
      </c>
      <c r="T16" s="45">
        <f t="shared" ca="1" si="6"/>
        <v>84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7"/>
        <v>0</v>
      </c>
      <c r="AC16" s="50">
        <f t="shared" ca="1" si="7"/>
        <v>0</v>
      </c>
      <c r="AD16" s="50">
        <f t="shared" ca="1" si="7"/>
        <v>476000</v>
      </c>
      <c r="AE16" s="50">
        <f t="shared" ca="1" si="7"/>
        <v>0</v>
      </c>
      <c r="AF16" s="50">
        <f t="shared" ca="1" si="7"/>
        <v>476000</v>
      </c>
      <c r="AG16" s="50">
        <f t="shared" ca="1" si="7"/>
        <v>0</v>
      </c>
      <c r="AH16" s="51">
        <f t="shared" ca="1" si="7"/>
        <v>476000</v>
      </c>
      <c r="AI16" s="35">
        <f t="shared" ca="1" si="17"/>
        <v>1428000</v>
      </c>
      <c r="AJ16" s="49">
        <f t="shared" ca="1" si="8"/>
        <v>0</v>
      </c>
      <c r="AK16" s="50">
        <f t="shared" ca="1" si="8"/>
        <v>0</v>
      </c>
      <c r="AL16" s="50">
        <f t="shared" ca="1" si="8"/>
        <v>148.34399999999999</v>
      </c>
      <c r="AM16" s="50">
        <f t="shared" ca="1" si="8"/>
        <v>0</v>
      </c>
      <c r="AN16" s="50">
        <f t="shared" ca="1" si="8"/>
        <v>246.624</v>
      </c>
      <c r="AO16" s="50">
        <f t="shared" ca="1" si="8"/>
        <v>0</v>
      </c>
      <c r="AP16" s="51">
        <f t="shared" ca="1" si="8"/>
        <v>159.43199999999999</v>
      </c>
      <c r="AQ16" s="36">
        <f t="shared" ca="1" si="18"/>
        <v>554.4</v>
      </c>
      <c r="AR16" s="49" t="str">
        <f t="shared" ca="1" si="9"/>
        <v/>
      </c>
      <c r="AS16" s="50" t="str">
        <f t="shared" ca="1" si="9"/>
        <v/>
      </c>
      <c r="AT16" s="50">
        <f t="shared" ca="1" si="9"/>
        <v>3208.7580218950548</v>
      </c>
      <c r="AU16" s="50" t="str">
        <f t="shared" ca="1" si="9"/>
        <v/>
      </c>
      <c r="AV16" s="50">
        <f t="shared" ca="1" si="9"/>
        <v>1930.0635785649411</v>
      </c>
      <c r="AW16" s="50" t="str">
        <f t="shared" ca="1" si="9"/>
        <v/>
      </c>
      <c r="AX16" s="51">
        <f t="shared" ca="1" si="9"/>
        <v>2985.5988760098353</v>
      </c>
      <c r="AY16" s="52">
        <f t="shared" ca="1" si="9"/>
        <v>2575.757575757576</v>
      </c>
      <c r="AZ16" s="37">
        <f t="shared" si="19"/>
        <v>5712.36559139785</v>
      </c>
      <c r="BA16" s="37">
        <f t="shared" si="10"/>
        <v>4730.1057317751811</v>
      </c>
      <c r="BB16" s="37">
        <f t="shared" si="10"/>
        <v>3208.7580218950548</v>
      </c>
      <c r="BC16" s="37">
        <f t="shared" si="10"/>
        <v>7515.4730327144125</v>
      </c>
      <c r="BD16" s="37">
        <f t="shared" si="10"/>
        <v>1930.0635785649411</v>
      </c>
      <c r="BE16" s="37">
        <f t="shared" si="10"/>
        <v>4690.9492273730684</v>
      </c>
      <c r="BF16" s="37">
        <f t="shared" si="10"/>
        <v>2985.5988760098353</v>
      </c>
      <c r="BG16" s="38">
        <f t="shared" si="23"/>
        <v>0</v>
      </c>
      <c r="BH16" s="38">
        <f t="shared" si="24"/>
        <v>0</v>
      </c>
      <c r="BI16" s="38">
        <f t="shared" si="25"/>
        <v>7</v>
      </c>
      <c r="BJ16" s="38">
        <f t="shared" si="26"/>
        <v>0</v>
      </c>
      <c r="BK16" s="38">
        <f t="shared" si="27"/>
        <v>7</v>
      </c>
      <c r="BL16" s="38">
        <f t="shared" si="28"/>
        <v>0</v>
      </c>
      <c r="BM16" s="38">
        <f t="shared" si="29"/>
        <v>7</v>
      </c>
    </row>
    <row r="17" spans="2:65" ht="15" thickBot="1">
      <c r="B17" s="3" t="s">
        <v>50</v>
      </c>
      <c r="C17" s="136">
        <v>0.45833333333333331</v>
      </c>
      <c r="D17" s="137">
        <v>0.5</v>
      </c>
      <c r="E17" s="186">
        <v>0.34699999999999998</v>
      </c>
      <c r="F17" s="186">
        <v>0.374</v>
      </c>
      <c r="G17" s="186">
        <v>0.49399999999999999</v>
      </c>
      <c r="H17" s="186">
        <v>0.25700000000000001</v>
      </c>
      <c r="I17" s="186">
        <v>0.95699999999999996</v>
      </c>
      <c r="J17" s="186">
        <v>0.28699999999999998</v>
      </c>
      <c r="K17" s="186">
        <v>0.65800000000000003</v>
      </c>
      <c r="L17" s="41">
        <f t="shared" ca="1" si="4"/>
        <v>168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7</v>
      </c>
      <c r="R17" s="43">
        <f t="shared" si="5"/>
        <v>0</v>
      </c>
      <c r="S17" s="44">
        <f t="shared" si="5"/>
        <v>0</v>
      </c>
      <c r="T17" s="45">
        <f t="shared" ca="1" si="6"/>
        <v>28</v>
      </c>
      <c r="U17" s="46">
        <v>17000</v>
      </c>
      <c r="V17" s="47">
        <v>17000</v>
      </c>
      <c r="W17" s="47">
        <v>17000</v>
      </c>
      <c r="X17" s="47">
        <v>17000</v>
      </c>
      <c r="Y17" s="47">
        <v>17000</v>
      </c>
      <c r="Z17" s="47">
        <v>17000</v>
      </c>
      <c r="AA17" s="48">
        <v>17000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476000</v>
      </c>
      <c r="AG17" s="50">
        <f t="shared" ca="1" si="7"/>
        <v>0</v>
      </c>
      <c r="AH17" s="51">
        <f t="shared" ca="1" si="7"/>
        <v>0</v>
      </c>
      <c r="AI17" s="35">
        <f t="shared" ca="1" si="17"/>
        <v>476000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160.77599999999998</v>
      </c>
      <c r="AO17" s="50">
        <f t="shared" ca="1" si="8"/>
        <v>0</v>
      </c>
      <c r="AP17" s="51">
        <f t="shared" ca="1" si="8"/>
        <v>0</v>
      </c>
      <c r="AQ17" s="36">
        <f t="shared" ca="1" si="18"/>
        <v>160.77599999999998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>
        <f t="shared" ca="1" si="9"/>
        <v>2960.6408916753749</v>
      </c>
      <c r="AW17" s="50" t="str">
        <f t="shared" ca="1" si="9"/>
        <v/>
      </c>
      <c r="AX17" s="51" t="str">
        <f t="shared" ca="1" si="9"/>
        <v/>
      </c>
      <c r="AY17" s="52">
        <f t="shared" ca="1" si="9"/>
        <v>2960.6408916753749</v>
      </c>
      <c r="AZ17" s="37">
        <f t="shared" si="19"/>
        <v>8165.2257444764664</v>
      </c>
      <c r="BA17" s="37">
        <f t="shared" si="10"/>
        <v>7575.757575757576</v>
      </c>
      <c r="BB17" s="37">
        <f t="shared" si="10"/>
        <v>5735.4925775978409</v>
      </c>
      <c r="BC17" s="37">
        <f t="shared" si="10"/>
        <v>11024.643320363166</v>
      </c>
      <c r="BD17" s="37">
        <f t="shared" si="10"/>
        <v>2960.6408916753749</v>
      </c>
      <c r="BE17" s="37">
        <f t="shared" si="10"/>
        <v>9872.2415795586548</v>
      </c>
      <c r="BF17" s="37">
        <f t="shared" si="10"/>
        <v>4305.977710233029</v>
      </c>
      <c r="BG17" s="38">
        <f t="shared" si="23"/>
        <v>0</v>
      </c>
      <c r="BH17" s="38">
        <f t="shared" si="24"/>
        <v>0</v>
      </c>
      <c r="BI17" s="38">
        <f t="shared" si="25"/>
        <v>0</v>
      </c>
      <c r="BJ17" s="38">
        <f t="shared" si="26"/>
        <v>0</v>
      </c>
      <c r="BK17" s="38">
        <f t="shared" si="27"/>
        <v>7</v>
      </c>
      <c r="BL17" s="38">
        <f t="shared" si="28"/>
        <v>0</v>
      </c>
      <c r="BM17" s="38">
        <f t="shared" si="29"/>
        <v>0</v>
      </c>
    </row>
    <row r="18" spans="2:65" ht="15" thickBot="1">
      <c r="B18" s="3" t="s">
        <v>51</v>
      </c>
      <c r="C18" s="136">
        <v>0.5</v>
      </c>
      <c r="D18" s="137">
        <v>0.54166666666666663</v>
      </c>
      <c r="E18" s="186">
        <v>0.52400000000000002</v>
      </c>
      <c r="F18" s="186">
        <v>0.10199999999999999</v>
      </c>
      <c r="G18" s="186">
        <v>0.41499999999999998</v>
      </c>
      <c r="H18" s="186">
        <v>0.25800000000000001</v>
      </c>
      <c r="I18" s="186">
        <v>0.47199999999999998</v>
      </c>
      <c r="J18" s="186">
        <v>0.44600000000000001</v>
      </c>
      <c r="K18" s="186">
        <v>0.84499999999999997</v>
      </c>
      <c r="L18" s="41">
        <f t="shared" ca="1" si="4"/>
        <v>168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7</v>
      </c>
      <c r="T18" s="45">
        <f t="shared" ca="1" si="6"/>
        <v>28</v>
      </c>
      <c r="U18" s="46">
        <v>17000</v>
      </c>
      <c r="V18" s="47">
        <v>17000</v>
      </c>
      <c r="W18" s="47">
        <v>17000</v>
      </c>
      <c r="X18" s="47">
        <v>17000</v>
      </c>
      <c r="Y18" s="47">
        <v>17000</v>
      </c>
      <c r="Z18" s="47">
        <v>17000</v>
      </c>
      <c r="AA18" s="48">
        <v>17000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476000</v>
      </c>
      <c r="AI18" s="35">
        <f t="shared" ca="1" si="17"/>
        <v>476000</v>
      </c>
      <c r="AJ18" s="49">
        <f t="shared" ca="1" si="8"/>
        <v>0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0</v>
      </c>
      <c r="AO18" s="50">
        <f t="shared" ca="1" si="8"/>
        <v>0</v>
      </c>
      <c r="AP18" s="51">
        <f t="shared" ca="1" si="8"/>
        <v>141.96</v>
      </c>
      <c r="AQ18" s="36">
        <f t="shared" ca="1" si="18"/>
        <v>141.96</v>
      </c>
      <c r="AR18" s="49" t="str">
        <f t="shared" ca="1" si="9"/>
        <v/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 t="str">
        <f t="shared" ca="1" si="9"/>
        <v/>
      </c>
      <c r="AW18" s="50" t="str">
        <f t="shared" ca="1" si="9"/>
        <v/>
      </c>
      <c r="AX18" s="51">
        <f t="shared" ca="1" si="9"/>
        <v>3353.0571992110454</v>
      </c>
      <c r="AY18" s="52">
        <f t="shared" ca="1" si="9"/>
        <v>3353.0571992110454</v>
      </c>
      <c r="AZ18" s="37">
        <f t="shared" si="19"/>
        <v>5407.1246819338421</v>
      </c>
      <c r="BA18" s="37">
        <f t="shared" si="10"/>
        <v>27777.777777777781</v>
      </c>
      <c r="BB18" s="37">
        <f t="shared" si="10"/>
        <v>6827.3092369477918</v>
      </c>
      <c r="BC18" s="37">
        <f t="shared" si="10"/>
        <v>10981.912144702843</v>
      </c>
      <c r="BD18" s="37">
        <f t="shared" si="10"/>
        <v>6002.8248587570624</v>
      </c>
      <c r="BE18" s="37">
        <f t="shared" si="10"/>
        <v>6352.7653213751873</v>
      </c>
      <c r="BF18" s="37">
        <f t="shared" si="10"/>
        <v>3353.0571992110458</v>
      </c>
      <c r="BG18" s="38">
        <f t="shared" si="23"/>
        <v>0</v>
      </c>
      <c r="BH18" s="38">
        <f t="shared" si="24"/>
        <v>0</v>
      </c>
      <c r="BI18" s="38">
        <f t="shared" si="25"/>
        <v>0</v>
      </c>
      <c r="BJ18" s="38">
        <f t="shared" si="26"/>
        <v>0</v>
      </c>
      <c r="BK18" s="38">
        <f t="shared" si="27"/>
        <v>0</v>
      </c>
      <c r="BL18" s="38">
        <f t="shared" si="28"/>
        <v>0</v>
      </c>
      <c r="BM18" s="38">
        <f t="shared" si="29"/>
        <v>7</v>
      </c>
    </row>
    <row r="19" spans="2:65" ht="15" thickBot="1">
      <c r="B19" s="3" t="s">
        <v>51</v>
      </c>
      <c r="C19" s="136">
        <v>0.54166666666666663</v>
      </c>
      <c r="D19" s="137">
        <v>0.58333333333333337</v>
      </c>
      <c r="E19" s="186">
        <v>0.52900000000000003</v>
      </c>
      <c r="F19" s="186">
        <v>3.4000000000000002E-2</v>
      </c>
      <c r="G19" s="186">
        <v>0.218</v>
      </c>
      <c r="H19" s="186">
        <v>0.32</v>
      </c>
      <c r="I19" s="186">
        <v>0.189</v>
      </c>
      <c r="J19" s="186">
        <v>0.34499999999999997</v>
      </c>
      <c r="K19" s="186">
        <v>0.21199999999999999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17000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17000</v>
      </c>
      <c r="AA19" s="48">
        <v>17000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17"/>
        <v>0</v>
      </c>
      <c r="AJ19" s="49">
        <f t="shared" ca="1" si="8"/>
        <v>0</v>
      </c>
      <c r="AK19" s="50">
        <f t="shared" ca="1" si="8"/>
        <v>0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0</v>
      </c>
      <c r="AQ19" s="36">
        <f t="shared" ca="1" si="18"/>
        <v>0</v>
      </c>
      <c r="AR19" s="49" t="str">
        <f t="shared" ca="1" si="9"/>
        <v/>
      </c>
      <c r="AS19" s="50" t="str">
        <f t="shared" ca="1" si="9"/>
        <v/>
      </c>
      <c r="AT19" s="50" t="str">
        <f t="shared" ca="1" si="9"/>
        <v/>
      </c>
      <c r="AU19" s="50" t="str">
        <f t="shared" ca="1" si="9"/>
        <v/>
      </c>
      <c r="AV19" s="50" t="str">
        <f t="shared" ca="1" si="9"/>
        <v/>
      </c>
      <c r="AW19" s="50" t="str">
        <f t="shared" ca="1" si="9"/>
        <v/>
      </c>
      <c r="AX19" s="51" t="str">
        <f t="shared" ca="1" si="9"/>
        <v/>
      </c>
      <c r="AY19" s="52" t="str">
        <f t="shared" ca="1" si="9"/>
        <v/>
      </c>
      <c r="AZ19" s="37">
        <f t="shared" si="19"/>
        <v>5356.0176433522365</v>
      </c>
      <c r="BA19" s="37">
        <f t="shared" si="10"/>
        <v>83333.333333333328</v>
      </c>
      <c r="BB19" s="37">
        <f t="shared" si="10"/>
        <v>12996.941896024466</v>
      </c>
      <c r="BC19" s="37">
        <f t="shared" si="10"/>
        <v>8854.1666666666661</v>
      </c>
      <c r="BD19" s="37">
        <f t="shared" si="10"/>
        <v>14991.181657848325</v>
      </c>
      <c r="BE19" s="37">
        <f t="shared" si="10"/>
        <v>8212.5603864734312</v>
      </c>
      <c r="BF19" s="37">
        <f t="shared" si="10"/>
        <v>13364.779874213838</v>
      </c>
      <c r="BG19" s="38">
        <f t="shared" si="23"/>
        <v>0</v>
      </c>
      <c r="BH19" s="38">
        <f t="shared" si="24"/>
        <v>0</v>
      </c>
      <c r="BI19" s="38">
        <f t="shared" si="25"/>
        <v>0</v>
      </c>
      <c r="BJ19" s="38">
        <f t="shared" si="26"/>
        <v>0</v>
      </c>
      <c r="BK19" s="38">
        <f t="shared" si="27"/>
        <v>0</v>
      </c>
      <c r="BL19" s="38">
        <f t="shared" si="28"/>
        <v>0</v>
      </c>
      <c r="BM19" s="38">
        <f t="shared" si="29"/>
        <v>0</v>
      </c>
    </row>
    <row r="20" spans="2:65" ht="15" thickBot="1">
      <c r="B20" s="3" t="s">
        <v>52</v>
      </c>
      <c r="C20" s="136">
        <v>0.58333333333333337</v>
      </c>
      <c r="D20" s="137">
        <v>0.625</v>
      </c>
      <c r="E20" s="186">
        <v>0.80800000000000005</v>
      </c>
      <c r="F20" s="186">
        <v>0.32</v>
      </c>
      <c r="G20" s="186">
        <v>0.39</v>
      </c>
      <c r="H20" s="186">
        <v>1.083</v>
      </c>
      <c r="I20" s="186">
        <v>0.57399999999999995</v>
      </c>
      <c r="J20" s="186">
        <v>0.48699999999999999</v>
      </c>
      <c r="K20" s="186">
        <v>0.74099999999999999</v>
      </c>
      <c r="L20" s="41">
        <f t="shared" ca="1" si="4"/>
        <v>504</v>
      </c>
      <c r="M20" s="42">
        <f t="shared" si="5"/>
        <v>7</v>
      </c>
      <c r="N20" s="43">
        <f t="shared" si="5"/>
        <v>0</v>
      </c>
      <c r="O20" s="43">
        <f t="shared" si="5"/>
        <v>0</v>
      </c>
      <c r="P20" s="43">
        <f t="shared" si="5"/>
        <v>7</v>
      </c>
      <c r="Q20" s="43">
        <f t="shared" si="5"/>
        <v>0</v>
      </c>
      <c r="R20" s="43">
        <f t="shared" si="5"/>
        <v>0</v>
      </c>
      <c r="S20" s="44">
        <f t="shared" si="5"/>
        <v>7</v>
      </c>
      <c r="T20" s="45">
        <f t="shared" ca="1" si="6"/>
        <v>84</v>
      </c>
      <c r="U20" s="46">
        <v>17000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17000</v>
      </c>
      <c r="AA20" s="48">
        <v>17000</v>
      </c>
      <c r="AB20" s="49">
        <f t="shared" ca="1" si="7"/>
        <v>476000</v>
      </c>
      <c r="AC20" s="50">
        <f t="shared" ca="1" si="7"/>
        <v>0</v>
      </c>
      <c r="AD20" s="50">
        <f t="shared" ca="1" si="7"/>
        <v>0</v>
      </c>
      <c r="AE20" s="50">
        <f t="shared" ca="1" si="7"/>
        <v>476000</v>
      </c>
      <c r="AF20" s="50">
        <f t="shared" ca="1" si="7"/>
        <v>0</v>
      </c>
      <c r="AG20" s="50">
        <f t="shared" ca="1" si="7"/>
        <v>0</v>
      </c>
      <c r="AH20" s="51">
        <f t="shared" ca="1" si="7"/>
        <v>476000</v>
      </c>
      <c r="AI20" s="35">
        <f t="shared" ca="1" si="17"/>
        <v>1428000</v>
      </c>
      <c r="AJ20" s="49">
        <f t="shared" ca="1" si="8"/>
        <v>135.744</v>
      </c>
      <c r="AK20" s="50">
        <f t="shared" ca="1" si="8"/>
        <v>0</v>
      </c>
      <c r="AL20" s="50">
        <f t="shared" ca="1" si="8"/>
        <v>0</v>
      </c>
      <c r="AM20" s="50">
        <f t="shared" ca="1" si="8"/>
        <v>181.94399999999999</v>
      </c>
      <c r="AN20" s="50">
        <f t="shared" ca="1" si="8"/>
        <v>0</v>
      </c>
      <c r="AO20" s="50">
        <f t="shared" ca="1" si="8"/>
        <v>0</v>
      </c>
      <c r="AP20" s="51">
        <f t="shared" ca="1" si="8"/>
        <v>124.488</v>
      </c>
      <c r="AQ20" s="36">
        <f t="shared" ca="1" si="18"/>
        <v>442.17599999999999</v>
      </c>
      <c r="AR20" s="49">
        <f t="shared" ca="1" si="9"/>
        <v>3506.6006600660066</v>
      </c>
      <c r="AS20" s="50" t="str">
        <f t="shared" ca="1" si="9"/>
        <v/>
      </c>
      <c r="AT20" s="50" t="str">
        <f t="shared" ca="1" si="9"/>
        <v/>
      </c>
      <c r="AU20" s="50">
        <f t="shared" ca="1" si="9"/>
        <v>2616.1895967990154</v>
      </c>
      <c r="AV20" s="50" t="str">
        <f t="shared" ca="1" si="9"/>
        <v/>
      </c>
      <c r="AW20" s="50" t="str">
        <f t="shared" ca="1" si="9"/>
        <v/>
      </c>
      <c r="AX20" s="51">
        <f t="shared" ca="1" si="9"/>
        <v>3823.6617183985604</v>
      </c>
      <c r="AY20" s="52">
        <f t="shared" ca="1" si="9"/>
        <v>3229.483282674772</v>
      </c>
      <c r="AZ20" s="37">
        <f t="shared" si="19"/>
        <v>3506.6006600660066</v>
      </c>
      <c r="BA20" s="37">
        <f t="shared" si="10"/>
        <v>8854.1666666666661</v>
      </c>
      <c r="BB20" s="37">
        <f t="shared" si="10"/>
        <v>7264.9572649572647</v>
      </c>
      <c r="BC20" s="37">
        <f t="shared" si="10"/>
        <v>2616.1895967990154</v>
      </c>
      <c r="BD20" s="37">
        <f t="shared" si="10"/>
        <v>4936.1207897793274</v>
      </c>
      <c r="BE20" s="37">
        <f t="shared" si="10"/>
        <v>5817.9329226557156</v>
      </c>
      <c r="BF20" s="37">
        <f t="shared" si="10"/>
        <v>3823.6617183985609</v>
      </c>
      <c r="BG20" s="38">
        <f t="shared" si="23"/>
        <v>7</v>
      </c>
      <c r="BH20" s="38">
        <f t="shared" si="24"/>
        <v>0</v>
      </c>
      <c r="BI20" s="38">
        <f t="shared" si="25"/>
        <v>0</v>
      </c>
      <c r="BJ20" s="38">
        <f t="shared" si="26"/>
        <v>7</v>
      </c>
      <c r="BK20" s="38">
        <f t="shared" si="27"/>
        <v>0</v>
      </c>
      <c r="BL20" s="38">
        <f t="shared" si="28"/>
        <v>0</v>
      </c>
      <c r="BM20" s="38">
        <f t="shared" si="29"/>
        <v>7</v>
      </c>
    </row>
    <row r="21" spans="2:65" ht="15" thickBot="1">
      <c r="B21" s="3" t="s">
        <v>52</v>
      </c>
      <c r="C21" s="136">
        <v>0.625</v>
      </c>
      <c r="D21" s="137">
        <v>0.66666666666666663</v>
      </c>
      <c r="E21" s="186">
        <v>1.2150000000000001</v>
      </c>
      <c r="F21" s="186">
        <v>0.70399999999999996</v>
      </c>
      <c r="G21" s="186">
        <v>0.84499999999999997</v>
      </c>
      <c r="H21" s="186">
        <v>1.018</v>
      </c>
      <c r="I21" s="186">
        <v>0.97699999999999998</v>
      </c>
      <c r="J21" s="186">
        <v>0.57799999999999996</v>
      </c>
      <c r="K21" s="186">
        <v>0.73799999999999999</v>
      </c>
      <c r="L21" s="41">
        <f t="shared" ca="1" si="4"/>
        <v>840</v>
      </c>
      <c r="M21" s="42">
        <f t="shared" si="5"/>
        <v>7</v>
      </c>
      <c r="N21" s="43">
        <f t="shared" si="5"/>
        <v>0</v>
      </c>
      <c r="O21" s="43">
        <f t="shared" si="5"/>
        <v>7</v>
      </c>
      <c r="P21" s="43">
        <f t="shared" si="5"/>
        <v>7</v>
      </c>
      <c r="Q21" s="43">
        <f t="shared" si="5"/>
        <v>7</v>
      </c>
      <c r="R21" s="43">
        <f t="shared" si="5"/>
        <v>0</v>
      </c>
      <c r="S21" s="44">
        <f t="shared" si="5"/>
        <v>7</v>
      </c>
      <c r="T21" s="45">
        <f t="shared" ca="1" si="6"/>
        <v>140</v>
      </c>
      <c r="U21" s="46">
        <v>17000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17000</v>
      </c>
      <c r="AA21" s="48">
        <v>17000</v>
      </c>
      <c r="AB21" s="49">
        <f t="shared" ca="1" si="7"/>
        <v>476000</v>
      </c>
      <c r="AC21" s="50">
        <f t="shared" ca="1" si="7"/>
        <v>0</v>
      </c>
      <c r="AD21" s="50">
        <f t="shared" ca="1" si="7"/>
        <v>476000</v>
      </c>
      <c r="AE21" s="50">
        <f t="shared" ca="1" si="7"/>
        <v>476000</v>
      </c>
      <c r="AF21" s="50">
        <f t="shared" ca="1" si="7"/>
        <v>476000</v>
      </c>
      <c r="AG21" s="50">
        <f t="shared" ca="1" si="7"/>
        <v>0</v>
      </c>
      <c r="AH21" s="51">
        <f t="shared" ca="1" si="7"/>
        <v>476000</v>
      </c>
      <c r="AI21" s="35">
        <f t="shared" ca="1" si="17"/>
        <v>2380000</v>
      </c>
      <c r="AJ21" s="49">
        <f t="shared" ca="1" si="8"/>
        <v>204.12</v>
      </c>
      <c r="AK21" s="50">
        <f t="shared" ca="1" si="8"/>
        <v>0</v>
      </c>
      <c r="AL21" s="50">
        <f t="shared" ca="1" si="8"/>
        <v>141.96</v>
      </c>
      <c r="AM21" s="50">
        <f t="shared" ca="1" si="8"/>
        <v>171.024</v>
      </c>
      <c r="AN21" s="50">
        <f t="shared" ca="1" si="8"/>
        <v>164.136</v>
      </c>
      <c r="AO21" s="50">
        <f t="shared" ca="1" si="8"/>
        <v>0</v>
      </c>
      <c r="AP21" s="51">
        <f t="shared" ca="1" si="8"/>
        <v>123.98399999999999</v>
      </c>
      <c r="AQ21" s="36">
        <f t="shared" ca="1" si="18"/>
        <v>805.22400000000005</v>
      </c>
      <c r="AR21" s="49">
        <f t="shared" ca="1" si="9"/>
        <v>2331.9615912208506</v>
      </c>
      <c r="AS21" s="50" t="str">
        <f t="shared" ca="1" si="9"/>
        <v/>
      </c>
      <c r="AT21" s="50">
        <f t="shared" ca="1" si="9"/>
        <v>3353.0571992110454</v>
      </c>
      <c r="AU21" s="50">
        <f t="shared" ca="1" si="9"/>
        <v>2783.2351015062213</v>
      </c>
      <c r="AV21" s="50">
        <f t="shared" ca="1" si="9"/>
        <v>2900.0341180484479</v>
      </c>
      <c r="AW21" s="50" t="str">
        <f t="shared" ca="1" si="9"/>
        <v/>
      </c>
      <c r="AX21" s="51">
        <f t="shared" ca="1" si="9"/>
        <v>3839.2050587172539</v>
      </c>
      <c r="AY21" s="52">
        <f t="shared" ca="1" si="9"/>
        <v>2955.6992836775853</v>
      </c>
      <c r="AZ21" s="37">
        <f t="shared" si="19"/>
        <v>2331.9615912208506</v>
      </c>
      <c r="BA21" s="37">
        <f t="shared" si="10"/>
        <v>4024.6212121212125</v>
      </c>
      <c r="BB21" s="37">
        <f t="shared" si="10"/>
        <v>3353.0571992110458</v>
      </c>
      <c r="BC21" s="37">
        <f t="shared" si="10"/>
        <v>2783.2351015062213</v>
      </c>
      <c r="BD21" s="37">
        <f t="shared" si="10"/>
        <v>2900.0341180484479</v>
      </c>
      <c r="BE21" s="37">
        <f t="shared" si="10"/>
        <v>4901.9607843137264</v>
      </c>
      <c r="BF21" s="37">
        <f t="shared" si="10"/>
        <v>3839.2050587172539</v>
      </c>
      <c r="BG21" s="38">
        <f t="shared" si="23"/>
        <v>7</v>
      </c>
      <c r="BH21" s="38">
        <f t="shared" si="24"/>
        <v>0</v>
      </c>
      <c r="BI21" s="38">
        <f t="shared" si="25"/>
        <v>7</v>
      </c>
      <c r="BJ21" s="38">
        <f t="shared" si="26"/>
        <v>7</v>
      </c>
      <c r="BK21" s="38">
        <f t="shared" si="27"/>
        <v>7</v>
      </c>
      <c r="BL21" s="38">
        <f t="shared" si="28"/>
        <v>0</v>
      </c>
      <c r="BM21" s="38">
        <f t="shared" si="29"/>
        <v>7</v>
      </c>
    </row>
    <row r="22" spans="2:65" ht="15" thickBot="1">
      <c r="B22" s="3" t="s">
        <v>52</v>
      </c>
      <c r="C22" s="136">
        <v>0.66666666666666663</v>
      </c>
      <c r="D22" s="137">
        <v>0.70833333333333337</v>
      </c>
      <c r="E22" s="186">
        <v>1.7949999999999999</v>
      </c>
      <c r="F22" s="186">
        <v>0.65</v>
      </c>
      <c r="G22" s="186">
        <v>0.69899999999999995</v>
      </c>
      <c r="H22" s="186">
        <v>0.54600000000000004</v>
      </c>
      <c r="I22" s="186">
        <v>0.496</v>
      </c>
      <c r="J22" s="186">
        <v>0.22700000000000001</v>
      </c>
      <c r="K22" s="186">
        <v>0.92700000000000005</v>
      </c>
      <c r="L22" s="41">
        <f t="shared" ca="1" si="4"/>
        <v>168</v>
      </c>
      <c r="M22" s="42">
        <f t="shared" si="5"/>
        <v>7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28</v>
      </c>
      <c r="U22" s="46">
        <v>34000</v>
      </c>
      <c r="V22" s="47">
        <v>34000</v>
      </c>
      <c r="W22" s="47">
        <v>34000</v>
      </c>
      <c r="X22" s="47">
        <v>34000</v>
      </c>
      <c r="Y22" s="47">
        <v>34000</v>
      </c>
      <c r="Z22" s="47">
        <v>34000</v>
      </c>
      <c r="AA22" s="48">
        <v>34000</v>
      </c>
      <c r="AB22" s="49">
        <f t="shared" ca="1" si="7"/>
        <v>952000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17"/>
        <v>952000</v>
      </c>
      <c r="AJ22" s="49">
        <f t="shared" ca="1" si="8"/>
        <v>301.56</v>
      </c>
      <c r="AK22" s="50">
        <f t="shared" ca="1" si="8"/>
        <v>0</v>
      </c>
      <c r="AL22" s="50">
        <f t="shared" ca="1" si="8"/>
        <v>0</v>
      </c>
      <c r="AM22" s="50">
        <f t="shared" ca="1" si="8"/>
        <v>0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36">
        <f t="shared" ca="1" si="18"/>
        <v>301.56</v>
      </c>
      <c r="AR22" s="49">
        <f t="shared" ca="1" si="9"/>
        <v>3156.9173630454966</v>
      </c>
      <c r="AS22" s="50" t="str">
        <f t="shared" ca="1" si="9"/>
        <v/>
      </c>
      <c r="AT22" s="50" t="str">
        <f t="shared" ca="1" si="9"/>
        <v/>
      </c>
      <c r="AU22" s="50" t="str">
        <f t="shared" ca="1" si="9"/>
        <v/>
      </c>
      <c r="AV22" s="50" t="str">
        <f t="shared" ca="1" si="9"/>
        <v/>
      </c>
      <c r="AW22" s="50" t="str">
        <f t="shared" ca="1" si="9"/>
        <v/>
      </c>
      <c r="AX22" s="51" t="str">
        <f t="shared" ca="1" si="9"/>
        <v/>
      </c>
      <c r="AY22" s="52">
        <f t="shared" ca="1" si="9"/>
        <v>3156.9173630454966</v>
      </c>
      <c r="AZ22" s="37">
        <f t="shared" si="19"/>
        <v>3156.917363045497</v>
      </c>
      <c r="BA22" s="37">
        <f t="shared" si="10"/>
        <v>8717.9487179487187</v>
      </c>
      <c r="BB22" s="37">
        <f t="shared" si="10"/>
        <v>8106.8192656175497</v>
      </c>
      <c r="BC22" s="37">
        <f t="shared" si="10"/>
        <v>10378.510378510378</v>
      </c>
      <c r="BD22" s="37">
        <f t="shared" si="10"/>
        <v>11424.7311827957</v>
      </c>
      <c r="BE22" s="37">
        <f t="shared" si="10"/>
        <v>24963.289280469897</v>
      </c>
      <c r="BF22" s="37">
        <f t="shared" si="10"/>
        <v>6112.9090255303845</v>
      </c>
      <c r="BG22" s="38">
        <f t="shared" si="23"/>
        <v>7</v>
      </c>
      <c r="BH22" s="38">
        <f t="shared" si="24"/>
        <v>0</v>
      </c>
      <c r="BI22" s="38">
        <f t="shared" si="25"/>
        <v>0</v>
      </c>
      <c r="BJ22" s="38">
        <f t="shared" si="26"/>
        <v>0</v>
      </c>
      <c r="BK22" s="38">
        <f t="shared" si="27"/>
        <v>0</v>
      </c>
      <c r="BL22" s="38">
        <f t="shared" si="28"/>
        <v>0</v>
      </c>
      <c r="BM22" s="38">
        <f t="shared" si="29"/>
        <v>0</v>
      </c>
    </row>
    <row r="23" spans="2:65" ht="15" thickBot="1">
      <c r="B23" s="3" t="s">
        <v>52</v>
      </c>
      <c r="C23" s="142">
        <v>0.70833333333333337</v>
      </c>
      <c r="D23" s="143">
        <v>0.75</v>
      </c>
      <c r="E23" s="186">
        <v>1.768</v>
      </c>
      <c r="F23" s="186">
        <v>1.0620000000000001</v>
      </c>
      <c r="G23" s="186">
        <v>1.0549999999999999</v>
      </c>
      <c r="H23" s="186">
        <v>0.67200000000000004</v>
      </c>
      <c r="I23" s="186">
        <v>0.69899999999999995</v>
      </c>
      <c r="J23" s="186">
        <v>0.53100000000000003</v>
      </c>
      <c r="K23" s="186">
        <v>0.90800000000000003</v>
      </c>
      <c r="L23" s="144">
        <f t="shared" ca="1" si="4"/>
        <v>672</v>
      </c>
      <c r="M23" s="42">
        <f t="shared" si="5"/>
        <v>7</v>
      </c>
      <c r="N23" s="43">
        <f t="shared" si="5"/>
        <v>7</v>
      </c>
      <c r="O23" s="43">
        <f t="shared" si="5"/>
        <v>7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7</v>
      </c>
      <c r="T23" s="45">
        <f t="shared" ca="1" si="6"/>
        <v>112</v>
      </c>
      <c r="U23" s="46">
        <v>21250</v>
      </c>
      <c r="V23" s="47">
        <v>21250</v>
      </c>
      <c r="W23" s="47">
        <v>21250</v>
      </c>
      <c r="X23" s="47">
        <v>21250</v>
      </c>
      <c r="Y23" s="47">
        <v>21250</v>
      </c>
      <c r="Z23" s="47">
        <v>21250</v>
      </c>
      <c r="AA23" s="48">
        <v>21250</v>
      </c>
      <c r="AB23" s="49">
        <f t="shared" ca="1" si="7"/>
        <v>595000</v>
      </c>
      <c r="AC23" s="50">
        <f t="shared" ca="1" si="7"/>
        <v>595000</v>
      </c>
      <c r="AD23" s="50">
        <f t="shared" ca="1" si="7"/>
        <v>595000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595000</v>
      </c>
      <c r="AI23" s="35">
        <f t="shared" ca="1" si="17"/>
        <v>2380000</v>
      </c>
      <c r="AJ23" s="49">
        <f t="shared" ca="1" si="8"/>
        <v>297.024</v>
      </c>
      <c r="AK23" s="50">
        <f t="shared" ca="1" si="8"/>
        <v>178.416</v>
      </c>
      <c r="AL23" s="50">
        <f t="shared" ca="1" si="8"/>
        <v>177.23999999999998</v>
      </c>
      <c r="AM23" s="50">
        <f t="shared" ca="1" si="8"/>
        <v>0</v>
      </c>
      <c r="AN23" s="50">
        <f t="shared" ca="1" si="8"/>
        <v>0</v>
      </c>
      <c r="AO23" s="50">
        <f t="shared" ca="1" si="8"/>
        <v>0</v>
      </c>
      <c r="AP23" s="51">
        <f t="shared" ca="1" si="8"/>
        <v>152.54400000000001</v>
      </c>
      <c r="AQ23" s="36">
        <f t="shared" ca="1" si="18"/>
        <v>805.22399999999993</v>
      </c>
      <c r="AR23" s="49">
        <f t="shared" ca="1" si="9"/>
        <v>2003.2051282051282</v>
      </c>
      <c r="AS23" s="50">
        <f t="shared" ca="1" si="9"/>
        <v>3334.902699309479</v>
      </c>
      <c r="AT23" s="50">
        <f t="shared" ca="1" si="9"/>
        <v>3357.0300157977886</v>
      </c>
      <c r="AU23" s="50" t="str">
        <f t="shared" ca="1" si="9"/>
        <v/>
      </c>
      <c r="AV23" s="50" t="str">
        <f t="shared" ca="1" si="9"/>
        <v/>
      </c>
      <c r="AW23" s="50" t="str">
        <f t="shared" ca="1" si="9"/>
        <v/>
      </c>
      <c r="AX23" s="51">
        <f t="shared" ca="1" si="9"/>
        <v>3900.5139500734213</v>
      </c>
      <c r="AY23" s="52">
        <f t="shared" ca="1" si="9"/>
        <v>2955.6992836775858</v>
      </c>
      <c r="AZ23" s="37">
        <f t="shared" si="19"/>
        <v>2003.2051282051282</v>
      </c>
      <c r="BA23" s="37">
        <f t="shared" si="10"/>
        <v>3334.9026993094785</v>
      </c>
      <c r="BB23" s="37">
        <f t="shared" si="10"/>
        <v>3357.0300157977886</v>
      </c>
      <c r="BC23" s="37">
        <f t="shared" si="10"/>
        <v>5270.3373015873012</v>
      </c>
      <c r="BD23" s="37">
        <f t="shared" si="10"/>
        <v>5066.7620410109685</v>
      </c>
      <c r="BE23" s="37">
        <f t="shared" si="10"/>
        <v>6669.805398618957</v>
      </c>
      <c r="BF23" s="37">
        <f t="shared" si="10"/>
        <v>3900.5139500734213</v>
      </c>
      <c r="BG23" s="38">
        <f t="shared" si="23"/>
        <v>7</v>
      </c>
      <c r="BH23" s="38">
        <f t="shared" si="24"/>
        <v>7</v>
      </c>
      <c r="BI23" s="38">
        <f t="shared" si="25"/>
        <v>7</v>
      </c>
      <c r="BJ23" s="38">
        <f t="shared" si="26"/>
        <v>0</v>
      </c>
      <c r="BK23" s="38">
        <f t="shared" si="27"/>
        <v>0</v>
      </c>
      <c r="BL23" s="38">
        <f t="shared" si="28"/>
        <v>0</v>
      </c>
      <c r="BM23" s="38">
        <f t="shared" si="29"/>
        <v>7</v>
      </c>
    </row>
    <row r="24" spans="2:65" ht="15" thickBot="1">
      <c r="B24" s="3" t="s">
        <v>48</v>
      </c>
      <c r="C24" s="145">
        <v>0.75</v>
      </c>
      <c r="D24" s="146">
        <v>0.78125</v>
      </c>
      <c r="E24" s="186">
        <v>1.716</v>
      </c>
      <c r="F24" s="186">
        <v>1.702</v>
      </c>
      <c r="G24" s="186">
        <v>2.2970000000000002</v>
      </c>
      <c r="H24" s="186">
        <v>1.958</v>
      </c>
      <c r="I24" s="186">
        <v>1.712</v>
      </c>
      <c r="J24" s="186">
        <v>1.534</v>
      </c>
      <c r="K24" s="186">
        <v>1.65</v>
      </c>
      <c r="L24" s="147">
        <f t="shared" ca="1" si="4"/>
        <v>1176</v>
      </c>
      <c r="M24" s="42">
        <f t="shared" ref="M24:S31" si="30">BG24</f>
        <v>7</v>
      </c>
      <c r="N24" s="43">
        <f t="shared" si="30"/>
        <v>7</v>
      </c>
      <c r="O24" s="43">
        <f t="shared" si="30"/>
        <v>7</v>
      </c>
      <c r="P24" s="43">
        <f t="shared" si="30"/>
        <v>7</v>
      </c>
      <c r="Q24" s="43">
        <f t="shared" si="30"/>
        <v>7</v>
      </c>
      <c r="R24" s="43">
        <f t="shared" si="30"/>
        <v>7</v>
      </c>
      <c r="S24" s="44">
        <f t="shared" si="30"/>
        <v>7</v>
      </c>
      <c r="T24" s="45">
        <f t="shared" ca="1" si="6"/>
        <v>196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714000</v>
      </c>
      <c r="AC24" s="50">
        <f t="shared" ca="1" si="7"/>
        <v>714000</v>
      </c>
      <c r="AD24" s="50">
        <f t="shared" ca="1" si="7"/>
        <v>714000</v>
      </c>
      <c r="AE24" s="50">
        <f t="shared" ca="1" si="7"/>
        <v>714000</v>
      </c>
      <c r="AF24" s="50">
        <f t="shared" ca="1" si="7"/>
        <v>714000</v>
      </c>
      <c r="AG24" s="50">
        <f t="shared" ca="1" si="7"/>
        <v>714000</v>
      </c>
      <c r="AH24" s="51">
        <f t="shared" ca="1" si="7"/>
        <v>714000</v>
      </c>
      <c r="AI24" s="35">
        <f t="shared" ca="1" si="17"/>
        <v>4998000</v>
      </c>
      <c r="AJ24" s="49">
        <f t="shared" ca="1" si="8"/>
        <v>288.28800000000001</v>
      </c>
      <c r="AK24" s="50">
        <f t="shared" ca="1" si="8"/>
        <v>285.93599999999998</v>
      </c>
      <c r="AL24" s="50">
        <f t="shared" ca="1" si="8"/>
        <v>385.89600000000002</v>
      </c>
      <c r="AM24" s="50">
        <f t="shared" ca="1" si="8"/>
        <v>328.94400000000002</v>
      </c>
      <c r="AN24" s="50">
        <f t="shared" ca="1" si="8"/>
        <v>287.61599999999999</v>
      </c>
      <c r="AO24" s="50">
        <f t="shared" ca="1" si="8"/>
        <v>257.71199999999999</v>
      </c>
      <c r="AP24" s="51">
        <f t="shared" ca="1" si="8"/>
        <v>277.2</v>
      </c>
      <c r="AQ24" s="36">
        <f t="shared" ca="1" si="18"/>
        <v>2111.5919999999996</v>
      </c>
      <c r="AR24" s="49"/>
      <c r="AS24" s="50"/>
      <c r="AT24" s="50"/>
      <c r="AU24" s="50"/>
      <c r="AV24" s="50"/>
      <c r="AW24" s="50"/>
      <c r="AX24" s="51"/>
      <c r="AY24" s="52">
        <f t="shared" ca="1" si="9"/>
        <v>2366.9345214416426</v>
      </c>
      <c r="AZ24" s="37">
        <f t="shared" si="19"/>
        <v>2476.6899766899769</v>
      </c>
      <c r="BA24" s="37">
        <f t="shared" si="10"/>
        <v>2497.0622796709754</v>
      </c>
      <c r="BB24" s="37">
        <f t="shared" si="10"/>
        <v>1850.2394427514148</v>
      </c>
      <c r="BC24" s="37">
        <f t="shared" si="10"/>
        <v>2170.5822267620019</v>
      </c>
      <c r="BD24" s="37">
        <f t="shared" si="10"/>
        <v>2482.4766355140187</v>
      </c>
      <c r="BE24" s="37">
        <f t="shared" si="10"/>
        <v>2770.5345501955671</v>
      </c>
      <c r="BF24" s="37">
        <f t="shared" si="10"/>
        <v>2575.757575757576</v>
      </c>
      <c r="BG24" s="38">
        <f t="shared" si="23"/>
        <v>7</v>
      </c>
      <c r="BH24" s="38">
        <f t="shared" si="24"/>
        <v>7</v>
      </c>
      <c r="BI24" s="38">
        <f t="shared" si="25"/>
        <v>7</v>
      </c>
      <c r="BJ24" s="38">
        <f t="shared" si="26"/>
        <v>7</v>
      </c>
      <c r="BK24" s="38">
        <f t="shared" si="27"/>
        <v>7</v>
      </c>
      <c r="BL24" s="38">
        <f t="shared" si="28"/>
        <v>7</v>
      </c>
      <c r="BM24" s="38">
        <f t="shared" si="29"/>
        <v>7</v>
      </c>
    </row>
    <row r="25" spans="2:65" ht="15" thickBot="1">
      <c r="B25" s="3" t="s">
        <v>48</v>
      </c>
      <c r="C25" s="148">
        <v>0.78125</v>
      </c>
      <c r="D25" s="148">
        <v>0.79861111111111116</v>
      </c>
      <c r="E25" s="186">
        <v>1.716</v>
      </c>
      <c r="F25" s="186">
        <v>1.702</v>
      </c>
      <c r="G25" s="186">
        <v>2.2970000000000002</v>
      </c>
      <c r="H25" s="186">
        <v>1.958</v>
      </c>
      <c r="I25" s="186">
        <v>1.712</v>
      </c>
      <c r="J25" s="186">
        <v>1.534</v>
      </c>
      <c r="K25" s="186">
        <v>1.65</v>
      </c>
      <c r="L25" s="149">
        <f t="shared" ca="1" si="4"/>
        <v>168</v>
      </c>
      <c r="M25" s="42">
        <f t="shared" si="30"/>
        <v>0</v>
      </c>
      <c r="N25" s="43">
        <f t="shared" si="30"/>
        <v>0</v>
      </c>
      <c r="O25" s="43">
        <f t="shared" si="30"/>
        <v>7</v>
      </c>
      <c r="P25" s="43">
        <f t="shared" si="30"/>
        <v>0</v>
      </c>
      <c r="Q25" s="43">
        <f t="shared" si="30"/>
        <v>0</v>
      </c>
      <c r="R25" s="43">
        <f t="shared" si="30"/>
        <v>0</v>
      </c>
      <c r="S25" s="44">
        <f t="shared" si="30"/>
        <v>0</v>
      </c>
      <c r="T25" s="45">
        <f t="shared" ca="1" si="6"/>
        <v>28</v>
      </c>
      <c r="U25" s="46">
        <v>51000</v>
      </c>
      <c r="V25" s="47">
        <v>51000</v>
      </c>
      <c r="W25" s="47">
        <v>51000</v>
      </c>
      <c r="X25" s="47">
        <v>51000</v>
      </c>
      <c r="Y25" s="47">
        <v>51000</v>
      </c>
      <c r="Z25" s="47">
        <v>51000</v>
      </c>
      <c r="AA25" s="48">
        <v>51000</v>
      </c>
      <c r="AB25" s="49">
        <f t="shared" ca="1" si="7"/>
        <v>0</v>
      </c>
      <c r="AC25" s="50">
        <f t="shared" ca="1" si="7"/>
        <v>0</v>
      </c>
      <c r="AD25" s="50">
        <f t="shared" ca="1" si="7"/>
        <v>1428000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17"/>
        <v>1428000</v>
      </c>
      <c r="AJ25" s="49">
        <f t="shared" ca="1" si="8"/>
        <v>0</v>
      </c>
      <c r="AK25" s="50">
        <f t="shared" ca="1" si="8"/>
        <v>0</v>
      </c>
      <c r="AL25" s="50">
        <f t="shared" ca="1" si="8"/>
        <v>385.89600000000002</v>
      </c>
      <c r="AM25" s="50">
        <f t="shared" ca="1" si="8"/>
        <v>0</v>
      </c>
      <c r="AN25" s="50">
        <f t="shared" ca="1" si="8"/>
        <v>0</v>
      </c>
      <c r="AO25" s="50">
        <f t="shared" ca="1" si="8"/>
        <v>0</v>
      </c>
      <c r="AP25" s="51">
        <f t="shared" ca="1" si="8"/>
        <v>0</v>
      </c>
      <c r="AQ25" s="36">
        <f t="shared" ca="1" si="18"/>
        <v>385.89600000000002</v>
      </c>
      <c r="AR25" s="49" t="str">
        <f t="shared" ca="1" si="9"/>
        <v/>
      </c>
      <c r="AS25" s="50" t="str">
        <f t="shared" ca="1" si="9"/>
        <v/>
      </c>
      <c r="AT25" s="50">
        <f t="shared" ca="1" si="9"/>
        <v>3700.4788855028296</v>
      </c>
      <c r="AU25" s="50" t="str">
        <f t="shared" ca="1" si="9"/>
        <v/>
      </c>
      <c r="AV25" s="50" t="str">
        <f t="shared" ca="1" si="9"/>
        <v/>
      </c>
      <c r="AW25" s="50" t="str">
        <f t="shared" ca="1" si="9"/>
        <v/>
      </c>
      <c r="AX25" s="51" t="str">
        <f t="shared" ca="1" si="9"/>
        <v/>
      </c>
      <c r="AY25" s="52">
        <f t="shared" ca="1" si="9"/>
        <v>3700.4788855028296</v>
      </c>
      <c r="AZ25" s="37">
        <f t="shared" si="19"/>
        <v>4953.3799533799538</v>
      </c>
      <c r="BA25" s="37">
        <f t="shared" si="10"/>
        <v>4994.1245593419508</v>
      </c>
      <c r="BB25" s="37">
        <f t="shared" si="10"/>
        <v>3700.4788855028296</v>
      </c>
      <c r="BC25" s="37">
        <f t="shared" si="10"/>
        <v>4341.1644535240039</v>
      </c>
      <c r="BD25" s="37">
        <f t="shared" si="10"/>
        <v>4964.9532710280373</v>
      </c>
      <c r="BE25" s="37">
        <f t="shared" si="10"/>
        <v>5541.0691003911343</v>
      </c>
      <c r="BF25" s="37">
        <f t="shared" si="10"/>
        <v>5151.515151515152</v>
      </c>
      <c r="BG25" s="38">
        <f t="shared" si="23"/>
        <v>0</v>
      </c>
      <c r="BH25" s="38">
        <f t="shared" si="24"/>
        <v>0</v>
      </c>
      <c r="BI25" s="38">
        <f t="shared" si="25"/>
        <v>7</v>
      </c>
      <c r="BJ25" s="38">
        <f t="shared" si="26"/>
        <v>0</v>
      </c>
      <c r="BK25" s="38">
        <f t="shared" si="27"/>
        <v>0</v>
      </c>
      <c r="BL25" s="38">
        <f t="shared" si="28"/>
        <v>0</v>
      </c>
      <c r="BM25" s="38">
        <f t="shared" si="29"/>
        <v>0</v>
      </c>
    </row>
    <row r="26" spans="2:65" ht="15" thickBot="1">
      <c r="B26" s="3" t="s">
        <v>48</v>
      </c>
      <c r="C26" s="148">
        <v>0.79861111111111116</v>
      </c>
      <c r="D26" s="148">
        <v>0.82291666666666663</v>
      </c>
      <c r="E26" s="186">
        <v>2.524</v>
      </c>
      <c r="F26" s="186">
        <v>3.0649999999999999</v>
      </c>
      <c r="G26" s="186">
        <v>3.113</v>
      </c>
      <c r="H26" s="186">
        <v>4.3719999999999999</v>
      </c>
      <c r="I26" s="186">
        <v>3.7290000000000001</v>
      </c>
      <c r="J26" s="186">
        <v>3.2570000000000001</v>
      </c>
      <c r="K26" s="186">
        <v>3.5070000000000001</v>
      </c>
      <c r="L26" s="149">
        <f t="shared" ca="1" si="4"/>
        <v>336</v>
      </c>
      <c r="M26" s="42">
        <f t="shared" si="30"/>
        <v>0</v>
      </c>
      <c r="N26" s="43">
        <f t="shared" si="30"/>
        <v>0</v>
      </c>
      <c r="O26" s="43">
        <f t="shared" si="30"/>
        <v>0</v>
      </c>
      <c r="P26" s="43">
        <f t="shared" si="30"/>
        <v>7</v>
      </c>
      <c r="Q26" s="43">
        <f t="shared" si="30"/>
        <v>7</v>
      </c>
      <c r="R26" s="43">
        <f t="shared" si="30"/>
        <v>0</v>
      </c>
      <c r="S26" s="44">
        <f t="shared" si="30"/>
        <v>0</v>
      </c>
      <c r="T26" s="45">
        <f t="shared" ca="1" si="6"/>
        <v>56</v>
      </c>
      <c r="U26" s="46">
        <v>85000</v>
      </c>
      <c r="V26" s="47">
        <v>85000</v>
      </c>
      <c r="W26" s="47">
        <v>85000</v>
      </c>
      <c r="X26" s="47">
        <v>85000</v>
      </c>
      <c r="Y26" s="47">
        <v>85000</v>
      </c>
      <c r="Z26" s="47">
        <v>85000</v>
      </c>
      <c r="AA26" s="48">
        <v>85000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2380000</v>
      </c>
      <c r="AF26" s="50">
        <f t="shared" ca="1" si="7"/>
        <v>2380000</v>
      </c>
      <c r="AG26" s="50">
        <f t="shared" ca="1" si="7"/>
        <v>0</v>
      </c>
      <c r="AH26" s="51">
        <f t="shared" ca="1" si="7"/>
        <v>0</v>
      </c>
      <c r="AI26" s="35">
        <f t="shared" ca="1" si="17"/>
        <v>4760000</v>
      </c>
      <c r="AJ26" s="49">
        <f t="shared" ca="1" si="8"/>
        <v>0</v>
      </c>
      <c r="AK26" s="50">
        <f t="shared" ca="1" si="8"/>
        <v>0</v>
      </c>
      <c r="AL26" s="50">
        <f t="shared" ca="1" si="8"/>
        <v>0</v>
      </c>
      <c r="AM26" s="50">
        <f t="shared" ca="1" si="8"/>
        <v>734.49599999999998</v>
      </c>
      <c r="AN26" s="50">
        <f t="shared" ca="1" si="8"/>
        <v>626.47199999999998</v>
      </c>
      <c r="AO26" s="50">
        <f t="shared" ca="1" si="8"/>
        <v>0</v>
      </c>
      <c r="AP26" s="51">
        <f t="shared" ca="1" si="8"/>
        <v>0</v>
      </c>
      <c r="AQ26" s="36">
        <f t="shared" ca="1" si="18"/>
        <v>1360.9679999999998</v>
      </c>
      <c r="AR26" s="49" t="str">
        <f t="shared" ca="1" si="9"/>
        <v/>
      </c>
      <c r="AS26" s="50" t="str">
        <f t="shared" ca="1" si="9"/>
        <v/>
      </c>
      <c r="AT26" s="50" t="str">
        <f t="shared" ca="1" si="9"/>
        <v/>
      </c>
      <c r="AU26" s="50">
        <f t="shared" ca="1" si="9"/>
        <v>3240.3171698688625</v>
      </c>
      <c r="AV26" s="50">
        <f t="shared" ca="1" si="9"/>
        <v>3799.0524716188434</v>
      </c>
      <c r="AW26" s="50" t="str">
        <f t="shared" ca="1" si="9"/>
        <v/>
      </c>
      <c r="AX26" s="51" t="str">
        <f t="shared" ca="1" si="9"/>
        <v/>
      </c>
      <c r="AY26" s="52">
        <f t="shared" ca="1" si="9"/>
        <v>3497.5105953997454</v>
      </c>
      <c r="AZ26" s="37">
        <f t="shared" si="19"/>
        <v>5612.7839408346535</v>
      </c>
      <c r="BA26" s="37">
        <f t="shared" si="10"/>
        <v>4622.0772158781947</v>
      </c>
      <c r="BB26" s="37">
        <f t="shared" si="10"/>
        <v>4550.8084377342329</v>
      </c>
      <c r="BC26" s="37">
        <f t="shared" si="10"/>
        <v>3240.3171698688625</v>
      </c>
      <c r="BD26" s="37">
        <f t="shared" si="10"/>
        <v>3799.0524716188429</v>
      </c>
      <c r="BE26" s="37">
        <f t="shared" si="10"/>
        <v>4349.6059768703299</v>
      </c>
      <c r="BF26" s="37">
        <f t="shared" si="10"/>
        <v>4039.5399676836801</v>
      </c>
      <c r="BG26" s="38">
        <f t="shared" si="23"/>
        <v>0</v>
      </c>
      <c r="BH26" s="38">
        <f t="shared" si="24"/>
        <v>0</v>
      </c>
      <c r="BI26" s="38">
        <f t="shared" si="25"/>
        <v>0</v>
      </c>
      <c r="BJ26" s="38">
        <f t="shared" si="26"/>
        <v>7</v>
      </c>
      <c r="BK26" s="38">
        <f t="shared" si="27"/>
        <v>7</v>
      </c>
      <c r="BL26" s="38">
        <f t="shared" si="28"/>
        <v>0</v>
      </c>
      <c r="BM26" s="38">
        <f t="shared" si="29"/>
        <v>0</v>
      </c>
    </row>
    <row r="27" spans="2:65" ht="15" thickBot="1">
      <c r="B27" s="3" t="s">
        <v>47</v>
      </c>
      <c r="C27" s="148">
        <v>0.82291666666666663</v>
      </c>
      <c r="D27" s="150">
        <v>0.875</v>
      </c>
      <c r="E27" s="186">
        <v>4.1390000000000002</v>
      </c>
      <c r="F27" s="186">
        <v>7.194</v>
      </c>
      <c r="G27" s="186">
        <v>4.3570000000000002</v>
      </c>
      <c r="H27" s="186">
        <v>4.83</v>
      </c>
      <c r="I27" s="186">
        <v>5.4909999999999997</v>
      </c>
      <c r="J27" s="186">
        <v>6.0129999999999999</v>
      </c>
      <c r="K27" s="186">
        <v>6.0519999999999996</v>
      </c>
      <c r="L27" s="149">
        <f t="shared" ca="1" si="4"/>
        <v>312</v>
      </c>
      <c r="M27" s="42">
        <f t="shared" si="30"/>
        <v>0</v>
      </c>
      <c r="N27" s="43">
        <f t="shared" si="30"/>
        <v>7</v>
      </c>
      <c r="O27" s="43">
        <f t="shared" si="30"/>
        <v>0</v>
      </c>
      <c r="P27" s="43">
        <f t="shared" si="30"/>
        <v>0</v>
      </c>
      <c r="Q27" s="43">
        <f t="shared" si="30"/>
        <v>0</v>
      </c>
      <c r="R27" s="43">
        <f t="shared" si="30"/>
        <v>3</v>
      </c>
      <c r="S27" s="44">
        <f t="shared" si="30"/>
        <v>3</v>
      </c>
      <c r="T27" s="45">
        <f t="shared" ca="1" si="6"/>
        <v>52</v>
      </c>
      <c r="U27" s="46">
        <v>151427.5</v>
      </c>
      <c r="V27" s="47">
        <v>151427.5</v>
      </c>
      <c r="W27" s="47">
        <v>151427.5</v>
      </c>
      <c r="X27" s="47">
        <v>151427.5</v>
      </c>
      <c r="Y27" s="47">
        <v>151427.5</v>
      </c>
      <c r="Z27" s="47">
        <v>151427.5</v>
      </c>
      <c r="AA27" s="48">
        <v>151427.5</v>
      </c>
      <c r="AB27" s="49">
        <f t="shared" ca="1" si="7"/>
        <v>0</v>
      </c>
      <c r="AC27" s="50">
        <f t="shared" ca="1" si="7"/>
        <v>4239970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1817130</v>
      </c>
      <c r="AH27" s="51">
        <f t="shared" ca="1" si="7"/>
        <v>1817130</v>
      </c>
      <c r="AI27" s="35">
        <f t="shared" ca="1" si="17"/>
        <v>7874230</v>
      </c>
      <c r="AJ27" s="49">
        <f t="shared" ca="1" si="8"/>
        <v>0</v>
      </c>
      <c r="AK27" s="50">
        <f t="shared" ca="1" si="8"/>
        <v>1208.5920000000001</v>
      </c>
      <c r="AL27" s="50">
        <f t="shared" ca="1" si="8"/>
        <v>0</v>
      </c>
      <c r="AM27" s="50">
        <f t="shared" ca="1" si="8"/>
        <v>0</v>
      </c>
      <c r="AN27" s="50">
        <f t="shared" ca="1" si="8"/>
        <v>0</v>
      </c>
      <c r="AO27" s="50">
        <f t="shared" ca="1" si="8"/>
        <v>432.93599999999998</v>
      </c>
      <c r="AP27" s="51">
        <f t="shared" ca="1" si="8"/>
        <v>435.74399999999997</v>
      </c>
      <c r="AQ27" s="36">
        <f t="shared" ca="1" si="18"/>
        <v>2077.2719999999999</v>
      </c>
      <c r="AR27" s="49" t="str">
        <f t="shared" ca="1" si="9"/>
        <v/>
      </c>
      <c r="AS27" s="50">
        <f t="shared" ca="1" si="9"/>
        <v>3508.1896951163003</v>
      </c>
      <c r="AT27" s="50" t="str">
        <f t="shared" ca="1" si="9"/>
        <v/>
      </c>
      <c r="AU27" s="50" t="str">
        <f t="shared" ca="1" si="9"/>
        <v/>
      </c>
      <c r="AV27" s="50" t="str">
        <f t="shared" ca="1" si="9"/>
        <v/>
      </c>
      <c r="AW27" s="50">
        <f t="shared" ca="1" si="9"/>
        <v>4197.225455956539</v>
      </c>
      <c r="AX27" s="51">
        <f t="shared" ca="1" si="9"/>
        <v>4170.1779026217228</v>
      </c>
      <c r="AY27" s="52">
        <f t="shared" ca="1" si="9"/>
        <v>3790.6590951979329</v>
      </c>
      <c r="AZ27" s="37">
        <f t="shared" si="19"/>
        <v>6097.587984215189</v>
      </c>
      <c r="BA27" s="37">
        <f t="shared" si="10"/>
        <v>3508.1896951163008</v>
      </c>
      <c r="BB27" s="37">
        <f t="shared" si="10"/>
        <v>5792.498661158289</v>
      </c>
      <c r="BC27" s="37">
        <f t="shared" si="10"/>
        <v>5225.2415458937203</v>
      </c>
      <c r="BD27" s="37">
        <f t="shared" si="10"/>
        <v>4596.2332301341594</v>
      </c>
      <c r="BE27" s="37">
        <f t="shared" si="10"/>
        <v>4197.225455956539</v>
      </c>
      <c r="BF27" s="37">
        <f t="shared" si="10"/>
        <v>4170.1779026217237</v>
      </c>
      <c r="BG27" s="217">
        <f>VLOOKUP(AZ27,$BR$3:$BS$9,2,TRUE)</f>
        <v>0</v>
      </c>
      <c r="BH27" s="217">
        <f t="shared" ref="BH27:BH30" si="31">VLOOKUP(BA27,$BR$3:$BS$9,2,TRUE)</f>
        <v>7</v>
      </c>
      <c r="BI27" s="217">
        <f t="shared" ref="BI27:BI30" si="32">VLOOKUP(BB27,$BR$3:$BS$9,2,TRUE)</f>
        <v>0</v>
      </c>
      <c r="BJ27" s="217">
        <f t="shared" ref="BJ27:BJ30" si="33">VLOOKUP(BC27,$BR$3:$BS$9,2,TRUE)</f>
        <v>0</v>
      </c>
      <c r="BK27" s="217">
        <f t="shared" ref="BK27:BK30" si="34">VLOOKUP(BD27,$BR$3:$BS$9,2,TRUE)</f>
        <v>0</v>
      </c>
      <c r="BL27" s="217">
        <f t="shared" ref="BL27:BL30" si="35">VLOOKUP(BE27,$BR$3:$BS$9,2,TRUE)</f>
        <v>3</v>
      </c>
      <c r="BM27" s="217">
        <f t="shared" ref="BM27:BM30" si="36">VLOOKUP(BF27,$BR$3:$BS$9,2,TRUE)</f>
        <v>3</v>
      </c>
    </row>
    <row r="28" spans="2:65" ht="15" thickBot="1">
      <c r="B28" s="3" t="s">
        <v>47</v>
      </c>
      <c r="C28" s="151">
        <v>0.875</v>
      </c>
      <c r="D28" s="152">
        <v>0.89583333333333337</v>
      </c>
      <c r="E28" s="186">
        <v>1.9970000000000001</v>
      </c>
      <c r="F28" s="186">
        <v>4.6550000000000002</v>
      </c>
      <c r="G28" s="186">
        <v>1.7110000000000001</v>
      </c>
      <c r="H28" s="186">
        <v>1.718</v>
      </c>
      <c r="I28" s="186">
        <v>1.974</v>
      </c>
      <c r="J28" s="186">
        <v>2.0219999999999998</v>
      </c>
      <c r="K28" s="186">
        <v>2.5169999999999999</v>
      </c>
      <c r="L28" s="149">
        <f t="shared" ca="1" si="4"/>
        <v>72</v>
      </c>
      <c r="M28" s="42">
        <f t="shared" si="30"/>
        <v>0</v>
      </c>
      <c r="N28" s="43">
        <f t="shared" si="30"/>
        <v>3</v>
      </c>
      <c r="O28" s="43">
        <f t="shared" si="30"/>
        <v>0</v>
      </c>
      <c r="P28" s="43">
        <f t="shared" si="30"/>
        <v>0</v>
      </c>
      <c r="Q28" s="43">
        <f t="shared" si="30"/>
        <v>0</v>
      </c>
      <c r="R28" s="43">
        <f t="shared" si="30"/>
        <v>0</v>
      </c>
      <c r="S28" s="44">
        <f t="shared" si="30"/>
        <v>0</v>
      </c>
      <c r="T28" s="45">
        <f t="shared" ca="1" si="6"/>
        <v>12</v>
      </c>
      <c r="U28" s="46">
        <v>112391.25</v>
      </c>
      <c r="V28" s="47">
        <v>112391.25</v>
      </c>
      <c r="W28" s="47">
        <v>112391.25</v>
      </c>
      <c r="X28" s="47">
        <v>112391.25</v>
      </c>
      <c r="Y28" s="47">
        <v>112391.25</v>
      </c>
      <c r="Z28" s="47">
        <v>112391.25</v>
      </c>
      <c r="AA28" s="48">
        <v>112391.25</v>
      </c>
      <c r="AB28" s="49">
        <f t="shared" ca="1" si="7"/>
        <v>0</v>
      </c>
      <c r="AC28" s="50">
        <f t="shared" ca="1" si="7"/>
        <v>1348695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17"/>
        <v>1348695</v>
      </c>
      <c r="AJ28" s="49">
        <f t="shared" ca="1" si="8"/>
        <v>0</v>
      </c>
      <c r="AK28" s="50">
        <f t="shared" ca="1" si="8"/>
        <v>335.16</v>
      </c>
      <c r="AL28" s="50">
        <f t="shared" ca="1" si="8"/>
        <v>0</v>
      </c>
      <c r="AM28" s="50">
        <f t="shared" ca="1" si="8"/>
        <v>0</v>
      </c>
      <c r="AN28" s="50">
        <f t="shared" ca="1" si="8"/>
        <v>0</v>
      </c>
      <c r="AO28" s="50">
        <f t="shared" ca="1" si="8"/>
        <v>0</v>
      </c>
      <c r="AP28" s="51">
        <f t="shared" ca="1" si="8"/>
        <v>0</v>
      </c>
      <c r="AQ28" s="36">
        <f t="shared" ca="1" si="18"/>
        <v>335.16</v>
      </c>
      <c r="AR28" s="49" t="str">
        <f t="shared" ca="1" si="9"/>
        <v/>
      </c>
      <c r="AS28" s="50">
        <f t="shared" ca="1" si="9"/>
        <v>4024.0332975295378</v>
      </c>
      <c r="AT28" s="50" t="str">
        <f t="shared" ca="1" si="9"/>
        <v/>
      </c>
      <c r="AU28" s="50" t="str">
        <f t="shared" ca="1" si="9"/>
        <v/>
      </c>
      <c r="AV28" s="50" t="str">
        <f t="shared" ca="1" si="9"/>
        <v/>
      </c>
      <c r="AW28" s="50" t="str">
        <f t="shared" ca="1" si="9"/>
        <v/>
      </c>
      <c r="AX28" s="51" t="str">
        <f t="shared" ca="1" si="9"/>
        <v/>
      </c>
      <c r="AY28" s="52">
        <f t="shared" ca="1" si="9"/>
        <v>4024.0332975295378</v>
      </c>
      <c r="AZ28" s="37">
        <f t="shared" si="19"/>
        <v>9380.0075112669001</v>
      </c>
      <c r="BA28" s="37">
        <f t="shared" si="10"/>
        <v>4024.0332975295378</v>
      </c>
      <c r="BB28" s="37">
        <f t="shared" si="10"/>
        <v>10947.910578609</v>
      </c>
      <c r="BC28" s="37">
        <f t="shared" si="10"/>
        <v>10903.30325960419</v>
      </c>
      <c r="BD28" s="37">
        <f t="shared" si="10"/>
        <v>9489.2983789260379</v>
      </c>
      <c r="BE28" s="37">
        <f t="shared" si="10"/>
        <v>9264.0331355093967</v>
      </c>
      <c r="BF28" s="37">
        <f t="shared" si="10"/>
        <v>7442.1434247119587</v>
      </c>
      <c r="BG28" s="217">
        <f t="shared" ref="BG28:BG30" si="37">VLOOKUP(AZ28,$BR$3:$BS$9,2,TRUE)</f>
        <v>0</v>
      </c>
      <c r="BH28" s="217">
        <f t="shared" si="31"/>
        <v>3</v>
      </c>
      <c r="BI28" s="217">
        <f t="shared" si="32"/>
        <v>0</v>
      </c>
      <c r="BJ28" s="217">
        <f t="shared" si="33"/>
        <v>0</v>
      </c>
      <c r="BK28" s="217">
        <f t="shared" si="34"/>
        <v>0</v>
      </c>
      <c r="BL28" s="217">
        <f t="shared" si="35"/>
        <v>0</v>
      </c>
      <c r="BM28" s="217">
        <f t="shared" si="36"/>
        <v>0</v>
      </c>
    </row>
    <row r="29" spans="2:65" ht="15" thickBot="1">
      <c r="B29" s="3" t="s">
        <v>47</v>
      </c>
      <c r="C29" s="153">
        <v>0.89583333333333337</v>
      </c>
      <c r="D29" s="154">
        <v>0.91666666666666663</v>
      </c>
      <c r="E29" s="186">
        <v>1.9970000000000001</v>
      </c>
      <c r="F29" s="186">
        <v>4.6550000000000002</v>
      </c>
      <c r="G29" s="186">
        <v>1.7110000000000001</v>
      </c>
      <c r="H29" s="186">
        <v>1.718</v>
      </c>
      <c r="I29" s="186">
        <v>1.974</v>
      </c>
      <c r="J29" s="186">
        <v>2.0219999999999998</v>
      </c>
      <c r="K29" s="186">
        <v>2.5169999999999999</v>
      </c>
      <c r="L29" s="155">
        <f t="shared" ca="1" si="4"/>
        <v>240</v>
      </c>
      <c r="M29" s="42">
        <f t="shared" si="30"/>
        <v>0</v>
      </c>
      <c r="N29" s="43">
        <f t="shared" si="30"/>
        <v>7</v>
      </c>
      <c r="O29" s="43">
        <f t="shared" si="30"/>
        <v>0</v>
      </c>
      <c r="P29" s="43">
        <f t="shared" si="30"/>
        <v>0</v>
      </c>
      <c r="Q29" s="43">
        <f t="shared" si="30"/>
        <v>0</v>
      </c>
      <c r="R29" s="43">
        <f t="shared" si="30"/>
        <v>0</v>
      </c>
      <c r="S29" s="44">
        <f t="shared" si="30"/>
        <v>3</v>
      </c>
      <c r="T29" s="45">
        <f t="shared" ca="1" si="6"/>
        <v>40</v>
      </c>
      <c r="U29" s="46">
        <v>63750</v>
      </c>
      <c r="V29" s="47">
        <v>63750</v>
      </c>
      <c r="W29" s="47">
        <v>63750</v>
      </c>
      <c r="X29" s="47">
        <v>63750</v>
      </c>
      <c r="Y29" s="47">
        <v>63750</v>
      </c>
      <c r="Z29" s="47">
        <v>63750</v>
      </c>
      <c r="AA29" s="48">
        <v>63750</v>
      </c>
      <c r="AB29" s="49">
        <f t="shared" ca="1" si="7"/>
        <v>0</v>
      </c>
      <c r="AC29" s="50">
        <f t="shared" ca="1" si="7"/>
        <v>1785000</v>
      </c>
      <c r="AD29" s="50">
        <f t="shared" ca="1" si="7"/>
        <v>0</v>
      </c>
      <c r="AE29" s="50">
        <f t="shared" ca="1" si="7"/>
        <v>0</v>
      </c>
      <c r="AF29" s="50">
        <f t="shared" ca="1" si="7"/>
        <v>0</v>
      </c>
      <c r="AG29" s="50">
        <f t="shared" ca="1" si="7"/>
        <v>0</v>
      </c>
      <c r="AH29" s="51">
        <f t="shared" ca="1" si="7"/>
        <v>765000</v>
      </c>
      <c r="AI29" s="35">
        <f t="shared" ca="1" si="17"/>
        <v>2550000</v>
      </c>
      <c r="AJ29" s="49">
        <f t="shared" ca="1" si="8"/>
        <v>0</v>
      </c>
      <c r="AK29" s="50">
        <f t="shared" ca="1" si="8"/>
        <v>782.04000000000008</v>
      </c>
      <c r="AL29" s="50">
        <f t="shared" ca="1" si="8"/>
        <v>0</v>
      </c>
      <c r="AM29" s="50">
        <f t="shared" ca="1" si="8"/>
        <v>0</v>
      </c>
      <c r="AN29" s="50">
        <f t="shared" ca="1" si="8"/>
        <v>0</v>
      </c>
      <c r="AO29" s="50">
        <f t="shared" ca="1" si="8"/>
        <v>0</v>
      </c>
      <c r="AP29" s="51">
        <f t="shared" ca="1" si="8"/>
        <v>181.22399999999999</v>
      </c>
      <c r="AQ29" s="36">
        <f t="shared" ca="1" si="18"/>
        <v>963.26400000000012</v>
      </c>
      <c r="AR29" s="49" t="str">
        <f t="shared" ca="1" si="9"/>
        <v/>
      </c>
      <c r="AS29" s="50">
        <f t="shared" ca="1" si="9"/>
        <v>2282.4919441460793</v>
      </c>
      <c r="AT29" s="50" t="str">
        <f t="shared" ca="1" si="9"/>
        <v/>
      </c>
      <c r="AU29" s="50" t="str">
        <f t="shared" ca="1" si="9"/>
        <v/>
      </c>
      <c r="AV29" s="50" t="str">
        <f t="shared" ca="1" si="9"/>
        <v/>
      </c>
      <c r="AW29" s="50" t="str">
        <f t="shared" ca="1" si="9"/>
        <v/>
      </c>
      <c r="AX29" s="51">
        <f t="shared" ca="1" si="9"/>
        <v>4221.2951926897103</v>
      </c>
      <c r="AY29" s="52">
        <f t="shared" ca="1" si="9"/>
        <v>2647.2493522025111</v>
      </c>
      <c r="AZ29" s="37">
        <f t="shared" si="19"/>
        <v>5320.4807210816225</v>
      </c>
      <c r="BA29" s="37">
        <f t="shared" si="10"/>
        <v>2282.4919441460793</v>
      </c>
      <c r="BB29" s="37">
        <f t="shared" si="10"/>
        <v>6209.8188194038576</v>
      </c>
      <c r="BC29" s="37">
        <f t="shared" si="10"/>
        <v>6184.5168800931315</v>
      </c>
      <c r="BD29" s="37">
        <f t="shared" si="10"/>
        <v>5382.4721377912865</v>
      </c>
      <c r="BE29" s="37">
        <f t="shared" si="10"/>
        <v>5254.6983184965384</v>
      </c>
      <c r="BF29" s="37">
        <f t="shared" si="10"/>
        <v>4221.2951926897103</v>
      </c>
      <c r="BG29" s="217">
        <f t="shared" si="37"/>
        <v>0</v>
      </c>
      <c r="BH29" s="217">
        <f t="shared" si="31"/>
        <v>7</v>
      </c>
      <c r="BI29" s="217">
        <f t="shared" si="32"/>
        <v>0</v>
      </c>
      <c r="BJ29" s="217">
        <f t="shared" si="33"/>
        <v>0</v>
      </c>
      <c r="BK29" s="217">
        <f t="shared" si="34"/>
        <v>0</v>
      </c>
      <c r="BL29" s="217">
        <f t="shared" si="35"/>
        <v>0</v>
      </c>
      <c r="BM29" s="217">
        <f t="shared" si="36"/>
        <v>3</v>
      </c>
    </row>
    <row r="30" spans="2:65" ht="15" thickBot="1">
      <c r="B30" s="3" t="s">
        <v>47</v>
      </c>
      <c r="C30" s="156">
        <v>0.91666666666666663</v>
      </c>
      <c r="D30" s="157">
        <v>0.95833333333333337</v>
      </c>
      <c r="E30" s="186">
        <v>0.75600000000000001</v>
      </c>
      <c r="F30" s="186">
        <v>0.88900000000000001</v>
      </c>
      <c r="G30" s="186">
        <v>0.61799999999999999</v>
      </c>
      <c r="H30" s="186">
        <v>0.96299999999999997</v>
      </c>
      <c r="I30" s="186">
        <v>1.036</v>
      </c>
      <c r="J30" s="186">
        <v>1.2569999999999999</v>
      </c>
      <c r="K30" s="186">
        <v>1.075</v>
      </c>
      <c r="L30" s="158">
        <f t="shared" ca="1" si="4"/>
        <v>0</v>
      </c>
      <c r="M30" s="42">
        <f t="shared" si="30"/>
        <v>0</v>
      </c>
      <c r="N30" s="43">
        <f t="shared" si="30"/>
        <v>0</v>
      </c>
      <c r="O30" s="43">
        <f t="shared" si="30"/>
        <v>0</v>
      </c>
      <c r="P30" s="43">
        <f t="shared" si="30"/>
        <v>0</v>
      </c>
      <c r="Q30" s="43">
        <f t="shared" si="30"/>
        <v>0</v>
      </c>
      <c r="R30" s="43">
        <f t="shared" si="30"/>
        <v>0</v>
      </c>
      <c r="S30" s="44">
        <f t="shared" si="30"/>
        <v>0</v>
      </c>
      <c r="T30" s="45">
        <f t="shared" ca="1" si="6"/>
        <v>0</v>
      </c>
      <c r="U30" s="159">
        <v>51000</v>
      </c>
      <c r="V30" s="160">
        <v>51000</v>
      </c>
      <c r="W30" s="160">
        <v>51000</v>
      </c>
      <c r="X30" s="160">
        <v>51000</v>
      </c>
      <c r="Y30" s="160">
        <v>51000</v>
      </c>
      <c r="Z30" s="160">
        <v>51000</v>
      </c>
      <c r="AA30" s="161">
        <v>51000</v>
      </c>
      <c r="AB30" s="49">
        <f t="shared" ca="1" si="7"/>
        <v>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35">
        <f t="shared" ca="1" si="17"/>
        <v>0</v>
      </c>
      <c r="AJ30" s="49">
        <f t="shared" ca="1" si="8"/>
        <v>0</v>
      </c>
      <c r="AK30" s="50">
        <f t="shared" ca="1" si="8"/>
        <v>0</v>
      </c>
      <c r="AL30" s="50">
        <f t="shared" ca="1" si="8"/>
        <v>0</v>
      </c>
      <c r="AM30" s="50">
        <f t="shared" ca="1" si="8"/>
        <v>0</v>
      </c>
      <c r="AN30" s="50">
        <f t="shared" ca="1" si="8"/>
        <v>0</v>
      </c>
      <c r="AO30" s="50">
        <f t="shared" ca="1" si="8"/>
        <v>0</v>
      </c>
      <c r="AP30" s="51">
        <f t="shared" ca="1" si="8"/>
        <v>0</v>
      </c>
      <c r="AQ30" s="36">
        <f t="shared" ca="1" si="18"/>
        <v>0</v>
      </c>
      <c r="AR30" s="49" t="str">
        <f t="shared" ca="1" si="9"/>
        <v/>
      </c>
      <c r="AS30" s="50" t="str">
        <f t="shared" ca="1" si="9"/>
        <v/>
      </c>
      <c r="AT30" s="50" t="str">
        <f t="shared" ca="1" si="9"/>
        <v/>
      </c>
      <c r="AU30" s="50" t="str">
        <f t="shared" ca="1" si="9"/>
        <v/>
      </c>
      <c r="AV30" s="50" t="str">
        <f t="shared" ca="1" si="9"/>
        <v/>
      </c>
      <c r="AW30" s="50" t="str">
        <f t="shared" ca="1" si="9"/>
        <v/>
      </c>
      <c r="AX30" s="51" t="str">
        <f t="shared" ca="1" si="9"/>
        <v/>
      </c>
      <c r="AY30" s="52" t="str">
        <f t="shared" ca="1" si="9"/>
        <v/>
      </c>
      <c r="AZ30" s="37">
        <f t="shared" si="19"/>
        <v>11243.386243386243</v>
      </c>
      <c r="BA30" s="37">
        <f t="shared" si="10"/>
        <v>9561.3048368953878</v>
      </c>
      <c r="BB30" s="37">
        <f t="shared" si="10"/>
        <v>13754.045307443366</v>
      </c>
      <c r="BC30" s="37">
        <f t="shared" si="10"/>
        <v>8826.583592938734</v>
      </c>
      <c r="BD30" s="37">
        <f t="shared" si="10"/>
        <v>8204.6332046332045</v>
      </c>
      <c r="BE30" s="37">
        <f t="shared" si="10"/>
        <v>6762.1320604614166</v>
      </c>
      <c r="BF30" s="37">
        <f t="shared" si="10"/>
        <v>7906.9767441860467</v>
      </c>
      <c r="BG30" s="217">
        <f t="shared" si="37"/>
        <v>0</v>
      </c>
      <c r="BH30" s="217">
        <f t="shared" si="31"/>
        <v>0</v>
      </c>
      <c r="BI30" s="217">
        <f t="shared" si="32"/>
        <v>0</v>
      </c>
      <c r="BJ30" s="217">
        <f t="shared" si="33"/>
        <v>0</v>
      </c>
      <c r="BK30" s="217">
        <f t="shared" si="34"/>
        <v>0</v>
      </c>
      <c r="BL30" s="217">
        <f t="shared" si="35"/>
        <v>0</v>
      </c>
      <c r="BM30" s="217">
        <f t="shared" si="36"/>
        <v>0</v>
      </c>
    </row>
    <row r="31" spans="2:65" ht="15" thickBot="1">
      <c r="B31" s="3" t="s">
        <v>49</v>
      </c>
      <c r="C31" s="162">
        <v>0.95833333333333337</v>
      </c>
      <c r="D31" s="163">
        <v>0</v>
      </c>
      <c r="E31" s="186">
        <v>0.64800000000000002</v>
      </c>
      <c r="F31" s="186">
        <v>8.8999999999999996E-2</v>
      </c>
      <c r="G31" s="186">
        <v>0.17799999999999999</v>
      </c>
      <c r="H31" s="186">
        <v>0.29299999999999998</v>
      </c>
      <c r="I31" s="186">
        <v>0.11</v>
      </c>
      <c r="J31" s="186">
        <v>8.3000000000000004E-2</v>
      </c>
      <c r="K31" s="186">
        <v>0.129</v>
      </c>
      <c r="L31" s="41">
        <f t="shared" ca="1" si="4"/>
        <v>0</v>
      </c>
      <c r="M31" s="42">
        <f t="shared" si="30"/>
        <v>0</v>
      </c>
      <c r="N31" s="43">
        <f t="shared" si="30"/>
        <v>0</v>
      </c>
      <c r="O31" s="43">
        <f t="shared" si="30"/>
        <v>0</v>
      </c>
      <c r="P31" s="43">
        <f t="shared" si="30"/>
        <v>0</v>
      </c>
      <c r="Q31" s="43">
        <f t="shared" si="30"/>
        <v>0</v>
      </c>
      <c r="R31" s="43">
        <f t="shared" si="30"/>
        <v>0</v>
      </c>
      <c r="S31" s="44">
        <f t="shared" si="30"/>
        <v>0</v>
      </c>
      <c r="T31" s="45">
        <f t="shared" ca="1" si="6"/>
        <v>0</v>
      </c>
      <c r="U31" s="61">
        <v>21250</v>
      </c>
      <c r="V31" s="62">
        <v>21250</v>
      </c>
      <c r="W31" s="62">
        <v>21250</v>
      </c>
      <c r="X31" s="62">
        <v>21250</v>
      </c>
      <c r="Y31" s="62">
        <v>21250</v>
      </c>
      <c r="Z31" s="62">
        <v>21250</v>
      </c>
      <c r="AA31" s="63">
        <v>21250</v>
      </c>
      <c r="AB31" s="64">
        <f t="shared" ca="1" si="7"/>
        <v>0</v>
      </c>
      <c r="AC31" s="65">
        <f t="shared" ca="1" si="7"/>
        <v>0</v>
      </c>
      <c r="AD31" s="65">
        <f t="shared" ca="1" si="7"/>
        <v>0</v>
      </c>
      <c r="AE31" s="65">
        <f t="shared" ca="1" si="7"/>
        <v>0</v>
      </c>
      <c r="AF31" s="65">
        <f t="shared" ca="1" si="7"/>
        <v>0</v>
      </c>
      <c r="AG31" s="65">
        <f t="shared" ca="1" si="7"/>
        <v>0</v>
      </c>
      <c r="AH31" s="66">
        <f t="shared" ca="1" si="7"/>
        <v>0</v>
      </c>
      <c r="AI31" s="35">
        <f t="shared" ca="1" si="17"/>
        <v>0</v>
      </c>
      <c r="AJ31" s="64">
        <f t="shared" ca="1" si="8"/>
        <v>0</v>
      </c>
      <c r="AK31" s="65">
        <f t="shared" ca="1" si="8"/>
        <v>0</v>
      </c>
      <c r="AL31" s="65">
        <f t="shared" ca="1" si="8"/>
        <v>0</v>
      </c>
      <c r="AM31" s="65">
        <f t="shared" ca="1" si="8"/>
        <v>0</v>
      </c>
      <c r="AN31" s="65">
        <f t="shared" ca="1" si="8"/>
        <v>0</v>
      </c>
      <c r="AO31" s="65">
        <f t="shared" ca="1" si="8"/>
        <v>0</v>
      </c>
      <c r="AP31" s="66">
        <f t="shared" ca="1" si="8"/>
        <v>0</v>
      </c>
      <c r="AQ31" s="36">
        <f t="shared" ca="1" si="18"/>
        <v>0</v>
      </c>
      <c r="AR31" s="64" t="str">
        <f t="shared" ca="1" si="9"/>
        <v/>
      </c>
      <c r="AS31" s="65" t="str">
        <f t="shared" ca="1" si="9"/>
        <v/>
      </c>
      <c r="AT31" s="65" t="str">
        <f t="shared" ca="1" si="9"/>
        <v/>
      </c>
      <c r="AU31" s="65" t="str">
        <f t="shared" ca="1" si="9"/>
        <v/>
      </c>
      <c r="AV31" s="65" t="str">
        <f t="shared" ca="1" si="9"/>
        <v/>
      </c>
      <c r="AW31" s="65" t="str">
        <f t="shared" ca="1" si="9"/>
        <v/>
      </c>
      <c r="AX31" s="66" t="str">
        <f t="shared" ca="1" si="9"/>
        <v/>
      </c>
      <c r="AY31" s="67" t="str">
        <f t="shared" ca="1" si="9"/>
        <v/>
      </c>
      <c r="AZ31" s="37">
        <f t="shared" si="19"/>
        <v>5465.5349794238682</v>
      </c>
      <c r="BA31" s="37">
        <f t="shared" si="10"/>
        <v>39794.007490636701</v>
      </c>
      <c r="BB31" s="37">
        <f t="shared" si="10"/>
        <v>19897.00374531835</v>
      </c>
      <c r="BC31" s="37">
        <f t="shared" si="10"/>
        <v>12087.59954493743</v>
      </c>
      <c r="BD31" s="37">
        <f t="shared" si="10"/>
        <v>32196.969696969696</v>
      </c>
      <c r="BE31" s="37">
        <f t="shared" si="10"/>
        <v>42670.682730923691</v>
      </c>
      <c r="BF31" s="37">
        <f t="shared" si="10"/>
        <v>27454.780361757104</v>
      </c>
      <c r="BG31" s="38">
        <f t="shared" si="23"/>
        <v>0</v>
      </c>
      <c r="BH31" s="38">
        <f t="shared" si="24"/>
        <v>0</v>
      </c>
      <c r="BI31" s="38">
        <f t="shared" si="25"/>
        <v>0</v>
      </c>
      <c r="BJ31" s="38">
        <f t="shared" si="26"/>
        <v>0</v>
      </c>
      <c r="BK31" s="38">
        <f t="shared" si="27"/>
        <v>0</v>
      </c>
      <c r="BL31" s="38">
        <f t="shared" si="28"/>
        <v>0</v>
      </c>
      <c r="BM31" s="38">
        <f t="shared" si="29"/>
        <v>0</v>
      </c>
    </row>
    <row r="32" spans="2:65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38">SUM(M6:M31)</f>
        <v>35</v>
      </c>
      <c r="N32" s="70">
        <f t="shared" si="38"/>
        <v>45</v>
      </c>
      <c r="O32" s="70">
        <f t="shared" si="38"/>
        <v>49</v>
      </c>
      <c r="P32" s="70">
        <f t="shared" si="38"/>
        <v>42</v>
      </c>
      <c r="Q32" s="70">
        <f t="shared" si="38"/>
        <v>42</v>
      </c>
      <c r="R32" s="70">
        <f t="shared" si="38"/>
        <v>17</v>
      </c>
      <c r="S32" s="70">
        <f t="shared" si="38"/>
        <v>62</v>
      </c>
      <c r="T32" s="71">
        <f t="shared" ca="1" si="38"/>
        <v>1168</v>
      </c>
      <c r="U32" s="68"/>
      <c r="V32" s="68"/>
      <c r="W32" s="68"/>
      <c r="X32" s="68"/>
      <c r="Y32" s="68"/>
      <c r="Z32" s="68"/>
      <c r="AA32" s="68"/>
      <c r="AB32" s="70">
        <f t="shared" ref="AB32:AQ32" ca="1" si="39">SUM(AB6:AB31)</f>
        <v>3213000</v>
      </c>
      <c r="AC32" s="70">
        <f t="shared" ca="1" si="39"/>
        <v>9515665</v>
      </c>
      <c r="AD32" s="70">
        <f t="shared" ca="1" si="39"/>
        <v>4522000</v>
      </c>
      <c r="AE32" s="70">
        <f t="shared" ca="1" si="39"/>
        <v>4879000</v>
      </c>
      <c r="AF32" s="70">
        <f t="shared" ca="1" si="39"/>
        <v>4998000</v>
      </c>
      <c r="AG32" s="70">
        <f t="shared" ca="1" si="39"/>
        <v>3007130</v>
      </c>
      <c r="AH32" s="70">
        <f t="shared" ca="1" si="39"/>
        <v>6628130</v>
      </c>
      <c r="AI32" s="71">
        <f t="shared" ca="1" si="39"/>
        <v>36762925</v>
      </c>
      <c r="AJ32" s="70">
        <f t="shared" ca="1" si="39"/>
        <v>1226.7359999999999</v>
      </c>
      <c r="AK32" s="70">
        <f t="shared" ca="1" si="39"/>
        <v>3019.6320000000001</v>
      </c>
      <c r="AL32" s="70">
        <f t="shared" ca="1" si="39"/>
        <v>1572.3119999999999</v>
      </c>
      <c r="AM32" s="70">
        <f t="shared" ca="1" si="39"/>
        <v>1692.9360000000001</v>
      </c>
      <c r="AN32" s="70">
        <f t="shared" ca="1" si="39"/>
        <v>1629.9359999999999</v>
      </c>
      <c r="AO32" s="70">
        <f t="shared" ca="1" si="39"/>
        <v>846.38400000000001</v>
      </c>
      <c r="AP32" s="70">
        <f t="shared" ca="1" si="39"/>
        <v>1849.752</v>
      </c>
      <c r="AQ32" s="71">
        <f t="shared" ca="1" si="39"/>
        <v>11837.687999999998</v>
      </c>
      <c r="AR32" s="70">
        <f t="shared" ref="AR32:AY32" ca="1" si="40">AB32/AJ32</f>
        <v>2619.1454396055879</v>
      </c>
      <c r="AS32" s="70">
        <f t="shared" ca="1" si="40"/>
        <v>3151.2664457125902</v>
      </c>
      <c r="AT32" s="70">
        <f ca="1">IFERROR(AD32/AL32,"")</f>
        <v>2876.0195177547462</v>
      </c>
      <c r="AU32" s="70">
        <f ca="1">IFERROR(AE32/AM32,"")</f>
        <v>2881.9754556580992</v>
      </c>
      <c r="AV32" s="70">
        <f t="shared" ca="1" si="40"/>
        <v>3066.3780663780667</v>
      </c>
      <c r="AW32" s="70">
        <f t="shared" ca="1" si="40"/>
        <v>3552.9145163424637</v>
      </c>
      <c r="AX32" s="70">
        <f t="shared" ca="1" si="40"/>
        <v>3583.2533226075711</v>
      </c>
      <c r="AY32" s="72">
        <f t="shared" ca="1" si="40"/>
        <v>3105.5832017197959</v>
      </c>
      <c r="AZ32" s="73"/>
      <c r="BA32" s="73"/>
      <c r="BB32" s="73"/>
      <c r="BC32" s="73"/>
      <c r="BD32" s="73"/>
      <c r="BE32" s="73"/>
      <c r="BF32" s="73"/>
    </row>
    <row r="33" spans="2:59" ht="15.6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2:59" ht="15" thickBot="1">
      <c r="B34" s="3"/>
      <c r="C34" s="68"/>
      <c r="D34" s="68"/>
      <c r="E34" s="76" t="s">
        <v>26</v>
      </c>
      <c r="F34" s="99">
        <v>26300000</v>
      </c>
      <c r="G34" s="78"/>
      <c r="H34" s="69"/>
      <c r="I34" s="69"/>
      <c r="J34" s="69"/>
      <c r="O34" s="77"/>
      <c r="P34" s="116"/>
      <c r="Q34" s="116"/>
      <c r="R34" s="77"/>
      <c r="S34" s="77"/>
      <c r="T34" s="77"/>
      <c r="U34" s="68"/>
      <c r="V34" s="68"/>
      <c r="W34" s="68"/>
      <c r="X34" s="68"/>
      <c r="Y34" s="265" t="s">
        <v>63</v>
      </c>
      <c r="Z34" s="265"/>
      <c r="AA34" s="265"/>
      <c r="AB34" s="265"/>
      <c r="AC34" s="265"/>
      <c r="AD34" s="265"/>
      <c r="AE34" s="265"/>
      <c r="AF34" s="265"/>
      <c r="AG34" s="265"/>
      <c r="AH34" s="265"/>
      <c r="AI34" s="126">
        <f ca="1">AI32/28*21</f>
        <v>27572193.749999996</v>
      </c>
      <c r="AJ34" s="68"/>
      <c r="AK34" s="68"/>
      <c r="AL34" s="68"/>
      <c r="AM34" s="68"/>
      <c r="AN34" s="68"/>
      <c r="AO34" s="68"/>
      <c r="AP34" s="68"/>
      <c r="AQ34" s="80">
        <f ca="1">SUM(AQ27:AQ29)</f>
        <v>3375.6959999999999</v>
      </c>
      <c r="AR34" s="68"/>
      <c r="AS34" s="68"/>
      <c r="AT34" s="68"/>
      <c r="AU34" s="68"/>
      <c r="AV34" s="68"/>
      <c r="AW34" s="68"/>
      <c r="AX34" s="68"/>
      <c r="AY34" s="81">
        <f ca="1">AI32</f>
        <v>36762925</v>
      </c>
      <c r="AZ34" s="73" t="s">
        <v>27</v>
      </c>
      <c r="BA34" s="73" t="s">
        <v>28</v>
      </c>
      <c r="BB34" s="73" t="s">
        <v>36</v>
      </c>
      <c r="BC34" s="73" t="s">
        <v>30</v>
      </c>
      <c r="BD34" s="73" t="s">
        <v>10</v>
      </c>
      <c r="BE34" s="73"/>
      <c r="BF34" s="73"/>
    </row>
    <row r="35" spans="2:59" ht="15" thickBot="1">
      <c r="B35" s="3"/>
      <c r="C35" s="68"/>
      <c r="D35" s="68"/>
      <c r="E35" s="180" t="s">
        <v>31</v>
      </c>
      <c r="F35" s="78">
        <f ca="1">AI32/AQ32</f>
        <v>3105.5832017197959</v>
      </c>
      <c r="G35" s="82"/>
      <c r="H35" s="69"/>
      <c r="I35" s="69"/>
      <c r="J35" s="69"/>
      <c r="O35" s="69"/>
      <c r="P35" s="69"/>
      <c r="Q35" s="69"/>
      <c r="R35" s="69"/>
      <c r="S35" s="69"/>
      <c r="T35" s="69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126">
        <f ca="1">AZ35/28*21</f>
        <v>7102.612799999999</v>
      </c>
      <c r="AJ35" s="68"/>
      <c r="AK35" s="68"/>
      <c r="AL35" s="68"/>
      <c r="AM35" s="68"/>
      <c r="AN35" s="68"/>
      <c r="AO35" s="68"/>
      <c r="AP35" s="68"/>
      <c r="AQ35" s="83">
        <f ca="1">AQ34/AQ32</f>
        <v>0.28516514373414814</v>
      </c>
      <c r="AR35" s="68"/>
      <c r="AS35" s="68"/>
      <c r="AT35" s="68"/>
      <c r="AU35" s="68"/>
      <c r="AV35" s="68"/>
      <c r="AW35" s="68"/>
      <c r="AX35" s="68"/>
      <c r="AY35" s="84">
        <f ca="1">AY34-F34</f>
        <v>10462925</v>
      </c>
      <c r="AZ35" s="73">
        <f ca="1">AQ32*80%</f>
        <v>9470.1503999999986</v>
      </c>
      <c r="BA35" s="73"/>
      <c r="BB35" s="73">
        <f ca="1">BA35+AZ35</f>
        <v>9470.1503999999986</v>
      </c>
      <c r="BC35" s="73">
        <f>F34</f>
        <v>26300000</v>
      </c>
      <c r="BD35" s="73">
        <f ca="1">BC35/BB35</f>
        <v>2777.1470239796831</v>
      </c>
      <c r="BE35" s="73"/>
      <c r="BF35" s="73"/>
      <c r="BG35" s="1"/>
    </row>
    <row r="36" spans="2:59" ht="15" thickBot="1">
      <c r="B36" s="3"/>
      <c r="C36" s="68"/>
      <c r="D36" s="68"/>
      <c r="E36" s="180" t="s">
        <v>32</v>
      </c>
      <c r="F36" s="85">
        <f ca="1">F35*3</f>
        <v>9316.749605159388</v>
      </c>
      <c r="G36" s="86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109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73">
        <f ca="1">AZ35/28*21</f>
        <v>7102.612799999999</v>
      </c>
      <c r="BA36" s="73"/>
      <c r="BB36" s="73">
        <f ca="1">BA36+AZ36</f>
        <v>7102.612799999999</v>
      </c>
      <c r="BC36" s="73">
        <f>BC35</f>
        <v>26300000</v>
      </c>
      <c r="BD36" s="73">
        <f ca="1">BC36/BB36</f>
        <v>3702.862698639577</v>
      </c>
      <c r="BE36" s="73"/>
      <c r="BF36" s="73"/>
    </row>
    <row r="37" spans="2:59" ht="15" thickBot="1">
      <c r="B37" s="88"/>
      <c r="C37" s="89"/>
      <c r="D37" s="89"/>
      <c r="E37" s="90"/>
      <c r="F37" s="91"/>
      <c r="G37" s="92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8" spans="2:59">
      <c r="BA38" s="1"/>
      <c r="BB38" s="135"/>
    </row>
    <row r="41" spans="2:59">
      <c r="AU41" s="73"/>
    </row>
    <row r="42" spans="2:59">
      <c r="AU42" s="94"/>
    </row>
    <row r="44" spans="2:59">
      <c r="AT44" s="174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4:AH34"/>
  </mergeCells>
  <conditionalFormatting sqref="E6:K31">
    <cfRule type="colorScale" priority="1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6:B12 B28:B31">
    <cfRule type="containsText" dxfId="73" priority="12" operator="containsText" text="Paid">
      <formula>NOT(ISERROR(SEARCH("Paid",B6)))</formula>
    </cfRule>
    <cfRule type="containsText" dxfId="72" priority="13" operator="containsText" text="FOC">
      <formula>NOT(ISERROR(SEARCH("FOC",B6)))</formula>
    </cfRule>
  </conditionalFormatting>
  <conditionalFormatting sqref="AZ6:BF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16">
    <cfRule type="containsText" dxfId="71" priority="9" operator="containsText" text="Paid">
      <formula>NOT(ISERROR(SEARCH("Paid",B13)))</formula>
    </cfRule>
    <cfRule type="containsText" dxfId="70" priority="10" operator="containsText" text="FOC">
      <formula>NOT(ISERROR(SEARCH("FOC",B13)))</formula>
    </cfRule>
  </conditionalFormatting>
  <conditionalFormatting sqref="B17">
    <cfRule type="containsText" dxfId="69" priority="7" operator="containsText" text="Paid">
      <formula>NOT(ISERROR(SEARCH("Paid",B17)))</formula>
    </cfRule>
    <cfRule type="containsText" dxfId="68" priority="8" operator="containsText" text="FOC">
      <formula>NOT(ISERROR(SEARCH("FOC",B17)))</formula>
    </cfRule>
  </conditionalFormatting>
  <conditionalFormatting sqref="B18:B19">
    <cfRule type="containsText" dxfId="67" priority="5" operator="containsText" text="Paid">
      <formula>NOT(ISERROR(SEARCH("Paid",B18)))</formula>
    </cfRule>
    <cfRule type="containsText" dxfId="66" priority="6" operator="containsText" text="FOC">
      <formula>NOT(ISERROR(SEARCH("FOC",B18)))</formula>
    </cfRule>
  </conditionalFormatting>
  <conditionalFormatting sqref="B20:B23">
    <cfRule type="containsText" dxfId="65" priority="3" operator="containsText" text="Paid">
      <formula>NOT(ISERROR(SEARCH("Paid",B20)))</formula>
    </cfRule>
    <cfRule type="containsText" dxfId="64" priority="4" operator="containsText" text="FOC">
      <formula>NOT(ISERROR(SEARCH("FOC",B20)))</formula>
    </cfRule>
  </conditionalFormatting>
  <conditionalFormatting sqref="B24:B30">
    <cfRule type="containsText" dxfId="63" priority="1" operator="containsText" text="Paid">
      <formula>NOT(ISERROR(SEARCH("Paid",B24)))</formula>
    </cfRule>
    <cfRule type="containsText" dxfId="62" priority="2" operator="containsText" text="FOC">
      <formula>NOT(ISERROR(SEARCH("FOC",B24)))</formula>
    </cfRule>
  </conditionalFormatting>
  <dataValidations disablePrompts="1"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  <ignoredErrors>
    <ignoredError sqref="BB3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62"/>
  <sheetViews>
    <sheetView zoomScale="50" zoomScaleNormal="50" workbookViewId="0">
      <selection activeCell="J41" sqref="J41"/>
    </sheetView>
  </sheetViews>
  <sheetFormatPr defaultRowHeight="14.4"/>
  <cols>
    <col min="1" max="1" width="11.88671875" bestFit="1" customWidth="1"/>
    <col min="12" max="12" width="12.77734375" bestFit="1" customWidth="1"/>
    <col min="13" max="13" width="13.33203125" bestFit="1" customWidth="1"/>
    <col min="28" max="34" width="0" hidden="1" customWidth="1"/>
    <col min="35" max="35" width="17.33203125" bestFit="1" customWidth="1"/>
    <col min="36" max="42" width="0" hidden="1" customWidth="1"/>
    <col min="44" max="50" width="0" hidden="1" customWidth="1"/>
    <col min="51" max="51" width="15.33203125" bestFit="1" customWidth="1"/>
    <col min="53" max="53" width="10.44140625" bestFit="1" customWidth="1"/>
    <col min="55" max="55" width="11" bestFit="1" customWidth="1"/>
  </cols>
  <sheetData>
    <row r="1" spans="1:78">
      <c r="A1" s="266">
        <v>43497</v>
      </c>
      <c r="B1" s="267" t="s">
        <v>62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4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4000</v>
      </c>
      <c r="BP3">
        <v>3</v>
      </c>
    </row>
    <row r="4" spans="1:78" ht="15" thickBot="1">
      <c r="B4" s="3"/>
      <c r="C4" s="214"/>
      <c r="D4" s="213"/>
      <c r="E4" s="214"/>
      <c r="F4" s="213"/>
      <c r="G4" s="213"/>
      <c r="H4" s="213"/>
      <c r="I4" s="213"/>
      <c r="J4" s="213"/>
      <c r="K4" s="215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f>BO3+500</f>
        <v>4500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0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BO4+500</f>
        <v>5000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2.5000000000000001E-2</v>
      </c>
      <c r="F6" s="186">
        <v>6.0000000000000001E-3</v>
      </c>
      <c r="G6" s="186">
        <v>1.2999999999999999E-2</v>
      </c>
      <c r="H6" s="186">
        <v>1.2E-2</v>
      </c>
      <c r="I6" s="186">
        <v>1.0999999999999999E-2</v>
      </c>
      <c r="J6" s="186">
        <v>0</v>
      </c>
      <c r="K6" s="186">
        <v>5.0000000000000001E-3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 t="str">
        <f t="shared" si="6"/>
        <v/>
      </c>
      <c r="S6" s="27">
        <f t="shared" si="6"/>
        <v>0</v>
      </c>
      <c r="T6" s="192" t="str">
        <f t="shared" ref="T6:T29" ca="1" si="7">IFERROR(M6*M$4+N6*N$4+O6*O$4+P6*P$4+Q6*Q$4+R6*R$4+S6*S$4,"0")</f>
        <v>0</v>
      </c>
      <c r="U6" s="46">
        <v>2550</v>
      </c>
      <c r="V6" s="46">
        <v>2550</v>
      </c>
      <c r="W6" s="46">
        <v>2550</v>
      </c>
      <c r="X6" s="46">
        <v>2550</v>
      </c>
      <c r="Y6" s="46">
        <v>2550</v>
      </c>
      <c r="Z6" s="46">
        <v>2550</v>
      </c>
      <c r="AA6" s="46">
        <v>2550</v>
      </c>
      <c r="AB6" s="191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 t="e">
        <f t="shared" ca="1" si="8"/>
        <v>#VALUE!</v>
      </c>
      <c r="AH6" s="34">
        <f t="shared" ca="1" si="8"/>
        <v>0</v>
      </c>
      <c r="AI6" s="35" t="str">
        <f t="shared" ref="AI6:AI29" ca="1" si="9">IFERROR(SUM(AB6:AH6),"")</f>
        <v/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 t="e">
        <f t="shared" ca="1" si="10"/>
        <v>#VALUE!</v>
      </c>
      <c r="AP6" s="34">
        <f t="shared" ca="1" si="10"/>
        <v>0</v>
      </c>
      <c r="AQ6" s="36" t="str">
        <f t="shared" ref="AQ6:AQ29" ca="1" si="11">IFERROR(SUM(AJ6:AP6),"")</f>
        <v/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17000</v>
      </c>
      <c r="BA6" s="37">
        <f t="shared" si="13"/>
        <v>70833.333333333328</v>
      </c>
      <c r="BB6" s="37">
        <f t="shared" si="13"/>
        <v>32692.307692307695</v>
      </c>
      <c r="BC6" s="37">
        <f t="shared" si="13"/>
        <v>35416.666666666664</v>
      </c>
      <c r="BD6" s="37">
        <f t="shared" si="13"/>
        <v>38636.36363636364</v>
      </c>
      <c r="BE6" s="37" t="str">
        <f t="shared" si="13"/>
        <v>0</v>
      </c>
      <c r="BF6" s="37">
        <f t="shared" si="13"/>
        <v>85000</v>
      </c>
      <c r="BG6" s="38">
        <f>IFERROR(VLOOKUP(AZ6,$BO$2:$BP$10,2,TRUE),"")</f>
        <v>0</v>
      </c>
      <c r="BH6" s="38">
        <f t="shared" ref="BH6:BM6" si="14">IFERROR(VLOOKUP(BA6,$BO$2:$BP$10,2,TRUE),"")</f>
        <v>0</v>
      </c>
      <c r="BI6" s="38">
        <f t="shared" si="14"/>
        <v>0</v>
      </c>
      <c r="BJ6" s="38">
        <f t="shared" si="14"/>
        <v>0</v>
      </c>
      <c r="BK6" s="38">
        <f t="shared" si="14"/>
        <v>0</v>
      </c>
      <c r="BL6" s="38" t="str">
        <f t="shared" si="14"/>
        <v/>
      </c>
      <c r="BM6" s="38">
        <f t="shared" si="14"/>
        <v>0</v>
      </c>
      <c r="BO6">
        <f t="shared" si="4"/>
        <v>5500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3.0000000000000001E-3</v>
      </c>
      <c r="F7" s="186">
        <v>7.0000000000000001E-3</v>
      </c>
      <c r="G7" s="186">
        <v>4.0000000000000001E-3</v>
      </c>
      <c r="H7" s="186">
        <v>0</v>
      </c>
      <c r="I7" s="186">
        <v>0</v>
      </c>
      <c r="J7" s="186">
        <v>4.0000000000000001E-3</v>
      </c>
      <c r="K7" s="186">
        <v>1E-3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90">
        <f t="shared" ca="1" si="7"/>
        <v>0</v>
      </c>
      <c r="U7" s="46">
        <v>2550</v>
      </c>
      <c r="V7" s="46">
        <v>2550</v>
      </c>
      <c r="W7" s="46">
        <v>2550</v>
      </c>
      <c r="X7" s="46">
        <v>2550</v>
      </c>
      <c r="Y7" s="46">
        <v>2550</v>
      </c>
      <c r="Z7" s="46">
        <v>2550</v>
      </c>
      <c r="AA7" s="46">
        <v>2550</v>
      </c>
      <c r="AB7" s="18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141666.66666666666</v>
      </c>
      <c r="BA7" s="37">
        <f t="shared" si="13"/>
        <v>60714.28571428571</v>
      </c>
      <c r="BB7" s="37">
        <f t="shared" si="13"/>
        <v>106250</v>
      </c>
      <c r="BC7" s="37" t="str">
        <f t="shared" si="13"/>
        <v>0</v>
      </c>
      <c r="BD7" s="37" t="str">
        <f t="shared" si="13"/>
        <v>0</v>
      </c>
      <c r="BE7" s="37">
        <f t="shared" si="13"/>
        <v>106250</v>
      </c>
      <c r="BF7" s="37">
        <f t="shared" si="13"/>
        <v>425000</v>
      </c>
      <c r="BG7" s="38"/>
      <c r="BH7" s="38"/>
      <c r="BI7" s="38"/>
      <c r="BJ7" s="38"/>
      <c r="BK7" s="38"/>
      <c r="BL7" s="38"/>
      <c r="BM7" s="38"/>
      <c r="BO7">
        <f t="shared" si="4"/>
        <v>6000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3.0000000000000001E-3</v>
      </c>
      <c r="F8" s="186">
        <v>0</v>
      </c>
      <c r="G8" s="186">
        <v>6.0000000000000001E-3</v>
      </c>
      <c r="H8" s="186">
        <v>0</v>
      </c>
      <c r="I8" s="186">
        <v>7.0000000000000001E-3</v>
      </c>
      <c r="J8" s="186">
        <v>0</v>
      </c>
      <c r="K8" s="186">
        <v>2E-3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90">
        <f t="shared" ca="1" si="7"/>
        <v>0</v>
      </c>
      <c r="U8" s="46">
        <v>2125</v>
      </c>
      <c r="V8" s="46">
        <v>2125</v>
      </c>
      <c r="W8" s="46">
        <v>2125</v>
      </c>
      <c r="X8" s="46">
        <v>2125</v>
      </c>
      <c r="Y8" s="46">
        <v>2125</v>
      </c>
      <c r="Z8" s="46">
        <v>2125</v>
      </c>
      <c r="AA8" s="46">
        <v>2125</v>
      </c>
      <c r="AB8" s="18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118055.55555555556</v>
      </c>
      <c r="BA8" s="37" t="str">
        <f t="shared" si="13"/>
        <v>0</v>
      </c>
      <c r="BB8" s="37">
        <f t="shared" si="13"/>
        <v>59027.777777777781</v>
      </c>
      <c r="BC8" s="37" t="str">
        <f t="shared" si="13"/>
        <v>0</v>
      </c>
      <c r="BD8" s="37">
        <f t="shared" si="13"/>
        <v>50595.238095238099</v>
      </c>
      <c r="BE8" s="37" t="str">
        <f t="shared" si="13"/>
        <v>0</v>
      </c>
      <c r="BF8" s="37">
        <f t="shared" si="13"/>
        <v>177083.33333333334</v>
      </c>
      <c r="BG8" s="38"/>
      <c r="BH8" s="38"/>
      <c r="BI8" s="38"/>
      <c r="BJ8" s="38"/>
      <c r="BK8" s="38"/>
      <c r="BL8" s="38"/>
      <c r="BM8" s="38"/>
      <c r="BO8">
        <f t="shared" si="4"/>
        <v>6500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3.0000000000000001E-3</v>
      </c>
      <c r="F9" s="186">
        <v>1E-3</v>
      </c>
      <c r="G9" s="186">
        <v>1E-3</v>
      </c>
      <c r="H9" s="186">
        <v>0</v>
      </c>
      <c r="I9" s="186">
        <v>1E-3</v>
      </c>
      <c r="J9" s="186">
        <v>1.2999999999999999E-2</v>
      </c>
      <c r="K9" s="186">
        <v>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90">
        <f t="shared" ca="1" si="7"/>
        <v>0</v>
      </c>
      <c r="U9" s="46">
        <v>2125</v>
      </c>
      <c r="V9" s="46">
        <v>2125</v>
      </c>
      <c r="W9" s="46">
        <v>2125</v>
      </c>
      <c r="X9" s="46">
        <v>2125</v>
      </c>
      <c r="Y9" s="46">
        <v>2125</v>
      </c>
      <c r="Z9" s="46">
        <v>2125</v>
      </c>
      <c r="AA9" s="46">
        <v>2125</v>
      </c>
      <c r="AB9" s="18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118055.55555555556</v>
      </c>
      <c r="BA9" s="37">
        <f t="shared" si="13"/>
        <v>354166.66666666669</v>
      </c>
      <c r="BB9" s="37">
        <f t="shared" si="13"/>
        <v>354166.66666666669</v>
      </c>
      <c r="BC9" s="37" t="str">
        <f t="shared" si="13"/>
        <v>0</v>
      </c>
      <c r="BD9" s="37">
        <f t="shared" si="13"/>
        <v>354166.66666666669</v>
      </c>
      <c r="BE9" s="37">
        <f t="shared" si="13"/>
        <v>27243.589743589746</v>
      </c>
      <c r="BF9" s="37">
        <f t="shared" si="13"/>
        <v>354166.66666666669</v>
      </c>
      <c r="BG9" s="38"/>
      <c r="BH9" s="38"/>
      <c r="BI9" s="38"/>
      <c r="BJ9" s="38"/>
      <c r="BK9" s="38"/>
      <c r="BL9" s="38"/>
      <c r="BM9" s="38"/>
      <c r="BO9">
        <f t="shared" si="4"/>
        <v>7000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4.7E-2</v>
      </c>
      <c r="G10" s="186">
        <v>4.0000000000000001E-3</v>
      </c>
      <c r="H10" s="186">
        <v>0.01</v>
      </c>
      <c r="I10" s="186">
        <v>1E-3</v>
      </c>
      <c r="J10" s="186">
        <v>0</v>
      </c>
      <c r="K10" s="186">
        <v>8.0000000000000002E-3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90">
        <f t="shared" ca="1" si="7"/>
        <v>0</v>
      </c>
      <c r="U10" s="46">
        <v>2125</v>
      </c>
      <c r="V10" s="46">
        <v>2125</v>
      </c>
      <c r="W10" s="46">
        <v>2125</v>
      </c>
      <c r="X10" s="46">
        <v>2125</v>
      </c>
      <c r="Y10" s="46">
        <v>2125</v>
      </c>
      <c r="Z10" s="46">
        <v>2125</v>
      </c>
      <c r="AA10" s="46">
        <v>2125</v>
      </c>
      <c r="AB10" s="18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88541.666666666672</v>
      </c>
      <c r="BA10" s="37">
        <f t="shared" si="13"/>
        <v>7535.4609929078015</v>
      </c>
      <c r="BB10" s="37">
        <f t="shared" si="13"/>
        <v>88541.666666666672</v>
      </c>
      <c r="BC10" s="37">
        <f t="shared" si="13"/>
        <v>35416.666666666664</v>
      </c>
      <c r="BD10" s="37">
        <f t="shared" si="13"/>
        <v>354166.66666666669</v>
      </c>
      <c r="BE10" s="37" t="str">
        <f t="shared" si="13"/>
        <v>0</v>
      </c>
      <c r="BF10" s="37">
        <f t="shared" si="13"/>
        <v>44270.833333333336</v>
      </c>
      <c r="BG10" s="38"/>
      <c r="BH10" s="38"/>
      <c r="BI10" s="38"/>
      <c r="BJ10" s="38"/>
      <c r="BK10" s="38"/>
      <c r="BL10" s="38"/>
      <c r="BM10" s="38"/>
      <c r="BO10">
        <f t="shared" si="4"/>
        <v>7500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5.0000000000000001E-3</v>
      </c>
      <c r="F11" s="186">
        <v>3.0000000000000001E-3</v>
      </c>
      <c r="G11" s="186">
        <v>5.0000000000000001E-3</v>
      </c>
      <c r="H11" s="186">
        <v>2E-3</v>
      </c>
      <c r="I11" s="186">
        <v>5.0000000000000001E-3</v>
      </c>
      <c r="J11" s="186">
        <v>5.0000000000000001E-3</v>
      </c>
      <c r="K11" s="186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90">
        <f t="shared" ca="1" si="7"/>
        <v>0</v>
      </c>
      <c r="U11" s="46">
        <v>2125</v>
      </c>
      <c r="V11" s="46">
        <v>2125</v>
      </c>
      <c r="W11" s="46">
        <v>2125</v>
      </c>
      <c r="X11" s="46">
        <v>2125</v>
      </c>
      <c r="Y11" s="46">
        <v>2125</v>
      </c>
      <c r="Z11" s="46">
        <v>2125</v>
      </c>
      <c r="AA11" s="46">
        <v>2125</v>
      </c>
      <c r="AB11" s="18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70833.333333333328</v>
      </c>
      <c r="BA11" s="37">
        <f t="shared" si="13"/>
        <v>118055.55555555556</v>
      </c>
      <c r="BB11" s="37">
        <f t="shared" si="13"/>
        <v>70833.333333333328</v>
      </c>
      <c r="BC11" s="37">
        <f t="shared" si="13"/>
        <v>177083.33333333334</v>
      </c>
      <c r="BD11" s="37">
        <f t="shared" si="13"/>
        <v>70833.333333333328</v>
      </c>
      <c r="BE11" s="37">
        <f t="shared" si="13"/>
        <v>70833.333333333328</v>
      </c>
      <c r="BF11" s="37">
        <f t="shared" si="13"/>
        <v>354166.66666666669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2E-3</v>
      </c>
      <c r="F12" s="186">
        <v>0</v>
      </c>
      <c r="G12" s="186">
        <v>3.0000000000000001E-3</v>
      </c>
      <c r="H12" s="186">
        <v>2E-3</v>
      </c>
      <c r="I12" s="186">
        <v>4.0000000000000001E-3</v>
      </c>
      <c r="J12" s="186">
        <v>7.0000000000000001E-3</v>
      </c>
      <c r="K12" s="186">
        <v>2E-3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90">
        <f t="shared" ca="1" si="7"/>
        <v>0</v>
      </c>
      <c r="U12" s="46">
        <v>2500</v>
      </c>
      <c r="V12" s="46">
        <v>2500</v>
      </c>
      <c r="W12" s="46">
        <v>2500</v>
      </c>
      <c r="X12" s="46">
        <v>2500</v>
      </c>
      <c r="Y12" s="46">
        <v>2500</v>
      </c>
      <c r="Z12" s="46">
        <v>2500</v>
      </c>
      <c r="AA12" s="46">
        <v>2500</v>
      </c>
      <c r="AB12" s="18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3"/>
        <v>208333.33333333334</v>
      </c>
      <c r="BA12" s="37" t="str">
        <f t="shared" si="13"/>
        <v>0</v>
      </c>
      <c r="BB12" s="37">
        <f t="shared" si="13"/>
        <v>138888.88888888891</v>
      </c>
      <c r="BC12" s="37">
        <f t="shared" si="13"/>
        <v>208333.33333333334</v>
      </c>
      <c r="BD12" s="37">
        <f t="shared" si="13"/>
        <v>104166.66666666667</v>
      </c>
      <c r="BE12" s="37">
        <f t="shared" si="13"/>
        <v>59523.809523809527</v>
      </c>
      <c r="BF12" s="37">
        <f t="shared" si="13"/>
        <v>208333.33333333334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8.0000000000000002E-3</v>
      </c>
      <c r="F13" s="186">
        <v>6.0000000000000001E-3</v>
      </c>
      <c r="G13" s="186">
        <v>2.1999999999999999E-2</v>
      </c>
      <c r="H13" s="186">
        <v>1.0999999999999999E-2</v>
      </c>
      <c r="I13" s="186">
        <v>1.7999999999999999E-2</v>
      </c>
      <c r="J13" s="186">
        <v>3.2000000000000001E-2</v>
      </c>
      <c r="K13" s="186">
        <v>1.6E-2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90">
        <f t="shared" ca="1" si="7"/>
        <v>0</v>
      </c>
      <c r="U13" s="46">
        <v>2500</v>
      </c>
      <c r="V13" s="46">
        <v>2500</v>
      </c>
      <c r="W13" s="46">
        <v>2500</v>
      </c>
      <c r="X13" s="46">
        <v>2500</v>
      </c>
      <c r="Y13" s="46">
        <v>2500</v>
      </c>
      <c r="Z13" s="46">
        <v>2500</v>
      </c>
      <c r="AA13" s="46">
        <v>2500</v>
      </c>
      <c r="AB13" s="18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52083.333333333336</v>
      </c>
      <c r="BA13" s="37">
        <f t="shared" si="13"/>
        <v>69444.444444444453</v>
      </c>
      <c r="BB13" s="37">
        <f t="shared" si="13"/>
        <v>18939.39393939394</v>
      </c>
      <c r="BC13" s="37">
        <f t="shared" si="13"/>
        <v>37878.78787878788</v>
      </c>
      <c r="BD13" s="37">
        <f t="shared" si="13"/>
        <v>23148.14814814815</v>
      </c>
      <c r="BE13" s="37">
        <f t="shared" si="13"/>
        <v>13020.833333333334</v>
      </c>
      <c r="BF13" s="37">
        <f t="shared" si="13"/>
        <v>26041.666666666668</v>
      </c>
      <c r="BG13" s="38">
        <f t="shared" ref="BG13:BG29" si="15">IFERROR(VLOOKUP(AZ13,$BO$2:$BP$10,2,TRUE),"")</f>
        <v>0</v>
      </c>
      <c r="BH13" s="38">
        <f t="shared" ref="BH13:BH29" si="16">IFERROR(VLOOKUP(BA13,$BO$2:$BP$10,2,TRUE),"")</f>
        <v>0</v>
      </c>
      <c r="BI13" s="38">
        <f t="shared" ref="BI13:BI29" si="17">IFERROR(VLOOKUP(BB13,$BO$2:$BP$10,2,TRUE),"")</f>
        <v>0</v>
      </c>
      <c r="BJ13" s="38">
        <f t="shared" ref="BJ13:BJ29" si="18">IFERROR(VLOOKUP(BC13,$BO$2:$BP$10,2,TRUE),"")</f>
        <v>0</v>
      </c>
      <c r="BK13" s="38">
        <f t="shared" ref="BK13:BL29" si="19">IFERROR(VLOOKUP(BD13,$BO$2:$BP$10,2,TRUE),"")</f>
        <v>0</v>
      </c>
      <c r="BL13" s="38">
        <f t="shared" ref="BL13:BL29" si="20">IFERROR(VLOOKUP(BE13,$BO$2:$BP$10,2,TRUE),"")</f>
        <v>0</v>
      </c>
      <c r="BM13" s="38">
        <f t="shared" ref="BM13:BM29" si="21">IFERROR(VLOOKUP(BF13,$BO$2:$BP$10,2,TRUE),"")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3.6999999999999998E-2</v>
      </c>
      <c r="F14" s="186">
        <v>7.0999999999999994E-2</v>
      </c>
      <c r="G14" s="186">
        <v>3.2000000000000001E-2</v>
      </c>
      <c r="H14" s="186">
        <v>3.4000000000000002E-2</v>
      </c>
      <c r="I14" s="186">
        <v>0.01</v>
      </c>
      <c r="J14" s="186">
        <v>2.7E-2</v>
      </c>
      <c r="K14" s="186">
        <v>3.5000000000000003E-2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90">
        <f t="shared" ca="1" si="7"/>
        <v>0</v>
      </c>
      <c r="U14" s="46">
        <v>3400</v>
      </c>
      <c r="V14" s="46">
        <v>3400</v>
      </c>
      <c r="W14" s="46">
        <v>3400</v>
      </c>
      <c r="X14" s="46">
        <v>3400</v>
      </c>
      <c r="Y14" s="46">
        <v>3400</v>
      </c>
      <c r="Z14" s="46">
        <v>3400</v>
      </c>
      <c r="AA14" s="46">
        <v>3400</v>
      </c>
      <c r="AB14" s="18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15315.315315315314</v>
      </c>
      <c r="BA14" s="37">
        <f t="shared" si="13"/>
        <v>7981.2206572769956</v>
      </c>
      <c r="BB14" s="37">
        <f t="shared" si="13"/>
        <v>17708.333333333332</v>
      </c>
      <c r="BC14" s="37">
        <f t="shared" si="13"/>
        <v>16666.666666666664</v>
      </c>
      <c r="BD14" s="37">
        <f t="shared" si="13"/>
        <v>56666.666666666664</v>
      </c>
      <c r="BE14" s="37">
        <f t="shared" si="13"/>
        <v>20987.654320987655</v>
      </c>
      <c r="BF14" s="37">
        <f t="shared" si="13"/>
        <v>16190.476190476187</v>
      </c>
      <c r="BG14" s="38">
        <f t="shared" si="15"/>
        <v>0</v>
      </c>
      <c r="BH14" s="38">
        <f t="shared" si="16"/>
        <v>0</v>
      </c>
      <c r="BI14" s="38">
        <f t="shared" si="17"/>
        <v>0</v>
      </c>
      <c r="BJ14" s="38">
        <f t="shared" si="18"/>
        <v>0</v>
      </c>
      <c r="BK14" s="38">
        <f t="shared" si="19"/>
        <v>0</v>
      </c>
      <c r="BL14" s="38">
        <f t="shared" si="20"/>
        <v>0</v>
      </c>
      <c r="BM14" s="38">
        <f t="shared" si="21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9.9000000000000005E-2</v>
      </c>
      <c r="F15" s="186">
        <v>1.4999999999999999E-2</v>
      </c>
      <c r="G15" s="186">
        <v>7.4999999999999997E-2</v>
      </c>
      <c r="H15" s="186">
        <v>4.1000000000000002E-2</v>
      </c>
      <c r="I15" s="186">
        <v>2.1999999999999999E-2</v>
      </c>
      <c r="J15" s="186">
        <v>2.7E-2</v>
      </c>
      <c r="K15" s="186">
        <v>3.7999999999999999E-2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90">
        <f t="shared" ca="1" si="7"/>
        <v>0</v>
      </c>
      <c r="U15" s="46">
        <v>3400</v>
      </c>
      <c r="V15" s="46">
        <v>3400</v>
      </c>
      <c r="W15" s="46">
        <v>3400</v>
      </c>
      <c r="X15" s="46">
        <v>3400</v>
      </c>
      <c r="Y15" s="46">
        <v>3400</v>
      </c>
      <c r="Z15" s="46">
        <v>3400</v>
      </c>
      <c r="AA15" s="46">
        <v>3400</v>
      </c>
      <c r="AB15" s="18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5723.9057239057229</v>
      </c>
      <c r="BA15" s="37">
        <f t="shared" si="13"/>
        <v>37777.777777777774</v>
      </c>
      <c r="BB15" s="37">
        <f t="shared" si="13"/>
        <v>7555.5555555555557</v>
      </c>
      <c r="BC15" s="37">
        <f t="shared" si="13"/>
        <v>13821.138211382113</v>
      </c>
      <c r="BD15" s="37">
        <f t="shared" si="13"/>
        <v>25757.575757575756</v>
      </c>
      <c r="BE15" s="37">
        <f t="shared" si="13"/>
        <v>20987.654320987655</v>
      </c>
      <c r="BF15" s="37">
        <f t="shared" si="13"/>
        <v>14912.280701754386</v>
      </c>
      <c r="BG15" s="38">
        <f t="shared" si="15"/>
        <v>0</v>
      </c>
      <c r="BH15" s="38">
        <f t="shared" si="16"/>
        <v>0</v>
      </c>
      <c r="BI15" s="38">
        <f t="shared" si="17"/>
        <v>0</v>
      </c>
      <c r="BJ15" s="38">
        <f t="shared" si="18"/>
        <v>0</v>
      </c>
      <c r="BK15" s="38">
        <f t="shared" si="19"/>
        <v>0</v>
      </c>
      <c r="BL15" s="38">
        <f t="shared" si="20"/>
        <v>0</v>
      </c>
      <c r="BM15" s="38">
        <f t="shared" si="21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0.14399999999999999</v>
      </c>
      <c r="F16" s="186">
        <v>0.127</v>
      </c>
      <c r="G16" s="186">
        <v>0.105</v>
      </c>
      <c r="H16" s="186">
        <v>5.6000000000000001E-2</v>
      </c>
      <c r="I16" s="186">
        <v>1.4E-2</v>
      </c>
      <c r="J16" s="186">
        <v>3.5000000000000003E-2</v>
      </c>
      <c r="K16" s="186">
        <v>4.5999999999999999E-2</v>
      </c>
      <c r="L16" s="41">
        <f t="shared" ca="1" si="5"/>
        <v>168</v>
      </c>
      <c r="M16" s="42">
        <f t="shared" si="6"/>
        <v>4</v>
      </c>
      <c r="N16" s="43">
        <f t="shared" si="6"/>
        <v>3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90">
        <f t="shared" ca="1" si="7"/>
        <v>28</v>
      </c>
      <c r="U16" s="46">
        <v>3400</v>
      </c>
      <c r="V16" s="46">
        <v>3400</v>
      </c>
      <c r="W16" s="46">
        <v>3400</v>
      </c>
      <c r="X16" s="46">
        <v>3400</v>
      </c>
      <c r="Y16" s="46">
        <v>3400</v>
      </c>
      <c r="Z16" s="46">
        <v>3400</v>
      </c>
      <c r="AA16" s="46">
        <v>3400</v>
      </c>
      <c r="AB16" s="189">
        <f t="shared" ca="1" si="8"/>
        <v>54400</v>
      </c>
      <c r="AC16" s="50">
        <f t="shared" ca="1" si="8"/>
        <v>40800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9"/>
        <v>95200</v>
      </c>
      <c r="AJ16" s="49">
        <f t="shared" ca="1" si="10"/>
        <v>13.823999999999998</v>
      </c>
      <c r="AK16" s="50">
        <f t="shared" ca="1" si="10"/>
        <v>9.1440000000000001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>
        <f t="shared" ca="1" si="11"/>
        <v>22.967999999999996</v>
      </c>
      <c r="AR16" s="49">
        <f t="shared" ca="1" si="12"/>
        <v>3935.1851851851857</v>
      </c>
      <c r="AS16" s="50">
        <f t="shared" ca="1" si="12"/>
        <v>4461.9422572178473</v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>
        <f t="shared" ca="1" si="12"/>
        <v>4144.8972483455245</v>
      </c>
      <c r="AZ16" s="37">
        <f t="shared" si="13"/>
        <v>3935.1851851851852</v>
      </c>
      <c r="BA16" s="37">
        <f t="shared" si="13"/>
        <v>4461.9422572178473</v>
      </c>
      <c r="BB16" s="37">
        <f t="shared" si="13"/>
        <v>5396.8253968253966</v>
      </c>
      <c r="BC16" s="37">
        <f t="shared" si="13"/>
        <v>10119.047619047618</v>
      </c>
      <c r="BD16" s="37">
        <f t="shared" si="13"/>
        <v>40476.190476190473</v>
      </c>
      <c r="BE16" s="37">
        <f t="shared" si="13"/>
        <v>16190.476190476187</v>
      </c>
      <c r="BF16" s="37">
        <f t="shared" si="13"/>
        <v>12318.840579710144</v>
      </c>
      <c r="BG16" s="38">
        <f t="shared" si="15"/>
        <v>4</v>
      </c>
      <c r="BH16" s="38">
        <f t="shared" si="16"/>
        <v>3</v>
      </c>
      <c r="BI16" s="38">
        <f t="shared" si="17"/>
        <v>0</v>
      </c>
      <c r="BJ16" s="38">
        <f t="shared" si="18"/>
        <v>0</v>
      </c>
      <c r="BK16" s="38">
        <f t="shared" si="19"/>
        <v>0</v>
      </c>
      <c r="BL16" s="38">
        <f t="shared" si="20"/>
        <v>0</v>
      </c>
      <c r="BM16" s="38">
        <f t="shared" si="21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8.2000000000000003E-2</v>
      </c>
      <c r="F17" s="186">
        <v>0.08</v>
      </c>
      <c r="G17" s="186">
        <v>0.13100000000000001</v>
      </c>
      <c r="H17" s="186">
        <v>7.4999999999999997E-2</v>
      </c>
      <c r="I17" s="186">
        <v>2.1000000000000001E-2</v>
      </c>
      <c r="J17" s="186">
        <v>3.9E-2</v>
      </c>
      <c r="K17" s="186">
        <v>9.9000000000000005E-2</v>
      </c>
      <c r="L17" s="41">
        <f t="shared" ca="1" si="5"/>
        <v>72</v>
      </c>
      <c r="M17" s="42">
        <f t="shared" si="6"/>
        <v>0</v>
      </c>
      <c r="N17" s="43">
        <f t="shared" si="6"/>
        <v>0</v>
      </c>
      <c r="O17" s="43">
        <f t="shared" si="6"/>
        <v>3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190">
        <f t="shared" ca="1" si="7"/>
        <v>12</v>
      </c>
      <c r="U17" s="46">
        <v>3400</v>
      </c>
      <c r="V17" s="46">
        <v>3400</v>
      </c>
      <c r="W17" s="46">
        <v>3400</v>
      </c>
      <c r="X17" s="46">
        <v>3400</v>
      </c>
      <c r="Y17" s="46">
        <v>3400</v>
      </c>
      <c r="Z17" s="46">
        <v>3400</v>
      </c>
      <c r="AA17" s="46">
        <v>3400</v>
      </c>
      <c r="AB17" s="189">
        <f t="shared" ca="1" si="8"/>
        <v>0</v>
      </c>
      <c r="AC17" s="50">
        <f t="shared" ca="1" si="8"/>
        <v>0</v>
      </c>
      <c r="AD17" s="50">
        <f t="shared" ca="1" si="8"/>
        <v>40800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9"/>
        <v>40800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9.4320000000000004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36">
        <f t="shared" ca="1" si="11"/>
        <v>9.4320000000000004</v>
      </c>
      <c r="AR17" s="49" t="str">
        <f t="shared" ca="1" si="12"/>
        <v/>
      </c>
      <c r="AS17" s="50" t="str">
        <f t="shared" ca="1" si="12"/>
        <v/>
      </c>
      <c r="AT17" s="50">
        <f t="shared" ca="1" si="12"/>
        <v>4325.6997455470737</v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>
        <f t="shared" ca="1" si="12"/>
        <v>4325.6997455470737</v>
      </c>
      <c r="AZ17" s="37">
        <f t="shared" si="13"/>
        <v>6910.5691056910564</v>
      </c>
      <c r="BA17" s="37">
        <f t="shared" si="13"/>
        <v>7083.333333333333</v>
      </c>
      <c r="BB17" s="37">
        <f t="shared" si="13"/>
        <v>4325.6997455470737</v>
      </c>
      <c r="BC17" s="37">
        <f t="shared" si="13"/>
        <v>7555.5555555555557</v>
      </c>
      <c r="BD17" s="37">
        <f t="shared" si="13"/>
        <v>26984.126984126982</v>
      </c>
      <c r="BE17" s="37">
        <f t="shared" si="13"/>
        <v>14529.914529914529</v>
      </c>
      <c r="BF17" s="37">
        <f t="shared" si="13"/>
        <v>5723.9057239057229</v>
      </c>
      <c r="BG17" s="38">
        <f t="shared" si="15"/>
        <v>0</v>
      </c>
      <c r="BH17" s="38">
        <f t="shared" si="16"/>
        <v>0</v>
      </c>
      <c r="BI17" s="38">
        <f t="shared" si="17"/>
        <v>3</v>
      </c>
      <c r="BJ17" s="38">
        <f t="shared" si="18"/>
        <v>0</v>
      </c>
      <c r="BK17" s="38">
        <f t="shared" si="19"/>
        <v>0</v>
      </c>
      <c r="BL17" s="38">
        <f t="shared" si="20"/>
        <v>0</v>
      </c>
      <c r="BM17" s="38">
        <f t="shared" si="21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0.16500000000000001</v>
      </c>
      <c r="F18" s="186">
        <v>6.0000000000000001E-3</v>
      </c>
      <c r="G18" s="186">
        <v>0.03</v>
      </c>
      <c r="H18" s="186">
        <v>8.9999999999999993E-3</v>
      </c>
      <c r="I18" s="186">
        <v>1.7999999999999999E-2</v>
      </c>
      <c r="J18" s="186">
        <v>0.05</v>
      </c>
      <c r="K18" s="186">
        <v>7.1999999999999995E-2</v>
      </c>
      <c r="L18" s="41">
        <f t="shared" ca="1" si="5"/>
        <v>72</v>
      </c>
      <c r="M18" s="42">
        <f t="shared" si="6"/>
        <v>3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90">
        <f t="shared" ca="1" si="7"/>
        <v>12</v>
      </c>
      <c r="U18" s="46">
        <v>4250</v>
      </c>
      <c r="V18" s="46">
        <v>4250</v>
      </c>
      <c r="W18" s="46">
        <v>4250</v>
      </c>
      <c r="X18" s="46">
        <v>4250</v>
      </c>
      <c r="Y18" s="46">
        <v>4250</v>
      </c>
      <c r="Z18" s="46">
        <v>4250</v>
      </c>
      <c r="AA18" s="46">
        <v>4250</v>
      </c>
      <c r="AB18" s="189">
        <f t="shared" ca="1" si="8"/>
        <v>51000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51000</v>
      </c>
      <c r="AJ18" s="49">
        <f t="shared" ca="1" si="10"/>
        <v>11.88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11.88</v>
      </c>
      <c r="AR18" s="49">
        <f t="shared" ca="1" si="12"/>
        <v>4292.9292929292924</v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>
        <f t="shared" ca="1" si="12"/>
        <v>4292.9292929292924</v>
      </c>
      <c r="AZ18" s="37">
        <f t="shared" si="13"/>
        <v>4292.9292929292933</v>
      </c>
      <c r="BA18" s="37">
        <f t="shared" si="13"/>
        <v>118055.55555555556</v>
      </c>
      <c r="BB18" s="37">
        <f t="shared" si="13"/>
        <v>23611.111111111113</v>
      </c>
      <c r="BC18" s="37">
        <f t="shared" si="13"/>
        <v>78703.703703703708</v>
      </c>
      <c r="BD18" s="37">
        <f t="shared" si="13"/>
        <v>39351.851851851854</v>
      </c>
      <c r="BE18" s="37">
        <f t="shared" si="13"/>
        <v>14166.666666666666</v>
      </c>
      <c r="BF18" s="37">
        <f t="shared" si="13"/>
        <v>9837.9629629629635</v>
      </c>
      <c r="BG18" s="38">
        <f t="shared" si="15"/>
        <v>3</v>
      </c>
      <c r="BH18" s="38">
        <f t="shared" si="16"/>
        <v>0</v>
      </c>
      <c r="BI18" s="38">
        <f t="shared" si="17"/>
        <v>0</v>
      </c>
      <c r="BJ18" s="38">
        <f t="shared" si="18"/>
        <v>0</v>
      </c>
      <c r="BK18" s="38">
        <f t="shared" si="19"/>
        <v>0</v>
      </c>
      <c r="BL18" s="38">
        <f t="shared" si="20"/>
        <v>0</v>
      </c>
      <c r="BM18" s="38">
        <f t="shared" si="21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6.0999999999999999E-2</v>
      </c>
      <c r="F19" s="186">
        <v>4.8000000000000001E-2</v>
      </c>
      <c r="G19" s="186">
        <v>6.9000000000000006E-2</v>
      </c>
      <c r="H19" s="186">
        <v>5.7000000000000002E-2</v>
      </c>
      <c r="I19" s="186">
        <v>0.05</v>
      </c>
      <c r="J19" s="186">
        <v>0.115</v>
      </c>
      <c r="K19" s="186">
        <v>9.1999999999999998E-2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90">
        <f t="shared" ca="1" si="7"/>
        <v>0</v>
      </c>
      <c r="U19" s="46">
        <v>4250</v>
      </c>
      <c r="V19" s="46">
        <v>4250</v>
      </c>
      <c r="W19" s="46">
        <v>4250</v>
      </c>
      <c r="X19" s="46">
        <v>4250</v>
      </c>
      <c r="Y19" s="46">
        <v>4250</v>
      </c>
      <c r="Z19" s="46">
        <v>4250</v>
      </c>
      <c r="AA19" s="46">
        <v>4250</v>
      </c>
      <c r="AB19" s="18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11612.021857923499</v>
      </c>
      <c r="BA19" s="37">
        <f t="shared" si="13"/>
        <v>14756.944444444445</v>
      </c>
      <c r="BB19" s="37">
        <f t="shared" si="13"/>
        <v>10265.700483091787</v>
      </c>
      <c r="BC19" s="37">
        <f t="shared" si="13"/>
        <v>12426.900584795321</v>
      </c>
      <c r="BD19" s="37">
        <f t="shared" si="13"/>
        <v>14166.666666666666</v>
      </c>
      <c r="BE19" s="37">
        <f t="shared" si="13"/>
        <v>6159.420289855073</v>
      </c>
      <c r="BF19" s="37">
        <f t="shared" si="13"/>
        <v>7699.275362318841</v>
      </c>
      <c r="BG19" s="38">
        <f t="shared" si="15"/>
        <v>0</v>
      </c>
      <c r="BH19" s="38">
        <f t="shared" si="16"/>
        <v>0</v>
      </c>
      <c r="BI19" s="38">
        <f t="shared" si="17"/>
        <v>0</v>
      </c>
      <c r="BJ19" s="38">
        <f t="shared" si="18"/>
        <v>0</v>
      </c>
      <c r="BK19" s="38">
        <f t="shared" si="19"/>
        <v>0</v>
      </c>
      <c r="BL19" s="38">
        <f t="shared" si="20"/>
        <v>0</v>
      </c>
      <c r="BM19" s="38">
        <f t="shared" si="21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4.5999999999999999E-2</v>
      </c>
      <c r="F20" s="186">
        <v>5.5E-2</v>
      </c>
      <c r="G20" s="186">
        <v>5.6000000000000001E-2</v>
      </c>
      <c r="H20" s="186">
        <v>4.9000000000000002E-2</v>
      </c>
      <c r="I20" s="186">
        <v>8.7999999999999995E-2</v>
      </c>
      <c r="J20" s="186">
        <v>7.8E-2</v>
      </c>
      <c r="K20" s="186">
        <v>5.8000000000000003E-2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90">
        <f t="shared" ca="1" si="7"/>
        <v>0</v>
      </c>
      <c r="U20" s="46">
        <v>4250</v>
      </c>
      <c r="V20" s="46">
        <v>4250</v>
      </c>
      <c r="W20" s="46">
        <v>4250</v>
      </c>
      <c r="X20" s="46">
        <v>4250</v>
      </c>
      <c r="Y20" s="46">
        <v>4250</v>
      </c>
      <c r="Z20" s="46">
        <v>4250</v>
      </c>
      <c r="AA20" s="46">
        <v>4250</v>
      </c>
      <c r="AB20" s="18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15398.550724637682</v>
      </c>
      <c r="BA20" s="37">
        <f t="shared" si="13"/>
        <v>12878.78787878788</v>
      </c>
      <c r="BB20" s="37">
        <f t="shared" si="13"/>
        <v>12648.809523809525</v>
      </c>
      <c r="BC20" s="37">
        <f t="shared" si="13"/>
        <v>14455.78231292517</v>
      </c>
      <c r="BD20" s="37">
        <f t="shared" si="13"/>
        <v>8049.2424242424249</v>
      </c>
      <c r="BE20" s="37">
        <f t="shared" si="13"/>
        <v>9081.196581196582</v>
      </c>
      <c r="BF20" s="37">
        <f t="shared" si="13"/>
        <v>12212.643678160919</v>
      </c>
      <c r="BG20" s="38">
        <f t="shared" si="15"/>
        <v>0</v>
      </c>
      <c r="BH20" s="38">
        <f t="shared" si="16"/>
        <v>0</v>
      </c>
      <c r="BI20" s="38">
        <f t="shared" si="17"/>
        <v>0</v>
      </c>
      <c r="BJ20" s="38">
        <f t="shared" si="18"/>
        <v>0</v>
      </c>
      <c r="BK20" s="38">
        <f t="shared" si="19"/>
        <v>0</v>
      </c>
      <c r="BL20" s="38">
        <f t="shared" si="20"/>
        <v>0</v>
      </c>
      <c r="BM20" s="38">
        <f t="shared" si="21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5.1999999999999998E-2</v>
      </c>
      <c r="F21" s="186">
        <v>3.4000000000000002E-2</v>
      </c>
      <c r="G21" s="186">
        <v>4.2999999999999997E-2</v>
      </c>
      <c r="H21" s="186">
        <v>5.6000000000000001E-2</v>
      </c>
      <c r="I21" s="186">
        <v>0.03</v>
      </c>
      <c r="J21" s="186">
        <v>4.5999999999999999E-2</v>
      </c>
      <c r="K21" s="186">
        <v>7.5999999999999998E-2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90">
        <f t="shared" ca="1" si="7"/>
        <v>0</v>
      </c>
      <c r="U21" s="46">
        <v>4250</v>
      </c>
      <c r="V21" s="46">
        <v>4250</v>
      </c>
      <c r="W21" s="46">
        <v>4250</v>
      </c>
      <c r="X21" s="46">
        <v>4250</v>
      </c>
      <c r="Y21" s="46">
        <v>4250</v>
      </c>
      <c r="Z21" s="46">
        <v>4250</v>
      </c>
      <c r="AA21" s="46">
        <v>4250</v>
      </c>
      <c r="AB21" s="18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13621.794871794873</v>
      </c>
      <c r="BA21" s="37">
        <f t="shared" si="13"/>
        <v>20833.333333333332</v>
      </c>
      <c r="BB21" s="37">
        <f t="shared" si="13"/>
        <v>16472.868217054267</v>
      </c>
      <c r="BC21" s="37">
        <f t="shared" si="13"/>
        <v>12648.809523809525</v>
      </c>
      <c r="BD21" s="37">
        <f t="shared" si="13"/>
        <v>23611.111111111113</v>
      </c>
      <c r="BE21" s="37">
        <f t="shared" si="13"/>
        <v>15398.550724637682</v>
      </c>
      <c r="BF21" s="37">
        <f t="shared" si="13"/>
        <v>9320.1754385964923</v>
      </c>
      <c r="BG21" s="38">
        <f t="shared" si="15"/>
        <v>0</v>
      </c>
      <c r="BH21" s="38">
        <f t="shared" si="16"/>
        <v>0</v>
      </c>
      <c r="BI21" s="38">
        <f t="shared" si="17"/>
        <v>0</v>
      </c>
      <c r="BJ21" s="38">
        <f t="shared" si="18"/>
        <v>0</v>
      </c>
      <c r="BK21" s="38">
        <f t="shared" si="19"/>
        <v>0</v>
      </c>
      <c r="BL21" s="38">
        <f t="shared" si="20"/>
        <v>0</v>
      </c>
      <c r="BM21" s="38">
        <f t="shared" si="21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0.05</v>
      </c>
      <c r="F22" s="186">
        <v>4.4999999999999998E-2</v>
      </c>
      <c r="G22" s="186">
        <v>1.4E-2</v>
      </c>
      <c r="H22" s="186">
        <v>3.3000000000000002E-2</v>
      </c>
      <c r="I22" s="186">
        <v>1.9E-2</v>
      </c>
      <c r="J22" s="186">
        <v>1.7000000000000001E-2</v>
      </c>
      <c r="K22" s="186">
        <v>0.183</v>
      </c>
      <c r="L22" s="41">
        <f t="shared" ca="1" si="5"/>
        <v>72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3</v>
      </c>
      <c r="T22" s="190">
        <f t="shared" ca="1" si="7"/>
        <v>12</v>
      </c>
      <c r="U22" s="46">
        <v>4500</v>
      </c>
      <c r="V22" s="46">
        <v>4500</v>
      </c>
      <c r="W22" s="46">
        <v>4500</v>
      </c>
      <c r="X22" s="46">
        <v>4500</v>
      </c>
      <c r="Y22" s="46">
        <v>4500</v>
      </c>
      <c r="Z22" s="46">
        <v>4500</v>
      </c>
      <c r="AA22" s="46">
        <v>4500</v>
      </c>
      <c r="AB22" s="18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54000</v>
      </c>
      <c r="AI22" s="35">
        <f t="shared" ca="1" si="9"/>
        <v>54000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13.176</v>
      </c>
      <c r="AQ22" s="36">
        <f t="shared" ca="1" si="11"/>
        <v>13.176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>
        <f t="shared" ca="1" si="12"/>
        <v>4098.3606557377052</v>
      </c>
      <c r="AY22" s="52">
        <f t="shared" ca="1" si="12"/>
        <v>4098.3606557377052</v>
      </c>
      <c r="AZ22" s="37">
        <f t="shared" si="13"/>
        <v>15000</v>
      </c>
      <c r="BA22" s="37">
        <f t="shared" si="13"/>
        <v>16666.666666666668</v>
      </c>
      <c r="BB22" s="37">
        <f t="shared" si="13"/>
        <v>53571.428571428572</v>
      </c>
      <c r="BC22" s="37">
        <f t="shared" si="13"/>
        <v>22727.272727272728</v>
      </c>
      <c r="BD22" s="37">
        <f t="shared" si="13"/>
        <v>39473.68421052632</v>
      </c>
      <c r="BE22" s="37">
        <f t="shared" si="13"/>
        <v>44117.647058823524</v>
      </c>
      <c r="BF22" s="37">
        <f t="shared" si="13"/>
        <v>4098.3606557377052</v>
      </c>
      <c r="BG22" s="38">
        <f t="shared" si="15"/>
        <v>0</v>
      </c>
      <c r="BH22" s="38">
        <f t="shared" si="16"/>
        <v>0</v>
      </c>
      <c r="BI22" s="38">
        <f t="shared" si="17"/>
        <v>0</v>
      </c>
      <c r="BJ22" s="38">
        <f t="shared" si="18"/>
        <v>0</v>
      </c>
      <c r="BK22" s="38">
        <f t="shared" si="19"/>
        <v>0</v>
      </c>
      <c r="BL22" s="38">
        <f t="shared" si="20"/>
        <v>0</v>
      </c>
      <c r="BM22" s="38">
        <f t="shared" si="21"/>
        <v>3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7.8E-2</v>
      </c>
      <c r="F23" s="186">
        <v>3.5000000000000003E-2</v>
      </c>
      <c r="G23" s="186">
        <v>5.8999999999999997E-2</v>
      </c>
      <c r="H23" s="186">
        <v>8.5000000000000006E-2</v>
      </c>
      <c r="I23" s="186">
        <v>1.4E-2</v>
      </c>
      <c r="J23" s="186">
        <v>4.3999999999999997E-2</v>
      </c>
      <c r="K23" s="186">
        <v>0.112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90">
        <f t="shared" ca="1" si="7"/>
        <v>0</v>
      </c>
      <c r="U23" s="46">
        <v>4500</v>
      </c>
      <c r="V23" s="46">
        <v>4500</v>
      </c>
      <c r="W23" s="46">
        <v>4500</v>
      </c>
      <c r="X23" s="46">
        <v>4500</v>
      </c>
      <c r="Y23" s="46">
        <v>4500</v>
      </c>
      <c r="Z23" s="46">
        <v>4500</v>
      </c>
      <c r="AA23" s="46">
        <v>4500</v>
      </c>
      <c r="AB23" s="18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9615.3846153846152</v>
      </c>
      <c r="BA23" s="37">
        <f t="shared" si="13"/>
        <v>21428.571428571428</v>
      </c>
      <c r="BB23" s="37">
        <f t="shared" si="13"/>
        <v>12711.864406779661</v>
      </c>
      <c r="BC23" s="37">
        <f t="shared" si="13"/>
        <v>8823.5294117647045</v>
      </c>
      <c r="BD23" s="37">
        <f t="shared" si="13"/>
        <v>53571.428571428572</v>
      </c>
      <c r="BE23" s="37">
        <f t="shared" si="13"/>
        <v>17045.454545454548</v>
      </c>
      <c r="BF23" s="37">
        <f t="shared" si="13"/>
        <v>6696.4285714285716</v>
      </c>
      <c r="BG23" s="38">
        <f t="shared" si="15"/>
        <v>0</v>
      </c>
      <c r="BH23" s="38">
        <f t="shared" si="16"/>
        <v>0</v>
      </c>
      <c r="BI23" s="38">
        <f t="shared" si="17"/>
        <v>0</v>
      </c>
      <c r="BJ23" s="38">
        <f t="shared" si="18"/>
        <v>0</v>
      </c>
      <c r="BK23" s="38">
        <f t="shared" si="19"/>
        <v>0</v>
      </c>
      <c r="BL23" s="38">
        <f t="shared" si="20"/>
        <v>0</v>
      </c>
      <c r="BM23" s="38">
        <f t="shared" si="21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8.6999999999999994E-2</v>
      </c>
      <c r="F24" s="186">
        <v>9.4E-2</v>
      </c>
      <c r="G24" s="186">
        <v>7.3999999999999996E-2</v>
      </c>
      <c r="H24" s="186">
        <v>0.126</v>
      </c>
      <c r="I24" s="186">
        <v>4.1000000000000002E-2</v>
      </c>
      <c r="J24" s="186">
        <v>0.16</v>
      </c>
      <c r="K24" s="186">
        <v>0.17299999999999999</v>
      </c>
      <c r="L24" s="41">
        <f t="shared" ca="1" si="5"/>
        <v>72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3</v>
      </c>
      <c r="T24" s="190">
        <f t="shared" ca="1" si="7"/>
        <v>12</v>
      </c>
      <c r="U24" s="46">
        <v>4500</v>
      </c>
      <c r="V24" s="46">
        <v>4500</v>
      </c>
      <c r="W24" s="46">
        <v>4500</v>
      </c>
      <c r="X24" s="46">
        <v>4500</v>
      </c>
      <c r="Y24" s="46">
        <v>4500</v>
      </c>
      <c r="Z24" s="46">
        <v>4500</v>
      </c>
      <c r="AA24" s="46">
        <v>4500</v>
      </c>
      <c r="AB24" s="18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54000</v>
      </c>
      <c r="AI24" s="35">
        <f t="shared" ca="1" si="9"/>
        <v>54000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12.456</v>
      </c>
      <c r="AQ24" s="36">
        <f t="shared" ca="1" si="11"/>
        <v>12.456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>
        <f t="shared" ca="1" si="12"/>
        <v>4335.2601156069368</v>
      </c>
      <c r="AY24" s="52">
        <f t="shared" ca="1" si="12"/>
        <v>4335.2601156069368</v>
      </c>
      <c r="AZ24" s="37">
        <f t="shared" si="13"/>
        <v>8620.6896551724149</v>
      </c>
      <c r="BA24" s="37">
        <f t="shared" si="13"/>
        <v>7978.7234042553191</v>
      </c>
      <c r="BB24" s="37">
        <f t="shared" si="13"/>
        <v>10135.135135135135</v>
      </c>
      <c r="BC24" s="37">
        <f t="shared" si="13"/>
        <v>5952.3809523809523</v>
      </c>
      <c r="BD24" s="37">
        <f t="shared" si="13"/>
        <v>18292.682926829268</v>
      </c>
      <c r="BE24" s="37">
        <f t="shared" si="13"/>
        <v>4687.5</v>
      </c>
      <c r="BF24" s="37">
        <f t="shared" si="13"/>
        <v>4335.2601156069368</v>
      </c>
      <c r="BG24" s="38">
        <f t="shared" si="15"/>
        <v>0</v>
      </c>
      <c r="BH24" s="38">
        <f t="shared" si="16"/>
        <v>0</v>
      </c>
      <c r="BI24" s="38">
        <f t="shared" si="17"/>
        <v>0</v>
      </c>
      <c r="BJ24" s="38">
        <f t="shared" si="18"/>
        <v>0</v>
      </c>
      <c r="BK24" s="38">
        <f t="shared" si="19"/>
        <v>0</v>
      </c>
      <c r="BL24" s="38">
        <f t="shared" si="20"/>
        <v>0</v>
      </c>
      <c r="BM24" s="38">
        <f t="shared" si="21"/>
        <v>3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0.16700000000000001</v>
      </c>
      <c r="F25" s="186">
        <v>6.2E-2</v>
      </c>
      <c r="G25" s="186">
        <v>8.1000000000000003E-2</v>
      </c>
      <c r="H25" s="186">
        <v>0.104</v>
      </c>
      <c r="I25" s="186">
        <v>6.8000000000000005E-2</v>
      </c>
      <c r="J25" s="186">
        <v>0.13700000000000001</v>
      </c>
      <c r="K25" s="186">
        <v>0.08</v>
      </c>
      <c r="L25" s="41">
        <f t="shared" ca="1" si="5"/>
        <v>72</v>
      </c>
      <c r="M25" s="42">
        <f t="shared" si="6"/>
        <v>3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90">
        <f t="shared" ca="1" si="7"/>
        <v>12</v>
      </c>
      <c r="U25" s="46">
        <v>4500</v>
      </c>
      <c r="V25" s="46">
        <v>4500</v>
      </c>
      <c r="W25" s="46">
        <v>4500</v>
      </c>
      <c r="X25" s="46">
        <v>4500</v>
      </c>
      <c r="Y25" s="46">
        <v>4500</v>
      </c>
      <c r="Z25" s="46">
        <v>4500</v>
      </c>
      <c r="AA25" s="46">
        <v>4500</v>
      </c>
      <c r="AB25" s="189">
        <f t="shared" ca="1" si="8"/>
        <v>54000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54000</v>
      </c>
      <c r="AJ25" s="49">
        <f t="shared" ca="1" si="10"/>
        <v>12.024000000000001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12.024000000000001</v>
      </c>
      <c r="AR25" s="49">
        <f t="shared" ca="1" si="12"/>
        <v>4491.0179640718561</v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>
        <f t="shared" ca="1" si="12"/>
        <v>4491.0179640718561</v>
      </c>
      <c r="AZ25" s="37">
        <f t="shared" si="13"/>
        <v>4491.0179640718561</v>
      </c>
      <c r="BA25" s="37">
        <f t="shared" si="13"/>
        <v>12096.774193548386</v>
      </c>
      <c r="BB25" s="37">
        <f t="shared" si="13"/>
        <v>9259.2592592592591</v>
      </c>
      <c r="BC25" s="37">
        <f t="shared" si="13"/>
        <v>7211.5384615384619</v>
      </c>
      <c r="BD25" s="37">
        <f t="shared" si="13"/>
        <v>11029.411764705881</v>
      </c>
      <c r="BE25" s="37">
        <f t="shared" si="13"/>
        <v>5474.4525547445255</v>
      </c>
      <c r="BF25" s="37">
        <f t="shared" si="13"/>
        <v>9375</v>
      </c>
      <c r="BG25" s="38">
        <f t="shared" si="15"/>
        <v>3</v>
      </c>
      <c r="BH25" s="38">
        <f t="shared" si="16"/>
        <v>0</v>
      </c>
      <c r="BI25" s="38">
        <f t="shared" si="17"/>
        <v>0</v>
      </c>
      <c r="BJ25" s="38">
        <f t="shared" si="18"/>
        <v>0</v>
      </c>
      <c r="BK25" s="38">
        <f t="shared" si="19"/>
        <v>0</v>
      </c>
      <c r="BL25" s="38">
        <f t="shared" si="19"/>
        <v>0</v>
      </c>
      <c r="BM25" s="38">
        <f t="shared" si="21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0.113</v>
      </c>
      <c r="F26" s="186">
        <v>0.124</v>
      </c>
      <c r="G26" s="186">
        <v>7.6999999999999999E-2</v>
      </c>
      <c r="H26" s="186">
        <v>8.7999999999999995E-2</v>
      </c>
      <c r="I26" s="186">
        <v>7.9000000000000001E-2</v>
      </c>
      <c r="J26" s="186">
        <v>4.4999999999999998E-2</v>
      </c>
      <c r="K26" s="186">
        <v>0.107</v>
      </c>
      <c r="L26" s="41">
        <f t="shared" ca="1" si="5"/>
        <v>168</v>
      </c>
      <c r="M26" s="42">
        <f t="shared" si="6"/>
        <v>2</v>
      </c>
      <c r="N26" s="43">
        <f t="shared" si="6"/>
        <v>3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2</v>
      </c>
      <c r="T26" s="190">
        <f t="shared" ca="1" si="7"/>
        <v>28</v>
      </c>
      <c r="U26" s="46">
        <v>4250</v>
      </c>
      <c r="V26" s="46">
        <v>4250</v>
      </c>
      <c r="W26" s="46">
        <v>4250</v>
      </c>
      <c r="X26" s="46">
        <v>4250</v>
      </c>
      <c r="Y26" s="46">
        <v>4250</v>
      </c>
      <c r="Z26" s="46">
        <v>4250</v>
      </c>
      <c r="AA26" s="46">
        <v>4250</v>
      </c>
      <c r="AB26" s="189">
        <f t="shared" ca="1" si="8"/>
        <v>34000</v>
      </c>
      <c r="AC26" s="50">
        <f t="shared" ca="1" si="8"/>
        <v>51000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34000</v>
      </c>
      <c r="AI26" s="35">
        <f t="shared" ca="1" si="9"/>
        <v>119000</v>
      </c>
      <c r="AJ26" s="49">
        <f t="shared" ca="1" si="10"/>
        <v>5.4240000000000004</v>
      </c>
      <c r="AK26" s="50">
        <f t="shared" ca="1" si="10"/>
        <v>8.9280000000000008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5.1360000000000001</v>
      </c>
      <c r="AQ26" s="36">
        <f t="shared" ca="1" si="11"/>
        <v>19.488</v>
      </c>
      <c r="AR26" s="49">
        <f t="shared" ca="1" si="12"/>
        <v>6268.4365781710912</v>
      </c>
      <c r="AS26" s="50">
        <f t="shared" ca="1" si="12"/>
        <v>5712.3655913978491</v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>
        <f t="shared" ca="1" si="12"/>
        <v>6619.93769470405</v>
      </c>
      <c r="AY26" s="52">
        <f t="shared" ca="1" si="12"/>
        <v>6106.3218390804595</v>
      </c>
      <c r="AZ26" s="37">
        <f t="shared" si="13"/>
        <v>6268.4365781710912</v>
      </c>
      <c r="BA26" s="37">
        <f t="shared" si="13"/>
        <v>5712.36559139785</v>
      </c>
      <c r="BB26" s="37">
        <f t="shared" si="13"/>
        <v>9199.1341991341997</v>
      </c>
      <c r="BC26" s="37">
        <f t="shared" si="13"/>
        <v>8049.2424242424249</v>
      </c>
      <c r="BD26" s="37">
        <f t="shared" si="13"/>
        <v>8966.2447257383974</v>
      </c>
      <c r="BE26" s="37">
        <f t="shared" si="13"/>
        <v>15740.740740740743</v>
      </c>
      <c r="BF26" s="37">
        <f t="shared" si="13"/>
        <v>6619.93769470405</v>
      </c>
      <c r="BG26" s="38">
        <v>2</v>
      </c>
      <c r="BH26" s="38">
        <v>3</v>
      </c>
      <c r="BI26" s="38">
        <f t="shared" si="17"/>
        <v>0</v>
      </c>
      <c r="BJ26" s="38">
        <f t="shared" si="18"/>
        <v>0</v>
      </c>
      <c r="BK26" s="38">
        <f t="shared" si="19"/>
        <v>0</v>
      </c>
      <c r="BL26" s="38">
        <f t="shared" si="20"/>
        <v>0</v>
      </c>
      <c r="BM26" s="38">
        <v>2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3.4000000000000002E-2</v>
      </c>
      <c r="F27" s="186">
        <v>2.1000000000000001E-2</v>
      </c>
      <c r="G27" s="186">
        <v>2.5999999999999999E-2</v>
      </c>
      <c r="H27" s="186">
        <v>4.9000000000000002E-2</v>
      </c>
      <c r="I27" s="186">
        <v>7.0999999999999994E-2</v>
      </c>
      <c r="J27" s="186">
        <v>1.7000000000000001E-2</v>
      </c>
      <c r="K27" s="186">
        <v>0.14099999999999999</v>
      </c>
      <c r="L27" s="41">
        <f t="shared" ca="1" si="5"/>
        <v>72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3</v>
      </c>
      <c r="T27" s="190">
        <f t="shared" ca="1" si="7"/>
        <v>12</v>
      </c>
      <c r="U27" s="46">
        <v>4250</v>
      </c>
      <c r="V27" s="46">
        <v>4250</v>
      </c>
      <c r="W27" s="46">
        <v>4250</v>
      </c>
      <c r="X27" s="46">
        <v>4250</v>
      </c>
      <c r="Y27" s="46">
        <v>4250</v>
      </c>
      <c r="Z27" s="46">
        <v>4250</v>
      </c>
      <c r="AA27" s="46">
        <v>4250</v>
      </c>
      <c r="AB27" s="18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51000</v>
      </c>
      <c r="AI27" s="35">
        <f t="shared" ca="1" si="9"/>
        <v>51000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10.151999999999999</v>
      </c>
      <c r="AQ27" s="36">
        <f t="shared" ca="1" si="11"/>
        <v>10.151999999999999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5023.6406619385343</v>
      </c>
      <c r="AY27" s="52">
        <f t="shared" ca="1" si="12"/>
        <v>5023.6406619385343</v>
      </c>
      <c r="AZ27" s="37">
        <f t="shared" si="13"/>
        <v>20833.333333333332</v>
      </c>
      <c r="BA27" s="37">
        <f t="shared" si="13"/>
        <v>33730.158730158728</v>
      </c>
      <c r="BB27" s="37">
        <f t="shared" si="13"/>
        <v>27243.589743589746</v>
      </c>
      <c r="BC27" s="37">
        <f t="shared" si="13"/>
        <v>14455.78231292517</v>
      </c>
      <c r="BD27" s="37">
        <f t="shared" si="13"/>
        <v>9976.5258215962458</v>
      </c>
      <c r="BE27" s="37">
        <f t="shared" si="13"/>
        <v>41666.666666666664</v>
      </c>
      <c r="BF27" s="37">
        <f t="shared" si="13"/>
        <v>5023.6406619385352</v>
      </c>
      <c r="BG27" s="38">
        <f t="shared" si="15"/>
        <v>0</v>
      </c>
      <c r="BH27" s="38">
        <f t="shared" si="16"/>
        <v>0</v>
      </c>
      <c r="BI27" s="38">
        <f t="shared" si="17"/>
        <v>0</v>
      </c>
      <c r="BJ27" s="38">
        <f t="shared" si="18"/>
        <v>0</v>
      </c>
      <c r="BK27" s="38">
        <f t="shared" si="19"/>
        <v>0</v>
      </c>
      <c r="BL27" s="38">
        <f t="shared" si="20"/>
        <v>0</v>
      </c>
      <c r="BM27" s="38">
        <v>3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7.2999999999999995E-2</v>
      </c>
      <c r="F28" s="186">
        <v>7.2999999999999995E-2</v>
      </c>
      <c r="G28" s="186">
        <v>6.6000000000000003E-2</v>
      </c>
      <c r="H28" s="186">
        <v>5.2999999999999999E-2</v>
      </c>
      <c r="I28" s="186">
        <v>8.5999999999999993E-2</v>
      </c>
      <c r="J28" s="186">
        <v>3.3000000000000002E-2</v>
      </c>
      <c r="K28" s="186">
        <v>1.7000000000000001E-2</v>
      </c>
      <c r="L28" s="41">
        <f t="shared" ca="1" si="5"/>
        <v>48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2</v>
      </c>
      <c r="R28" s="43">
        <f t="shared" si="6"/>
        <v>0</v>
      </c>
      <c r="S28" s="44">
        <f t="shared" si="6"/>
        <v>0</v>
      </c>
      <c r="T28" s="190">
        <f t="shared" ca="1" si="7"/>
        <v>8</v>
      </c>
      <c r="U28" s="46">
        <v>3400</v>
      </c>
      <c r="V28" s="46">
        <v>3400</v>
      </c>
      <c r="W28" s="46">
        <v>3400</v>
      </c>
      <c r="X28" s="46">
        <v>3400</v>
      </c>
      <c r="Y28" s="46">
        <v>3400</v>
      </c>
      <c r="Z28" s="46">
        <v>3400</v>
      </c>
      <c r="AA28" s="46">
        <v>3400</v>
      </c>
      <c r="AB28" s="18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27200</v>
      </c>
      <c r="AG28" s="50">
        <f t="shared" ca="1" si="8"/>
        <v>0</v>
      </c>
      <c r="AH28" s="51">
        <f t="shared" ca="1" si="8"/>
        <v>0</v>
      </c>
      <c r="AI28" s="35">
        <f t="shared" ca="1" si="9"/>
        <v>27200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4.1280000000000001</v>
      </c>
      <c r="AO28" s="50">
        <f t="shared" ca="1" si="10"/>
        <v>0</v>
      </c>
      <c r="AP28" s="51">
        <f t="shared" ca="1" si="10"/>
        <v>0</v>
      </c>
      <c r="AQ28" s="36">
        <f t="shared" ca="1" si="11"/>
        <v>4.1280000000000001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>
        <f t="shared" ca="1" si="12"/>
        <v>6589.1472868217052</v>
      </c>
      <c r="AW28" s="50" t="str">
        <f t="shared" ca="1" si="12"/>
        <v/>
      </c>
      <c r="AX28" s="51" t="str">
        <f t="shared" ca="1" si="12"/>
        <v/>
      </c>
      <c r="AY28" s="52">
        <f t="shared" ca="1" si="12"/>
        <v>6589.1472868217052</v>
      </c>
      <c r="AZ28" s="37">
        <f t="shared" si="13"/>
        <v>7762.5570776255709</v>
      </c>
      <c r="BA28" s="37">
        <f t="shared" si="13"/>
        <v>7762.5570776255709</v>
      </c>
      <c r="BB28" s="37">
        <f t="shared" si="13"/>
        <v>8585.8585858585848</v>
      </c>
      <c r="BC28" s="37">
        <f t="shared" si="13"/>
        <v>10691.823899371069</v>
      </c>
      <c r="BD28" s="37">
        <f t="shared" si="13"/>
        <v>6589.1472868217052</v>
      </c>
      <c r="BE28" s="37">
        <f t="shared" si="13"/>
        <v>17171.71717171717</v>
      </c>
      <c r="BF28" s="37">
        <f t="shared" si="13"/>
        <v>33333.333333333328</v>
      </c>
      <c r="BG28" s="38">
        <f t="shared" si="15"/>
        <v>0</v>
      </c>
      <c r="BH28" s="38">
        <f t="shared" si="16"/>
        <v>0</v>
      </c>
      <c r="BI28" s="38">
        <f t="shared" si="17"/>
        <v>0</v>
      </c>
      <c r="BJ28" s="38">
        <f t="shared" si="18"/>
        <v>0</v>
      </c>
      <c r="BK28" s="38">
        <v>2</v>
      </c>
      <c r="BL28" s="38">
        <f t="shared" si="20"/>
        <v>0</v>
      </c>
      <c r="BM28" s="38">
        <f t="shared" si="21"/>
        <v>0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1.4999999999999999E-2</v>
      </c>
      <c r="F29" s="186">
        <v>3.7999999999999999E-2</v>
      </c>
      <c r="G29" s="186">
        <v>1.7000000000000001E-2</v>
      </c>
      <c r="H29" s="186">
        <v>1.4999999999999999E-2</v>
      </c>
      <c r="I29" s="186">
        <v>5.7000000000000002E-2</v>
      </c>
      <c r="J29" s="186">
        <v>3.5999999999999997E-2</v>
      </c>
      <c r="K29" s="186">
        <v>2.4E-2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8">
        <f t="shared" ca="1" si="7"/>
        <v>0</v>
      </c>
      <c r="U29" s="46">
        <v>3400</v>
      </c>
      <c r="V29" s="46">
        <v>3400</v>
      </c>
      <c r="W29" s="46">
        <v>3400</v>
      </c>
      <c r="X29" s="46">
        <v>3400</v>
      </c>
      <c r="Y29" s="46">
        <v>3400</v>
      </c>
      <c r="Z29" s="46">
        <v>3400</v>
      </c>
      <c r="AA29" s="46">
        <v>3400</v>
      </c>
      <c r="AB29" s="187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37777.777777777774</v>
      </c>
      <c r="BA29" s="37">
        <f t="shared" si="13"/>
        <v>14912.280701754386</v>
      </c>
      <c r="BB29" s="37">
        <f t="shared" si="13"/>
        <v>33333.333333333328</v>
      </c>
      <c r="BC29" s="37">
        <f t="shared" si="13"/>
        <v>37777.777777777774</v>
      </c>
      <c r="BD29" s="37">
        <f t="shared" si="13"/>
        <v>9941.520467836257</v>
      </c>
      <c r="BE29" s="37">
        <f t="shared" si="13"/>
        <v>15740.740740740741</v>
      </c>
      <c r="BF29" s="37">
        <f t="shared" si="13"/>
        <v>23611.111111111109</v>
      </c>
      <c r="BG29" s="38">
        <f t="shared" si="15"/>
        <v>0</v>
      </c>
      <c r="BH29" s="38">
        <f t="shared" si="16"/>
        <v>0</v>
      </c>
      <c r="BI29" s="38">
        <f t="shared" si="17"/>
        <v>0</v>
      </c>
      <c r="BJ29" s="38">
        <f t="shared" si="18"/>
        <v>0</v>
      </c>
      <c r="BK29" s="38">
        <f t="shared" si="19"/>
        <v>0</v>
      </c>
      <c r="BL29" s="38">
        <f t="shared" si="20"/>
        <v>0</v>
      </c>
      <c r="BM29" s="38">
        <f t="shared" si="21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12</v>
      </c>
      <c r="N30" s="70">
        <f t="shared" si="22"/>
        <v>6</v>
      </c>
      <c r="O30" s="70">
        <f t="shared" si="22"/>
        <v>3</v>
      </c>
      <c r="P30" s="70">
        <f t="shared" si="22"/>
        <v>0</v>
      </c>
      <c r="Q30" s="70">
        <f t="shared" si="22"/>
        <v>2</v>
      </c>
      <c r="R30" s="70">
        <f t="shared" si="22"/>
        <v>0</v>
      </c>
      <c r="S30" s="70">
        <f t="shared" si="22"/>
        <v>11</v>
      </c>
      <c r="T30" s="71">
        <f t="shared" ca="1" si="22"/>
        <v>136</v>
      </c>
      <c r="U30" s="68"/>
      <c r="V30" s="68"/>
      <c r="W30" s="68"/>
      <c r="X30" s="68"/>
      <c r="Y30" s="68"/>
      <c r="Z30" s="68"/>
      <c r="AA30" s="68"/>
      <c r="AB30" s="70">
        <f t="shared" ref="AB30:AQ30" ca="1" si="23">SUM(AB6:AB29)</f>
        <v>193400</v>
      </c>
      <c r="AC30" s="70">
        <f t="shared" ca="1" si="23"/>
        <v>91800</v>
      </c>
      <c r="AD30" s="70">
        <f t="shared" ca="1" si="23"/>
        <v>40800</v>
      </c>
      <c r="AE30" s="70">
        <f t="shared" ca="1" si="23"/>
        <v>0</v>
      </c>
      <c r="AF30" s="70">
        <f t="shared" ca="1" si="23"/>
        <v>27200</v>
      </c>
      <c r="AG30" s="70" t="e">
        <f t="shared" ca="1" si="23"/>
        <v>#VALUE!</v>
      </c>
      <c r="AH30" s="70">
        <f t="shared" ca="1" si="23"/>
        <v>193000</v>
      </c>
      <c r="AI30" s="71">
        <f t="shared" ca="1" si="23"/>
        <v>546200</v>
      </c>
      <c r="AJ30" s="70">
        <f t="shared" ca="1" si="23"/>
        <v>43.152000000000001</v>
      </c>
      <c r="AK30" s="70">
        <f t="shared" ca="1" si="23"/>
        <v>18.072000000000003</v>
      </c>
      <c r="AL30" s="70">
        <f t="shared" ca="1" si="23"/>
        <v>9.4320000000000004</v>
      </c>
      <c r="AM30" s="70">
        <f t="shared" ca="1" si="23"/>
        <v>0</v>
      </c>
      <c r="AN30" s="70">
        <f t="shared" ca="1" si="23"/>
        <v>4.1280000000000001</v>
      </c>
      <c r="AO30" s="70" t="e">
        <f t="shared" ca="1" si="23"/>
        <v>#VALUE!</v>
      </c>
      <c r="AP30" s="70">
        <f t="shared" ca="1" si="23"/>
        <v>40.919999999999995</v>
      </c>
      <c r="AQ30" s="71">
        <f t="shared" ca="1" si="23"/>
        <v>115.70400000000001</v>
      </c>
      <c r="AR30" s="70">
        <f t="shared" ref="AR30:AY30" ca="1" si="24">AB30/AJ30</f>
        <v>4481.8316648127548</v>
      </c>
      <c r="AS30" s="70">
        <f t="shared" ca="1" si="24"/>
        <v>5079.6812749003975</v>
      </c>
      <c r="AT30" s="70">
        <f t="shared" ca="1" si="24"/>
        <v>4325.6997455470737</v>
      </c>
      <c r="AU30" s="70" t="e">
        <f t="shared" ca="1" si="24"/>
        <v>#DIV/0!</v>
      </c>
      <c r="AV30" s="70">
        <f t="shared" ca="1" si="24"/>
        <v>6589.1472868217052</v>
      </c>
      <c r="AW30" s="70" t="e">
        <f t="shared" ca="1" si="24"/>
        <v>#VALUE!</v>
      </c>
      <c r="AX30" s="70">
        <f t="shared" ca="1" si="24"/>
        <v>4716.5200391006847</v>
      </c>
      <c r="AY30" s="72">
        <f t="shared" ca="1" si="24"/>
        <v>4720.6665283827697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48350</v>
      </c>
      <c r="AC31" s="80">
        <f ca="1">AC30/4</f>
        <v>22950</v>
      </c>
      <c r="AD31" s="68"/>
      <c r="AE31" s="68"/>
      <c r="AF31" s="68"/>
      <c r="AG31" s="68"/>
      <c r="AH31" s="80">
        <f ca="1">AH30/4</f>
        <v>48250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400000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285" t="s">
        <v>64</v>
      </c>
      <c r="Y32" s="285"/>
      <c r="Z32" s="285"/>
      <c r="AA32" s="285"/>
      <c r="AB32" s="68"/>
      <c r="AC32" s="68"/>
      <c r="AD32" s="68"/>
      <c r="AE32" s="68"/>
      <c r="AF32" s="68"/>
      <c r="AG32" s="68"/>
      <c r="AH32" s="68"/>
      <c r="AI32" s="126">
        <f ca="1">AI30/28*21</f>
        <v>409650.00000000006</v>
      </c>
      <c r="AJ32" s="68"/>
      <c r="AK32" s="68"/>
      <c r="AL32" s="68"/>
      <c r="AM32" s="68"/>
      <c r="AN32" s="68"/>
      <c r="AO32" s="68"/>
      <c r="AP32" s="68"/>
      <c r="AQ32" s="80">
        <f ca="1">SUM(AQ26:AQ28)</f>
        <v>33.768000000000001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546200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214" t="s">
        <v>31</v>
      </c>
      <c r="M33" s="78">
        <f ca="1">AI30/AQ30</f>
        <v>4720.6665283827697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0.29184816428126942</v>
      </c>
      <c r="AR33" s="68"/>
      <c r="AS33" s="68"/>
      <c r="AT33" s="68"/>
      <c r="AU33" s="68"/>
      <c r="AV33" s="68"/>
      <c r="AW33" s="68"/>
      <c r="AX33" s="68"/>
      <c r="AY33" s="84">
        <f ca="1">M32-AY32</f>
        <v>-146200</v>
      </c>
      <c r="AZ33" s="73">
        <f ca="1">AQ30*70%</f>
        <v>80.992800000000003</v>
      </c>
      <c r="BA33" s="73"/>
      <c r="BB33" s="73">
        <f ca="1">BA33+AZ33</f>
        <v>80.992800000000003</v>
      </c>
      <c r="BC33" s="73">
        <f ca="1">AY32</f>
        <v>546200</v>
      </c>
      <c r="BD33" s="73">
        <f ca="1">BC33/BB33</f>
        <v>6743.8093262610992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14" t="s">
        <v>32</v>
      </c>
      <c r="M34" s="85">
        <f ca="1">M33*3</f>
        <v>14161.999585148309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60.744600000000005</v>
      </c>
      <c r="BA34" s="73"/>
      <c r="BB34" s="73">
        <f ca="1">BA34+AZ34</f>
        <v>60.744600000000005</v>
      </c>
      <c r="BC34" s="73">
        <f>M32</f>
        <v>400000</v>
      </c>
      <c r="BD34" s="73">
        <f ca="1">BC34/BB34</f>
        <v>6584.9474685815685</v>
      </c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P39" s="46"/>
      <c r="T39" s="111"/>
    </row>
    <row r="40" spans="1:78">
      <c r="P40" s="46"/>
    </row>
    <row r="41" spans="1:78">
      <c r="P41" s="46"/>
    </row>
    <row r="42" spans="1:78">
      <c r="P42" s="46"/>
    </row>
    <row r="43" spans="1:78">
      <c r="P43" s="46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4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  <row r="45" spans="1:78">
      <c r="P45" s="46"/>
    </row>
    <row r="46" spans="1:78">
      <c r="P46" s="46"/>
    </row>
    <row r="47" spans="1:78">
      <c r="P47" s="46"/>
    </row>
    <row r="48" spans="1:78">
      <c r="P48" s="46"/>
    </row>
    <row r="49" spans="16:16">
      <c r="P49" s="46"/>
    </row>
    <row r="50" spans="16:16">
      <c r="P50" s="46"/>
    </row>
    <row r="51" spans="16:16">
      <c r="P51" s="46"/>
    </row>
    <row r="52" spans="16:16">
      <c r="P52" s="46"/>
    </row>
    <row r="53" spans="16:16">
      <c r="P53" s="46"/>
    </row>
    <row r="54" spans="16:16">
      <c r="P54" s="46"/>
    </row>
    <row r="55" spans="16:16">
      <c r="P55" s="46"/>
    </row>
    <row r="56" spans="16:16">
      <c r="P56" s="46"/>
    </row>
    <row r="57" spans="16:16">
      <c r="P57" s="46"/>
    </row>
    <row r="58" spans="16:16">
      <c r="P58" s="46"/>
    </row>
    <row r="59" spans="16:16">
      <c r="P59" s="46"/>
    </row>
    <row r="60" spans="16:16">
      <c r="P60" s="46"/>
    </row>
    <row r="61" spans="16:16">
      <c r="P61" s="46"/>
    </row>
    <row r="62" spans="16:16">
      <c r="P62" s="46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X32:AA32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1" priority="1" operator="containsText" text="Paid">
      <formula>NOT(ISERROR(SEARCH("Paid",B6)))</formula>
    </cfRule>
    <cfRule type="containsText" dxfId="2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V39"/>
  <sheetViews>
    <sheetView zoomScale="40" zoomScaleNormal="40" workbookViewId="0">
      <selection activeCell="A36" sqref="A36"/>
    </sheetView>
  </sheetViews>
  <sheetFormatPr defaultRowHeight="14.4"/>
  <cols>
    <col min="1" max="1" width="12.44140625" bestFit="1" customWidth="1"/>
    <col min="2" max="2" width="14.44140625" bestFit="1" customWidth="1"/>
    <col min="3" max="3" width="8.44140625" bestFit="1" customWidth="1"/>
    <col min="4" max="4" width="14.6640625" bestFit="1" customWidth="1"/>
    <col min="5" max="11" width="5.21875" bestFit="1" customWidth="1"/>
    <col min="12" max="12" width="16.88671875" customWidth="1"/>
    <col min="13" max="13" width="14.6640625" bestFit="1" customWidth="1"/>
    <col min="14" max="14" width="9" bestFit="1" customWidth="1"/>
    <col min="15" max="15" width="8.109375" bestFit="1" customWidth="1"/>
    <col min="16" max="16" width="8.5546875" bestFit="1" customWidth="1"/>
    <col min="17" max="17" width="13.21875" bestFit="1" customWidth="1"/>
    <col min="18" max="18" width="6.88671875" bestFit="1" customWidth="1"/>
    <col min="19" max="19" width="7.6640625" bestFit="1" customWidth="1"/>
    <col min="20" max="20" width="14.44140625" bestFit="1" customWidth="1"/>
    <col min="21" max="27" width="8" hidden="1" customWidth="1"/>
    <col min="28" max="28" width="10.5546875" hidden="1" customWidth="1"/>
    <col min="29" max="29" width="9" hidden="1" customWidth="1"/>
    <col min="30" max="34" width="10.5546875" hidden="1" customWidth="1"/>
    <col min="35" max="35" width="18.77734375" bestFit="1" customWidth="1"/>
    <col min="36" max="36" width="5.44140625" hidden="1" customWidth="1"/>
    <col min="37" max="37" width="6" hidden="1" customWidth="1"/>
    <col min="38" max="38" width="5.44140625" hidden="1" customWidth="1"/>
    <col min="39" max="39" width="6.21875" hidden="1" customWidth="1"/>
    <col min="40" max="42" width="5.44140625" hidden="1" customWidth="1"/>
    <col min="43" max="43" width="17.21875" bestFit="1" customWidth="1"/>
    <col min="44" max="50" width="6.77734375" hidden="1" customWidth="1"/>
    <col min="51" max="51" width="17.77734375" bestFit="1" customWidth="1"/>
    <col min="52" max="52" width="10.44140625" bestFit="1" customWidth="1"/>
    <col min="53" max="54" width="9.77734375" bestFit="1" customWidth="1"/>
    <col min="55" max="55" width="12.21875" bestFit="1" customWidth="1"/>
    <col min="56" max="56" width="9.77734375" bestFit="1" customWidth="1"/>
    <col min="57" max="58" width="9.44140625" bestFit="1" customWidth="1"/>
    <col min="59" max="59" width="8.109375" bestFit="1" customWidth="1"/>
    <col min="60" max="60" width="9" bestFit="1" customWidth="1"/>
    <col min="61" max="61" width="8.109375" bestFit="1" customWidth="1"/>
    <col min="62" max="62" width="8.5546875" bestFit="1" customWidth="1"/>
    <col min="63" max="63" width="8.109375" bestFit="1" customWidth="1"/>
    <col min="64" max="64" width="7.33203125" bestFit="1" customWidth="1"/>
    <col min="65" max="65" width="7.6640625" bestFit="1" customWidth="1"/>
    <col min="68" max="68" width="6" bestFit="1" customWidth="1"/>
    <col min="69" max="69" width="2.21875" bestFit="1" customWidth="1"/>
  </cols>
  <sheetData>
    <row r="1" spans="1:74" ht="14.55" customHeight="1">
      <c r="A1" s="266">
        <v>43497</v>
      </c>
      <c r="B1" s="267" t="s">
        <v>38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4" ht="1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</row>
    <row r="3" spans="1:74" ht="15" customHeight="1" thickBot="1">
      <c r="A3" s="2">
        <f>DAY(DATE(YEAR(A1),MONTH(A1)+1,1)-1)</f>
        <v>28</v>
      </c>
      <c r="B3" s="3"/>
      <c r="C3" s="269" t="s">
        <v>0</v>
      </c>
      <c r="D3" s="270"/>
      <c r="E3" s="294" t="s">
        <v>1</v>
      </c>
      <c r="F3" s="279"/>
      <c r="G3" s="279"/>
      <c r="H3" s="279"/>
      <c r="I3" s="279"/>
      <c r="J3" s="279"/>
      <c r="K3" s="280"/>
      <c r="L3" s="4" t="s">
        <v>2</v>
      </c>
      <c r="M3" s="274" t="s">
        <v>3</v>
      </c>
      <c r="N3" s="275"/>
      <c r="O3" s="275"/>
      <c r="P3" s="275"/>
      <c r="Q3" s="275"/>
      <c r="R3" s="275"/>
      <c r="S3" s="295"/>
      <c r="T3" s="276" t="s">
        <v>4</v>
      </c>
      <c r="U3" s="294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5"/>
      <c r="AI3" s="281" t="s">
        <v>7</v>
      </c>
      <c r="AJ3" s="253" t="s">
        <v>8</v>
      </c>
      <c r="AK3" s="254"/>
      <c r="AL3" s="254"/>
      <c r="AM3" s="254"/>
      <c r="AN3" s="254"/>
      <c r="AO3" s="254"/>
      <c r="AP3" s="255"/>
      <c r="AQ3" s="251" t="s">
        <v>9</v>
      </c>
      <c r="AR3" s="253" t="s">
        <v>10</v>
      </c>
      <c r="AS3" s="254"/>
      <c r="AT3" s="254"/>
      <c r="AU3" s="254"/>
      <c r="AV3" s="254"/>
      <c r="AW3" s="254"/>
      <c r="AX3" s="255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P3" s="1"/>
      <c r="BS3" s="1"/>
    </row>
    <row r="4" spans="1:74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R4" s="1">
        <v>0</v>
      </c>
      <c r="BS4">
        <v>8</v>
      </c>
      <c r="BU4" s="1">
        <v>0</v>
      </c>
      <c r="BV4">
        <v>3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93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93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R5">
        <v>3000</v>
      </c>
      <c r="BS5">
        <v>8</v>
      </c>
      <c r="BU5">
        <v>10000</v>
      </c>
      <c r="BV5">
        <v>0</v>
      </c>
    </row>
    <row r="6" spans="1:74">
      <c r="A6" s="10">
        <v>43497</v>
      </c>
      <c r="B6" s="3" t="s">
        <v>46</v>
      </c>
      <c r="C6" s="22">
        <v>0</v>
      </c>
      <c r="D6" s="23">
        <v>4.1666666666666664E-2</v>
      </c>
      <c r="E6" s="186">
        <v>0.55500000000000005</v>
      </c>
      <c r="F6" s="186">
        <v>0.27</v>
      </c>
      <c r="G6" s="186">
        <v>0.17399999999999999</v>
      </c>
      <c r="H6" s="186">
        <v>0.311</v>
      </c>
      <c r="I6" s="186">
        <v>0.47699999999999998</v>
      </c>
      <c r="J6" s="186">
        <v>0.43</v>
      </c>
      <c r="K6" s="186">
        <v>0.436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16150</v>
      </c>
      <c r="V6" s="30">
        <v>16150</v>
      </c>
      <c r="W6" s="30">
        <v>16150</v>
      </c>
      <c r="X6" s="30">
        <v>16150</v>
      </c>
      <c r="Y6" s="30">
        <v>16150</v>
      </c>
      <c r="Z6" s="30">
        <v>16150</v>
      </c>
      <c r="AA6" s="31">
        <v>16150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/>
      <c r="AJ6" s="32"/>
      <c r="AK6" s="33"/>
      <c r="AL6" s="33"/>
      <c r="AM6" s="33"/>
      <c r="AN6" s="33"/>
      <c r="AO6" s="33"/>
      <c r="AP6" s="34"/>
      <c r="AQ6" s="36"/>
      <c r="AR6" s="32" t="str">
        <f t="shared" ref="AR6:AY29" ca="1" si="8">IFERROR(AB6/AJ6,"")</f>
        <v/>
      </c>
      <c r="AS6" s="33" t="str">
        <f t="shared" ca="1" si="8"/>
        <v/>
      </c>
      <c r="AT6" s="33" t="str">
        <f t="shared" ca="1" si="8"/>
        <v/>
      </c>
      <c r="AU6" s="33" t="str">
        <f t="shared" ca="1" si="8"/>
        <v/>
      </c>
      <c r="AV6" s="33" t="str">
        <f t="shared" ca="1" si="8"/>
        <v/>
      </c>
      <c r="AW6" s="33" t="str">
        <f t="shared" ca="1" si="8"/>
        <v/>
      </c>
      <c r="AX6" s="34" t="str">
        <f t="shared" ca="1" si="8"/>
        <v/>
      </c>
      <c r="AY6" s="36" t="str">
        <f t="shared" si="8"/>
        <v/>
      </c>
      <c r="AZ6" s="37">
        <f>IFERROR(U6/6/E6,"")</f>
        <v>4849.8498498498493</v>
      </c>
      <c r="BA6" s="37">
        <f t="shared" ref="BA6:BF29" si="9">IFERROR(V6/6/F6,"")</f>
        <v>9969.1358024691344</v>
      </c>
      <c r="BB6" s="37">
        <f t="shared" si="9"/>
        <v>15469.348659003832</v>
      </c>
      <c r="BC6" s="37">
        <f t="shared" si="9"/>
        <v>8654.8767416934606</v>
      </c>
      <c r="BD6" s="37">
        <f t="shared" si="9"/>
        <v>5642.9070580013977</v>
      </c>
      <c r="BE6" s="37">
        <f t="shared" si="9"/>
        <v>6259.6899224806202</v>
      </c>
      <c r="BF6" s="37">
        <f t="shared" si="9"/>
        <v>6173.5474006116201</v>
      </c>
      <c r="BG6" s="38">
        <f>VLOOKUP(AZ6,$BR$4:$BS$8,2,TRUE)</f>
        <v>0</v>
      </c>
      <c r="BH6" s="38">
        <f t="shared" ref="BH6:BM6" si="10">VLOOKUP(BA6,$BR$4:$BS$8,2,TRUE)</f>
        <v>0</v>
      </c>
      <c r="BI6" s="38">
        <f t="shared" si="10"/>
        <v>0</v>
      </c>
      <c r="BJ6" s="38">
        <f t="shared" si="10"/>
        <v>0</v>
      </c>
      <c r="BK6" s="38">
        <f t="shared" si="10"/>
        <v>0</v>
      </c>
      <c r="BL6" s="38">
        <f t="shared" si="10"/>
        <v>0</v>
      </c>
      <c r="BM6" s="38">
        <f t="shared" si="10"/>
        <v>0</v>
      </c>
      <c r="BR6">
        <f>BR5+500</f>
        <v>3500</v>
      </c>
      <c r="BS6">
        <v>0</v>
      </c>
      <c r="BU6">
        <f>BU5+500</f>
        <v>10500</v>
      </c>
      <c r="BV6">
        <v>0</v>
      </c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0.13300000000000001</v>
      </c>
      <c r="F7" s="186">
        <v>6.6000000000000003E-2</v>
      </c>
      <c r="G7" s="186">
        <v>0.10199999999999999</v>
      </c>
      <c r="H7" s="186">
        <v>0.17199999999999999</v>
      </c>
      <c r="I7" s="186">
        <v>0.19600000000000001</v>
      </c>
      <c r="J7" s="186">
        <v>8.3000000000000004E-2</v>
      </c>
      <c r="K7" s="186">
        <v>0.183</v>
      </c>
      <c r="L7" s="41">
        <f t="shared" ca="1" si="4"/>
        <v>0</v>
      </c>
      <c r="M7" s="42" t="str">
        <f t="shared" si="5"/>
        <v/>
      </c>
      <c r="N7" s="43" t="str">
        <f t="shared" si="5"/>
        <v/>
      </c>
      <c r="O7" s="43" t="str">
        <f t="shared" si="5"/>
        <v/>
      </c>
      <c r="P7" s="43" t="str">
        <f t="shared" si="5"/>
        <v/>
      </c>
      <c r="Q7" s="43" t="str">
        <f t="shared" si="5"/>
        <v/>
      </c>
      <c r="R7" s="43" t="str">
        <f t="shared" si="5"/>
        <v/>
      </c>
      <c r="S7" s="44" t="str">
        <f t="shared" si="5"/>
        <v/>
      </c>
      <c r="T7" s="45" t="str">
        <f t="shared" ca="1" si="6"/>
        <v>0</v>
      </c>
      <c r="U7" s="46">
        <v>5100</v>
      </c>
      <c r="V7" s="47">
        <v>5100</v>
      </c>
      <c r="W7" s="47">
        <v>5100</v>
      </c>
      <c r="X7" s="47">
        <v>5100</v>
      </c>
      <c r="Y7" s="47">
        <v>5100</v>
      </c>
      <c r="Z7" s="47">
        <v>5100</v>
      </c>
      <c r="AA7" s="48">
        <v>5100</v>
      </c>
      <c r="AB7" s="49" t="e">
        <f t="shared" ca="1" si="7"/>
        <v>#VALUE!</v>
      </c>
      <c r="AC7" s="50" t="e">
        <f t="shared" ca="1" si="7"/>
        <v>#VALUE!</v>
      </c>
      <c r="AD7" s="50" t="e">
        <f t="shared" ca="1" si="7"/>
        <v>#VALUE!</v>
      </c>
      <c r="AE7" s="50" t="e">
        <f t="shared" ca="1" si="7"/>
        <v>#VALUE!</v>
      </c>
      <c r="AF7" s="50" t="e">
        <f t="shared" ca="1" si="7"/>
        <v>#VALUE!</v>
      </c>
      <c r="AG7" s="50" t="e">
        <f t="shared" ca="1" si="7"/>
        <v>#VALUE!</v>
      </c>
      <c r="AH7" s="51" t="e">
        <f t="shared" ca="1" si="7"/>
        <v>#VALUE!</v>
      </c>
      <c r="AI7" s="114"/>
      <c r="AJ7" s="49"/>
      <c r="AK7" s="50"/>
      <c r="AL7" s="50"/>
      <c r="AM7" s="50"/>
      <c r="AN7" s="50"/>
      <c r="AO7" s="50"/>
      <c r="AP7" s="51"/>
      <c r="AQ7" s="52"/>
      <c r="AR7" s="49" t="str">
        <f t="shared" ca="1" si="8"/>
        <v/>
      </c>
      <c r="AS7" s="50" t="str">
        <f t="shared" ca="1" si="8"/>
        <v/>
      </c>
      <c r="AT7" s="50" t="str">
        <f t="shared" ca="1" si="8"/>
        <v/>
      </c>
      <c r="AU7" s="50" t="str">
        <f t="shared" ca="1" si="8"/>
        <v/>
      </c>
      <c r="AV7" s="50" t="str">
        <f t="shared" ca="1" si="8"/>
        <v/>
      </c>
      <c r="AW7" s="50" t="str">
        <f t="shared" ca="1" si="8"/>
        <v/>
      </c>
      <c r="AX7" s="51" t="str">
        <f t="shared" ca="1" si="8"/>
        <v/>
      </c>
      <c r="AY7" s="52" t="str">
        <f t="shared" si="8"/>
        <v/>
      </c>
      <c r="AZ7" s="37">
        <f t="shared" ref="AZ7:AZ29" si="11">IFERROR(U7/6/E7,"")</f>
        <v>6390.977443609022</v>
      </c>
      <c r="BA7" s="37">
        <f t="shared" si="9"/>
        <v>12878.787878787878</v>
      </c>
      <c r="BB7" s="37">
        <f t="shared" si="9"/>
        <v>8333.3333333333339</v>
      </c>
      <c r="BC7" s="37">
        <f t="shared" si="9"/>
        <v>4941.8604651162796</v>
      </c>
      <c r="BD7" s="37">
        <f t="shared" si="9"/>
        <v>4336.7346938775509</v>
      </c>
      <c r="BE7" s="37">
        <f t="shared" si="9"/>
        <v>10240.963855421685</v>
      </c>
      <c r="BF7" s="37">
        <f t="shared" si="9"/>
        <v>4644.8087431693993</v>
      </c>
      <c r="BG7" s="218" t="str">
        <f t="shared" ref="BG7:BG12" si="12">IFERROR(VLOOKUP(AZ7,$BP$3:$BQ$7,2,TRUE),"")</f>
        <v/>
      </c>
      <c r="BH7" s="218" t="str">
        <f t="shared" ref="BH7:BM12" si="13">IFERROR(VLOOKUP(BA7,$BP$3:$BQ$7,2,TRUE),"")</f>
        <v/>
      </c>
      <c r="BI7" s="218" t="str">
        <f t="shared" si="13"/>
        <v/>
      </c>
      <c r="BJ7" s="218" t="str">
        <f t="shared" si="13"/>
        <v/>
      </c>
      <c r="BK7" s="218" t="str">
        <f t="shared" si="13"/>
        <v/>
      </c>
      <c r="BL7" s="218" t="str">
        <f t="shared" si="13"/>
        <v/>
      </c>
      <c r="BM7" s="218" t="str">
        <f t="shared" si="13"/>
        <v/>
      </c>
      <c r="BR7">
        <f>BR6+500</f>
        <v>4000</v>
      </c>
      <c r="BS7">
        <v>0</v>
      </c>
      <c r="BU7">
        <f>BU6+500</f>
        <v>11000</v>
      </c>
      <c r="BV7">
        <v>0</v>
      </c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9.1999999999999998E-2</v>
      </c>
      <c r="F8" s="186">
        <v>2.7E-2</v>
      </c>
      <c r="G8" s="186">
        <v>8.6999999999999994E-2</v>
      </c>
      <c r="H8" s="186">
        <v>6.6000000000000003E-2</v>
      </c>
      <c r="I8" s="186">
        <v>8.4000000000000005E-2</v>
      </c>
      <c r="J8" s="186">
        <v>8.4000000000000005E-2</v>
      </c>
      <c r="K8" s="186">
        <v>8.2000000000000003E-2</v>
      </c>
      <c r="L8" s="41">
        <f t="shared" ca="1" si="4"/>
        <v>0</v>
      </c>
      <c r="M8" s="42">
        <f t="shared" si="5"/>
        <v>0</v>
      </c>
      <c r="N8" s="43" t="str">
        <f t="shared" si="5"/>
        <v/>
      </c>
      <c r="O8" s="43" t="str">
        <f t="shared" si="5"/>
        <v/>
      </c>
      <c r="P8" s="43" t="str">
        <f t="shared" si="5"/>
        <v/>
      </c>
      <c r="Q8" s="43">
        <f t="shared" si="5"/>
        <v>0</v>
      </c>
      <c r="R8" s="43" t="str">
        <f t="shared" si="5"/>
        <v/>
      </c>
      <c r="S8" s="44" t="str">
        <f t="shared" si="5"/>
        <v/>
      </c>
      <c r="T8" s="45" t="str">
        <f t="shared" ca="1" si="6"/>
        <v>0</v>
      </c>
      <c r="U8" s="46">
        <v>2975</v>
      </c>
      <c r="V8" s="47">
        <v>2975</v>
      </c>
      <c r="W8" s="47">
        <v>2975</v>
      </c>
      <c r="X8" s="47">
        <v>2975</v>
      </c>
      <c r="Y8" s="47">
        <v>2975</v>
      </c>
      <c r="Z8" s="47">
        <v>2975</v>
      </c>
      <c r="AA8" s="48">
        <v>2975</v>
      </c>
      <c r="AB8" s="49">
        <f t="shared" ca="1" si="7"/>
        <v>0</v>
      </c>
      <c r="AC8" s="50" t="e">
        <f t="shared" ca="1" si="7"/>
        <v>#VALUE!</v>
      </c>
      <c r="AD8" s="50" t="e">
        <f t="shared" ca="1" si="7"/>
        <v>#VALUE!</v>
      </c>
      <c r="AE8" s="50" t="e">
        <f t="shared" ca="1" si="7"/>
        <v>#VALUE!</v>
      </c>
      <c r="AF8" s="50">
        <f t="shared" ca="1" si="7"/>
        <v>0</v>
      </c>
      <c r="AG8" s="50" t="e">
        <f t="shared" ca="1" si="7"/>
        <v>#VALUE!</v>
      </c>
      <c r="AH8" s="51" t="e">
        <f t="shared" ca="1" si="7"/>
        <v>#VALUE!</v>
      </c>
      <c r="AI8" s="114"/>
      <c r="AJ8" s="49">
        <f t="shared" ref="AJ8:AP29" ca="1" si="14">M8*AJ$4*60/$L$4*E8</f>
        <v>0</v>
      </c>
      <c r="AK8" s="50" t="e">
        <f t="shared" ca="1" si="14"/>
        <v>#VALUE!</v>
      </c>
      <c r="AL8" s="50" t="e">
        <f t="shared" ca="1" si="14"/>
        <v>#VALUE!</v>
      </c>
      <c r="AM8" s="50" t="e">
        <f t="shared" ca="1" si="14"/>
        <v>#VALUE!</v>
      </c>
      <c r="AN8" s="50">
        <f t="shared" ca="1" si="14"/>
        <v>0</v>
      </c>
      <c r="AO8" s="50" t="e">
        <f t="shared" ca="1" si="14"/>
        <v>#VALUE!</v>
      </c>
      <c r="AP8" s="51" t="e">
        <f t="shared" ca="1" si="14"/>
        <v>#VALUE!</v>
      </c>
      <c r="AQ8" s="52"/>
      <c r="AR8" s="49" t="str">
        <f t="shared" ca="1" si="8"/>
        <v/>
      </c>
      <c r="AS8" s="50" t="str">
        <f t="shared" ca="1" si="8"/>
        <v/>
      </c>
      <c r="AT8" s="50" t="str">
        <f t="shared" ca="1" si="8"/>
        <v/>
      </c>
      <c r="AU8" s="50" t="str">
        <f t="shared" ca="1" si="8"/>
        <v/>
      </c>
      <c r="AV8" s="50" t="str">
        <f t="shared" ca="1" si="8"/>
        <v/>
      </c>
      <c r="AW8" s="50" t="str">
        <f t="shared" ca="1" si="8"/>
        <v/>
      </c>
      <c r="AX8" s="51" t="str">
        <f t="shared" ca="1" si="8"/>
        <v/>
      </c>
      <c r="AY8" s="52" t="str">
        <f t="shared" si="8"/>
        <v/>
      </c>
      <c r="AZ8" s="37">
        <f t="shared" si="11"/>
        <v>5389.492753623188</v>
      </c>
      <c r="BA8" s="37">
        <f t="shared" si="9"/>
        <v>18364.197530864196</v>
      </c>
      <c r="BB8" s="37">
        <f t="shared" si="9"/>
        <v>5699.2337164750961</v>
      </c>
      <c r="BC8" s="37">
        <f t="shared" si="9"/>
        <v>7512.6262626262624</v>
      </c>
      <c r="BD8" s="37">
        <f t="shared" si="9"/>
        <v>5902.7777777777774</v>
      </c>
      <c r="BE8" s="37">
        <f t="shared" si="9"/>
        <v>5902.7777777777774</v>
      </c>
      <c r="BF8" s="37">
        <f t="shared" si="9"/>
        <v>6046.7479674796741</v>
      </c>
      <c r="BG8" s="218"/>
      <c r="BH8" s="218" t="str">
        <f t="shared" si="13"/>
        <v/>
      </c>
      <c r="BI8" s="218" t="str">
        <f t="shared" si="13"/>
        <v/>
      </c>
      <c r="BJ8" s="218" t="str">
        <f t="shared" si="13"/>
        <v/>
      </c>
      <c r="BK8" s="218"/>
      <c r="BL8" s="218" t="str">
        <f t="shared" si="13"/>
        <v/>
      </c>
      <c r="BM8" s="218" t="str">
        <f t="shared" si="13"/>
        <v/>
      </c>
      <c r="BR8">
        <f>BR7+500</f>
        <v>4500</v>
      </c>
      <c r="BS8">
        <v>0</v>
      </c>
      <c r="BU8">
        <f>BU7+500</f>
        <v>11500</v>
      </c>
      <c r="BV8">
        <v>0</v>
      </c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6">
        <v>7.6999999999999999E-2</v>
      </c>
      <c r="F9" s="186">
        <v>0.01</v>
      </c>
      <c r="G9" s="186">
        <v>0.06</v>
      </c>
      <c r="H9" s="186">
        <v>1.6E-2</v>
      </c>
      <c r="I9" s="186">
        <v>0.08</v>
      </c>
      <c r="J9" s="186">
        <v>1.9E-2</v>
      </c>
      <c r="K9" s="186">
        <v>6.2E-2</v>
      </c>
      <c r="L9" s="41">
        <f t="shared" ca="1" si="4"/>
        <v>0</v>
      </c>
      <c r="M9" s="42" t="str">
        <f t="shared" si="5"/>
        <v/>
      </c>
      <c r="N9" s="43" t="str">
        <f t="shared" si="5"/>
        <v/>
      </c>
      <c r="O9" s="43" t="str">
        <f t="shared" si="5"/>
        <v/>
      </c>
      <c r="P9" s="43" t="str">
        <f t="shared" si="5"/>
        <v/>
      </c>
      <c r="Q9" s="43" t="str">
        <f t="shared" si="5"/>
        <v/>
      </c>
      <c r="R9" s="43" t="str">
        <f t="shared" si="5"/>
        <v/>
      </c>
      <c r="S9" s="44" t="str">
        <f t="shared" si="5"/>
        <v/>
      </c>
      <c r="T9" s="45" t="str">
        <f t="shared" ca="1" si="6"/>
        <v>0</v>
      </c>
      <c r="U9" s="46">
        <v>2975</v>
      </c>
      <c r="V9" s="47">
        <v>2975</v>
      </c>
      <c r="W9" s="47">
        <v>2975</v>
      </c>
      <c r="X9" s="47">
        <v>2975</v>
      </c>
      <c r="Y9" s="47">
        <v>2975</v>
      </c>
      <c r="Z9" s="47">
        <v>2975</v>
      </c>
      <c r="AA9" s="48">
        <v>2975</v>
      </c>
      <c r="AB9" s="49" t="e">
        <f t="shared" ca="1" si="7"/>
        <v>#VALUE!</v>
      </c>
      <c r="AC9" s="50" t="e">
        <f t="shared" ca="1" si="7"/>
        <v>#VALUE!</v>
      </c>
      <c r="AD9" s="50" t="e">
        <f t="shared" ca="1" si="7"/>
        <v>#VALUE!</v>
      </c>
      <c r="AE9" s="50" t="e">
        <f t="shared" ca="1" si="7"/>
        <v>#VALUE!</v>
      </c>
      <c r="AF9" s="50" t="e">
        <f t="shared" ca="1" si="7"/>
        <v>#VALUE!</v>
      </c>
      <c r="AG9" s="50" t="e">
        <f t="shared" ca="1" si="7"/>
        <v>#VALUE!</v>
      </c>
      <c r="AH9" s="51" t="e">
        <f t="shared" ca="1" si="7"/>
        <v>#VALUE!</v>
      </c>
      <c r="AI9" s="114"/>
      <c r="AJ9" s="49" t="e">
        <f t="shared" ca="1" si="14"/>
        <v>#VALUE!</v>
      </c>
      <c r="AK9" s="50" t="e">
        <f t="shared" ca="1" si="14"/>
        <v>#VALUE!</v>
      </c>
      <c r="AL9" s="50" t="e">
        <f t="shared" ca="1" si="14"/>
        <v>#VALUE!</v>
      </c>
      <c r="AM9" s="50" t="e">
        <f t="shared" ca="1" si="14"/>
        <v>#VALUE!</v>
      </c>
      <c r="AN9" s="50" t="e">
        <f t="shared" ca="1" si="14"/>
        <v>#VALUE!</v>
      </c>
      <c r="AO9" s="50" t="e">
        <f t="shared" ca="1" si="14"/>
        <v>#VALUE!</v>
      </c>
      <c r="AP9" s="51" t="e">
        <f t="shared" ca="1" si="14"/>
        <v>#VALUE!</v>
      </c>
      <c r="AQ9" s="52"/>
      <c r="AR9" s="49" t="str">
        <f t="shared" ca="1" si="8"/>
        <v/>
      </c>
      <c r="AS9" s="50" t="str">
        <f t="shared" ca="1" si="8"/>
        <v/>
      </c>
      <c r="AT9" s="50" t="str">
        <f t="shared" ca="1" si="8"/>
        <v/>
      </c>
      <c r="AU9" s="50" t="str">
        <f t="shared" ca="1" si="8"/>
        <v/>
      </c>
      <c r="AV9" s="50" t="str">
        <f t="shared" ca="1" si="8"/>
        <v/>
      </c>
      <c r="AW9" s="50" t="str">
        <f t="shared" ca="1" si="8"/>
        <v/>
      </c>
      <c r="AX9" s="51" t="str">
        <f t="shared" ca="1" si="8"/>
        <v/>
      </c>
      <c r="AY9" s="52" t="str">
        <f t="shared" si="8"/>
        <v/>
      </c>
      <c r="AZ9" s="37">
        <f t="shared" si="11"/>
        <v>6439.393939393939</v>
      </c>
      <c r="BA9" s="37">
        <f t="shared" si="9"/>
        <v>49583.333333333328</v>
      </c>
      <c r="BB9" s="37">
        <f t="shared" si="9"/>
        <v>8263.8888888888887</v>
      </c>
      <c r="BC9" s="37">
        <f t="shared" si="9"/>
        <v>30989.583333333332</v>
      </c>
      <c r="BD9" s="37">
        <f t="shared" si="9"/>
        <v>6197.9166666666661</v>
      </c>
      <c r="BE9" s="37">
        <f t="shared" si="9"/>
        <v>26096.491228070176</v>
      </c>
      <c r="BF9" s="37">
        <f t="shared" si="9"/>
        <v>7997.311827956989</v>
      </c>
      <c r="BG9" s="218" t="str">
        <f t="shared" si="12"/>
        <v/>
      </c>
      <c r="BH9" s="218" t="str">
        <f t="shared" si="13"/>
        <v/>
      </c>
      <c r="BI9" s="218" t="str">
        <f t="shared" si="13"/>
        <v/>
      </c>
      <c r="BJ9" s="218" t="str">
        <f t="shared" si="13"/>
        <v/>
      </c>
      <c r="BK9" s="218" t="str">
        <f t="shared" si="13"/>
        <v/>
      </c>
      <c r="BL9" s="218" t="str">
        <f t="shared" si="13"/>
        <v/>
      </c>
      <c r="BM9" s="218" t="str">
        <f t="shared" si="13"/>
        <v/>
      </c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0.108</v>
      </c>
      <c r="F10" s="186">
        <v>2.9000000000000001E-2</v>
      </c>
      <c r="G10" s="186">
        <v>1.4E-2</v>
      </c>
      <c r="H10" s="186">
        <v>1.2999999999999999E-2</v>
      </c>
      <c r="I10" s="186">
        <v>4.9000000000000002E-2</v>
      </c>
      <c r="J10" s="186">
        <v>2.8000000000000001E-2</v>
      </c>
      <c r="K10" s="186">
        <v>5.0000000000000001E-3</v>
      </c>
      <c r="L10" s="41">
        <f t="shared" ca="1" si="4"/>
        <v>0</v>
      </c>
      <c r="M10" s="42" t="str">
        <f t="shared" si="5"/>
        <v/>
      </c>
      <c r="N10" s="43" t="str">
        <f t="shared" si="5"/>
        <v/>
      </c>
      <c r="O10" s="43" t="str">
        <f t="shared" si="5"/>
        <v/>
      </c>
      <c r="P10" s="43" t="str">
        <f t="shared" si="5"/>
        <v/>
      </c>
      <c r="Q10" s="43" t="str">
        <f t="shared" si="5"/>
        <v/>
      </c>
      <c r="R10" s="43" t="str">
        <f t="shared" si="5"/>
        <v/>
      </c>
      <c r="S10" s="44" t="str">
        <f t="shared" si="5"/>
        <v/>
      </c>
      <c r="T10" s="45" t="str">
        <f t="shared" ca="1" si="6"/>
        <v>0</v>
      </c>
      <c r="U10" s="46">
        <v>2975</v>
      </c>
      <c r="V10" s="47">
        <v>2975</v>
      </c>
      <c r="W10" s="47">
        <v>2975</v>
      </c>
      <c r="X10" s="47">
        <v>2975</v>
      </c>
      <c r="Y10" s="47">
        <v>2975</v>
      </c>
      <c r="Z10" s="47">
        <v>2975</v>
      </c>
      <c r="AA10" s="48">
        <v>2975</v>
      </c>
      <c r="AB10" s="49" t="e">
        <f t="shared" ca="1" si="7"/>
        <v>#VALUE!</v>
      </c>
      <c r="AC10" s="50" t="e">
        <f t="shared" ca="1" si="7"/>
        <v>#VALUE!</v>
      </c>
      <c r="AD10" s="50" t="e">
        <f t="shared" ca="1" si="7"/>
        <v>#VALUE!</v>
      </c>
      <c r="AE10" s="50" t="e">
        <f t="shared" ca="1" si="7"/>
        <v>#VALUE!</v>
      </c>
      <c r="AF10" s="50" t="e">
        <f t="shared" ca="1" si="7"/>
        <v>#VALUE!</v>
      </c>
      <c r="AG10" s="50" t="e">
        <f t="shared" ca="1" si="7"/>
        <v>#VALUE!</v>
      </c>
      <c r="AH10" s="51" t="e">
        <f t="shared" ca="1" si="7"/>
        <v>#VALUE!</v>
      </c>
      <c r="AI10" s="114"/>
      <c r="AJ10" s="49" t="e">
        <f t="shared" ca="1" si="14"/>
        <v>#VALUE!</v>
      </c>
      <c r="AK10" s="50" t="e">
        <f t="shared" ca="1" si="14"/>
        <v>#VALUE!</v>
      </c>
      <c r="AL10" s="50" t="e">
        <f t="shared" ca="1" si="14"/>
        <v>#VALUE!</v>
      </c>
      <c r="AM10" s="50" t="e">
        <f t="shared" ca="1" si="14"/>
        <v>#VALUE!</v>
      </c>
      <c r="AN10" s="50" t="e">
        <f t="shared" ca="1" si="14"/>
        <v>#VALUE!</v>
      </c>
      <c r="AO10" s="50" t="e">
        <f t="shared" ca="1" si="14"/>
        <v>#VALUE!</v>
      </c>
      <c r="AP10" s="51" t="e">
        <f t="shared" ca="1" si="14"/>
        <v>#VALUE!</v>
      </c>
      <c r="AQ10" s="52"/>
      <c r="AR10" s="49" t="str">
        <f t="shared" ca="1" si="8"/>
        <v/>
      </c>
      <c r="AS10" s="50" t="str">
        <f t="shared" ca="1" si="8"/>
        <v/>
      </c>
      <c r="AT10" s="50" t="str">
        <f t="shared" ca="1" si="8"/>
        <v/>
      </c>
      <c r="AU10" s="50" t="str">
        <f t="shared" ca="1" si="8"/>
        <v/>
      </c>
      <c r="AV10" s="50" t="str">
        <f t="shared" ca="1" si="8"/>
        <v/>
      </c>
      <c r="AW10" s="50" t="str">
        <f t="shared" ca="1" si="8"/>
        <v/>
      </c>
      <c r="AX10" s="51" t="str">
        <f t="shared" ca="1" si="8"/>
        <v/>
      </c>
      <c r="AY10" s="52" t="str">
        <f t="shared" si="8"/>
        <v/>
      </c>
      <c r="AZ10" s="37">
        <f t="shared" si="11"/>
        <v>4591.049382716049</v>
      </c>
      <c r="BA10" s="37">
        <f t="shared" si="9"/>
        <v>17097.701149425287</v>
      </c>
      <c r="BB10" s="37">
        <f t="shared" si="9"/>
        <v>35416.666666666664</v>
      </c>
      <c r="BC10" s="37">
        <f t="shared" si="9"/>
        <v>38141.025641025641</v>
      </c>
      <c r="BD10" s="37">
        <f t="shared" si="9"/>
        <v>10119.047619047618</v>
      </c>
      <c r="BE10" s="37">
        <f t="shared" si="9"/>
        <v>17708.333333333332</v>
      </c>
      <c r="BF10" s="37">
        <f t="shared" si="9"/>
        <v>99166.666666666657</v>
      </c>
      <c r="BG10" s="218" t="str">
        <f t="shared" si="12"/>
        <v/>
      </c>
      <c r="BH10" s="218" t="str">
        <f t="shared" si="13"/>
        <v/>
      </c>
      <c r="BI10" s="218" t="str">
        <f t="shared" si="13"/>
        <v/>
      </c>
      <c r="BJ10" s="218" t="str">
        <f t="shared" si="13"/>
        <v/>
      </c>
      <c r="BK10" s="218" t="str">
        <f t="shared" si="13"/>
        <v/>
      </c>
      <c r="BL10" s="218" t="str">
        <f t="shared" si="13"/>
        <v/>
      </c>
      <c r="BM10" s="218" t="str">
        <f t="shared" si="13"/>
        <v/>
      </c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3.7999999999999999E-2</v>
      </c>
      <c r="F11" s="186">
        <v>6.4000000000000001E-2</v>
      </c>
      <c r="G11" s="186">
        <v>6.5000000000000002E-2</v>
      </c>
      <c r="H11" s="186">
        <v>1.7999999999999999E-2</v>
      </c>
      <c r="I11" s="186">
        <v>8.7999999999999995E-2</v>
      </c>
      <c r="J11" s="186">
        <v>8.5000000000000006E-2</v>
      </c>
      <c r="K11" s="186">
        <v>5.0000000000000001E-3</v>
      </c>
      <c r="L11" s="41">
        <f t="shared" ca="1" si="4"/>
        <v>0</v>
      </c>
      <c r="M11" s="42" t="str">
        <f t="shared" si="5"/>
        <v/>
      </c>
      <c r="N11" s="43" t="str">
        <f t="shared" si="5"/>
        <v/>
      </c>
      <c r="O11" s="43" t="str">
        <f t="shared" si="5"/>
        <v/>
      </c>
      <c r="P11" s="43" t="str">
        <f t="shared" si="5"/>
        <v/>
      </c>
      <c r="Q11" s="43" t="str">
        <f t="shared" si="5"/>
        <v/>
      </c>
      <c r="R11" s="43" t="str">
        <f t="shared" si="5"/>
        <v/>
      </c>
      <c r="S11" s="44" t="str">
        <f t="shared" si="5"/>
        <v/>
      </c>
      <c r="T11" s="45" t="str">
        <f t="shared" ca="1" si="6"/>
        <v>0</v>
      </c>
      <c r="U11" s="46">
        <v>2975</v>
      </c>
      <c r="V11" s="47">
        <v>2975</v>
      </c>
      <c r="W11" s="47">
        <v>2975</v>
      </c>
      <c r="X11" s="47">
        <v>2975</v>
      </c>
      <c r="Y11" s="47">
        <v>2975</v>
      </c>
      <c r="Z11" s="47">
        <v>2975</v>
      </c>
      <c r="AA11" s="48">
        <v>2975</v>
      </c>
      <c r="AB11" s="49" t="e">
        <f t="shared" ca="1" si="7"/>
        <v>#VALUE!</v>
      </c>
      <c r="AC11" s="50" t="e">
        <f t="shared" ca="1" si="7"/>
        <v>#VALUE!</v>
      </c>
      <c r="AD11" s="50" t="e">
        <f t="shared" ca="1" si="7"/>
        <v>#VALUE!</v>
      </c>
      <c r="AE11" s="50" t="e">
        <f t="shared" ca="1" si="7"/>
        <v>#VALUE!</v>
      </c>
      <c r="AF11" s="50" t="e">
        <f t="shared" ca="1" si="7"/>
        <v>#VALUE!</v>
      </c>
      <c r="AG11" s="50" t="e">
        <f t="shared" ca="1" si="7"/>
        <v>#VALUE!</v>
      </c>
      <c r="AH11" s="51" t="e">
        <f t="shared" ca="1" si="7"/>
        <v>#VALUE!</v>
      </c>
      <c r="AI11" s="114"/>
      <c r="AJ11" s="49" t="e">
        <f t="shared" ca="1" si="14"/>
        <v>#VALUE!</v>
      </c>
      <c r="AK11" s="50" t="e">
        <f t="shared" ca="1" si="14"/>
        <v>#VALUE!</v>
      </c>
      <c r="AL11" s="50" t="e">
        <f t="shared" ca="1" si="14"/>
        <v>#VALUE!</v>
      </c>
      <c r="AM11" s="50" t="e">
        <f t="shared" ca="1" si="14"/>
        <v>#VALUE!</v>
      </c>
      <c r="AN11" s="50" t="e">
        <f t="shared" ca="1" si="14"/>
        <v>#VALUE!</v>
      </c>
      <c r="AO11" s="50" t="e">
        <f t="shared" ca="1" si="14"/>
        <v>#VALUE!</v>
      </c>
      <c r="AP11" s="51" t="e">
        <f t="shared" ca="1" si="14"/>
        <v>#VALUE!</v>
      </c>
      <c r="AQ11" s="52"/>
      <c r="AR11" s="49" t="str">
        <f t="shared" ca="1" si="8"/>
        <v/>
      </c>
      <c r="AS11" s="50" t="str">
        <f t="shared" ca="1" si="8"/>
        <v/>
      </c>
      <c r="AT11" s="50" t="str">
        <f t="shared" ca="1" si="8"/>
        <v/>
      </c>
      <c r="AU11" s="50" t="str">
        <f t="shared" ca="1" si="8"/>
        <v/>
      </c>
      <c r="AV11" s="50" t="str">
        <f t="shared" ca="1" si="8"/>
        <v/>
      </c>
      <c r="AW11" s="50" t="str">
        <f t="shared" ca="1" si="8"/>
        <v/>
      </c>
      <c r="AX11" s="51" t="str">
        <f t="shared" ca="1" si="8"/>
        <v/>
      </c>
      <c r="AY11" s="52" t="str">
        <f t="shared" si="8"/>
        <v/>
      </c>
      <c r="AZ11" s="37">
        <f t="shared" si="11"/>
        <v>13048.245614035088</v>
      </c>
      <c r="BA11" s="37">
        <f t="shared" si="9"/>
        <v>7747.395833333333</v>
      </c>
      <c r="BB11" s="37">
        <f t="shared" si="9"/>
        <v>7628.2051282051279</v>
      </c>
      <c r="BC11" s="37">
        <f t="shared" si="9"/>
        <v>27546.296296296296</v>
      </c>
      <c r="BD11" s="37">
        <f t="shared" si="9"/>
        <v>5634.469696969697</v>
      </c>
      <c r="BE11" s="37">
        <f t="shared" si="9"/>
        <v>5833.333333333333</v>
      </c>
      <c r="BF11" s="37">
        <f t="shared" si="9"/>
        <v>99166.666666666657</v>
      </c>
      <c r="BG11" s="218" t="str">
        <f t="shared" si="12"/>
        <v/>
      </c>
      <c r="BH11" s="218" t="str">
        <f t="shared" si="13"/>
        <v/>
      </c>
      <c r="BI11" s="218" t="str">
        <f t="shared" si="13"/>
        <v/>
      </c>
      <c r="BJ11" s="218" t="str">
        <f t="shared" si="13"/>
        <v/>
      </c>
      <c r="BK11" s="218" t="str">
        <f t="shared" si="13"/>
        <v/>
      </c>
      <c r="BL11" s="218" t="str">
        <f t="shared" si="13"/>
        <v/>
      </c>
      <c r="BM11" s="218" t="str">
        <f t="shared" si="13"/>
        <v/>
      </c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6.0999999999999999E-2</v>
      </c>
      <c r="F12" s="186">
        <v>1.7000000000000001E-2</v>
      </c>
      <c r="G12" s="186">
        <v>0.12</v>
      </c>
      <c r="H12" s="186">
        <v>8.8999999999999996E-2</v>
      </c>
      <c r="I12" s="186">
        <v>6.9000000000000006E-2</v>
      </c>
      <c r="J12" s="186">
        <v>0.14699999999999999</v>
      </c>
      <c r="K12" s="186">
        <v>9.2999999999999999E-2</v>
      </c>
      <c r="L12" s="41">
        <f t="shared" ca="1" si="4"/>
        <v>0</v>
      </c>
      <c r="M12" s="42" t="str">
        <f t="shared" si="5"/>
        <v/>
      </c>
      <c r="N12" s="43" t="str">
        <f t="shared" si="5"/>
        <v/>
      </c>
      <c r="O12" s="43" t="str">
        <f t="shared" si="5"/>
        <v/>
      </c>
      <c r="P12" s="43">
        <f t="shared" si="5"/>
        <v>0</v>
      </c>
      <c r="Q12" s="43">
        <f t="shared" si="5"/>
        <v>0</v>
      </c>
      <c r="R12" s="43" t="str">
        <f t="shared" si="5"/>
        <v/>
      </c>
      <c r="S12" s="44" t="str">
        <f t="shared" si="5"/>
        <v/>
      </c>
      <c r="T12" s="45" t="str">
        <f t="shared" ca="1" si="6"/>
        <v>0</v>
      </c>
      <c r="U12" s="46">
        <v>2975</v>
      </c>
      <c r="V12" s="47">
        <v>2975</v>
      </c>
      <c r="W12" s="47">
        <v>2975</v>
      </c>
      <c r="X12" s="47">
        <v>2975</v>
      </c>
      <c r="Y12" s="47">
        <v>2975</v>
      </c>
      <c r="Z12" s="47">
        <v>2975</v>
      </c>
      <c r="AA12" s="48">
        <v>2975</v>
      </c>
      <c r="AB12" s="49" t="e">
        <f t="shared" ca="1" si="7"/>
        <v>#VALUE!</v>
      </c>
      <c r="AC12" s="50" t="e">
        <f t="shared" ca="1" si="7"/>
        <v>#VALUE!</v>
      </c>
      <c r="AD12" s="50" t="e">
        <f t="shared" ca="1" si="7"/>
        <v>#VALUE!</v>
      </c>
      <c r="AE12" s="50">
        <f t="shared" ca="1" si="7"/>
        <v>0</v>
      </c>
      <c r="AF12" s="50">
        <f t="shared" ca="1" si="7"/>
        <v>0</v>
      </c>
      <c r="AG12" s="50" t="e">
        <f t="shared" ca="1" si="7"/>
        <v>#VALUE!</v>
      </c>
      <c r="AH12" s="51" t="e">
        <f t="shared" ca="1" si="7"/>
        <v>#VALUE!</v>
      </c>
      <c r="AI12" s="114"/>
      <c r="AJ12" s="49" t="e">
        <f t="shared" ca="1" si="14"/>
        <v>#VALUE!</v>
      </c>
      <c r="AK12" s="50" t="e">
        <f t="shared" ca="1" si="14"/>
        <v>#VALUE!</v>
      </c>
      <c r="AL12" s="50" t="e">
        <f t="shared" ca="1" si="14"/>
        <v>#VALUE!</v>
      </c>
      <c r="AM12" s="50">
        <f t="shared" ca="1" si="14"/>
        <v>0</v>
      </c>
      <c r="AN12" s="50">
        <f t="shared" ca="1" si="14"/>
        <v>0</v>
      </c>
      <c r="AO12" s="50" t="e">
        <f t="shared" ca="1" si="14"/>
        <v>#VALUE!</v>
      </c>
      <c r="AP12" s="51" t="e">
        <f t="shared" ca="1" si="14"/>
        <v>#VALUE!</v>
      </c>
      <c r="AQ12" s="52"/>
      <c r="AR12" s="49" t="str">
        <f t="shared" ca="1" si="8"/>
        <v/>
      </c>
      <c r="AS12" s="50" t="str">
        <f t="shared" ca="1" si="8"/>
        <v/>
      </c>
      <c r="AT12" s="50" t="str">
        <f t="shared" ca="1" si="8"/>
        <v/>
      </c>
      <c r="AU12" s="50" t="str">
        <f t="shared" ca="1" si="8"/>
        <v/>
      </c>
      <c r="AV12" s="50" t="str">
        <f t="shared" ca="1" si="8"/>
        <v/>
      </c>
      <c r="AW12" s="50" t="str">
        <f t="shared" ca="1" si="8"/>
        <v/>
      </c>
      <c r="AX12" s="51" t="str">
        <f t="shared" ca="1" si="8"/>
        <v/>
      </c>
      <c r="AY12" s="52" t="str">
        <f t="shared" si="8"/>
        <v/>
      </c>
      <c r="AZ12" s="37">
        <f t="shared" si="11"/>
        <v>8128.4153005464477</v>
      </c>
      <c r="BA12" s="37">
        <f t="shared" si="9"/>
        <v>29166.666666666664</v>
      </c>
      <c r="BB12" s="37">
        <f t="shared" si="9"/>
        <v>4131.9444444444443</v>
      </c>
      <c r="BC12" s="37">
        <f t="shared" si="9"/>
        <v>5571.1610486891386</v>
      </c>
      <c r="BD12" s="37">
        <f t="shared" si="9"/>
        <v>7185.9903381642507</v>
      </c>
      <c r="BE12" s="37">
        <f t="shared" si="9"/>
        <v>3373.0158730158732</v>
      </c>
      <c r="BF12" s="37">
        <f t="shared" si="9"/>
        <v>5331.5412186379926</v>
      </c>
      <c r="BG12" s="218" t="str">
        <f t="shared" si="12"/>
        <v/>
      </c>
      <c r="BH12" s="218" t="str">
        <f t="shared" si="13"/>
        <v/>
      </c>
      <c r="BI12" s="218" t="str">
        <f t="shared" si="13"/>
        <v/>
      </c>
      <c r="BJ12" s="218"/>
      <c r="BK12" s="218"/>
      <c r="BL12" s="218" t="str">
        <f t="shared" si="13"/>
        <v/>
      </c>
      <c r="BM12" s="218" t="str">
        <f t="shared" si="13"/>
        <v/>
      </c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0.17699999999999999</v>
      </c>
      <c r="F13" s="186">
        <v>0.23899999999999999</v>
      </c>
      <c r="G13" s="186">
        <v>0.53300000000000003</v>
      </c>
      <c r="H13" s="186">
        <v>0.51100000000000001</v>
      </c>
      <c r="I13" s="186">
        <v>0.372</v>
      </c>
      <c r="J13" s="186">
        <v>0.76500000000000001</v>
      </c>
      <c r="K13" s="186">
        <v>0.40799999999999997</v>
      </c>
      <c r="L13" s="41">
        <f t="shared" ca="1" si="4"/>
        <v>768</v>
      </c>
      <c r="M13" s="42">
        <f t="shared" si="5"/>
        <v>0</v>
      </c>
      <c r="N13" s="43">
        <f t="shared" si="5"/>
        <v>0</v>
      </c>
      <c r="O13" s="43">
        <f t="shared" si="5"/>
        <v>8</v>
      </c>
      <c r="P13" s="43">
        <f t="shared" si="5"/>
        <v>8</v>
      </c>
      <c r="Q13" s="43">
        <f t="shared" si="5"/>
        <v>0</v>
      </c>
      <c r="R13" s="43">
        <f t="shared" si="5"/>
        <v>8</v>
      </c>
      <c r="S13" s="44">
        <f t="shared" si="5"/>
        <v>8</v>
      </c>
      <c r="T13" s="45">
        <f t="shared" ca="1" si="6"/>
        <v>128</v>
      </c>
      <c r="U13" s="46">
        <v>8500</v>
      </c>
      <c r="V13" s="47">
        <v>8500</v>
      </c>
      <c r="W13" s="47">
        <v>8500</v>
      </c>
      <c r="X13" s="47">
        <v>8500</v>
      </c>
      <c r="Y13" s="47">
        <v>8500</v>
      </c>
      <c r="Z13" s="47">
        <v>8500</v>
      </c>
      <c r="AA13" s="48">
        <v>8500</v>
      </c>
      <c r="AB13" s="49">
        <f t="shared" ca="1" si="7"/>
        <v>0</v>
      </c>
      <c r="AC13" s="50">
        <f t="shared" ca="1" si="7"/>
        <v>0</v>
      </c>
      <c r="AD13" s="50">
        <f t="shared" ca="1" si="7"/>
        <v>272000</v>
      </c>
      <c r="AE13" s="50">
        <f t="shared" ca="1" si="7"/>
        <v>272000</v>
      </c>
      <c r="AF13" s="50">
        <f t="shared" ca="1" si="7"/>
        <v>0</v>
      </c>
      <c r="AG13" s="50">
        <f t="shared" ca="1" si="7"/>
        <v>272000</v>
      </c>
      <c r="AH13" s="51">
        <f t="shared" ca="1" si="7"/>
        <v>272000</v>
      </c>
      <c r="AI13" s="114">
        <f t="shared" ref="AI13:AI29" ca="1" si="15">SUM(AB13:AH13)</f>
        <v>1088000</v>
      </c>
      <c r="AJ13" s="49">
        <f t="shared" ca="1" si="14"/>
        <v>0</v>
      </c>
      <c r="AK13" s="50">
        <f t="shared" ca="1" si="14"/>
        <v>0</v>
      </c>
      <c r="AL13" s="50">
        <f t="shared" ca="1" si="14"/>
        <v>102.33600000000001</v>
      </c>
      <c r="AM13" s="50">
        <f t="shared" ca="1" si="14"/>
        <v>98.111999999999995</v>
      </c>
      <c r="AN13" s="50">
        <f t="shared" ca="1" si="14"/>
        <v>0</v>
      </c>
      <c r="AO13" s="50">
        <f t="shared" ca="1" si="14"/>
        <v>146.88</v>
      </c>
      <c r="AP13" s="51">
        <f t="shared" ca="1" si="14"/>
        <v>78.335999999999999</v>
      </c>
      <c r="AQ13" s="52">
        <f t="shared" ref="AQ13:AQ29" ca="1" si="16">SUM(AJ13:AP13)</f>
        <v>425.66399999999999</v>
      </c>
      <c r="AR13" s="49" t="str">
        <f t="shared" ca="1" si="8"/>
        <v/>
      </c>
      <c r="AS13" s="50" t="str">
        <f t="shared" ca="1" si="8"/>
        <v/>
      </c>
      <c r="AT13" s="50">
        <f t="shared" ca="1" si="8"/>
        <v>2657.9111944965598</v>
      </c>
      <c r="AU13" s="50">
        <f t="shared" ca="1" si="8"/>
        <v>2772.3418134377039</v>
      </c>
      <c r="AV13" s="50" t="str">
        <f t="shared" ca="1" si="8"/>
        <v/>
      </c>
      <c r="AW13" s="50">
        <f t="shared" ca="1" si="8"/>
        <v>1851.851851851852</v>
      </c>
      <c r="AX13" s="51">
        <f t="shared" ca="1" si="8"/>
        <v>3472.2222222222222</v>
      </c>
      <c r="AY13" s="52">
        <f t="shared" ca="1" si="8"/>
        <v>2556.0066155465342</v>
      </c>
      <c r="AZ13" s="37">
        <f t="shared" si="11"/>
        <v>8003.7664783427508</v>
      </c>
      <c r="BA13" s="37">
        <f t="shared" si="9"/>
        <v>5927.4755927475599</v>
      </c>
      <c r="BB13" s="37">
        <f t="shared" si="9"/>
        <v>2657.9111944965603</v>
      </c>
      <c r="BC13" s="37">
        <f t="shared" si="9"/>
        <v>2772.3418134377039</v>
      </c>
      <c r="BD13" s="37">
        <f t="shared" si="9"/>
        <v>3808.2437275985667</v>
      </c>
      <c r="BE13" s="37">
        <f t="shared" si="9"/>
        <v>1851.851851851852</v>
      </c>
      <c r="BF13" s="37">
        <f t="shared" si="9"/>
        <v>3472.2222222222226</v>
      </c>
      <c r="BG13" s="38">
        <f t="shared" ref="BG13:BG25" si="17">VLOOKUP(AZ13,$BR$4:$BS$8,2,TRUE)</f>
        <v>0</v>
      </c>
      <c r="BH13" s="38">
        <f t="shared" ref="BH13:BH25" si="18">VLOOKUP(BA13,$BR$4:$BS$8,2,TRUE)</f>
        <v>0</v>
      </c>
      <c r="BI13" s="38">
        <f t="shared" ref="BI13:BI25" si="19">VLOOKUP(BB13,$BR$4:$BS$8,2,TRUE)</f>
        <v>8</v>
      </c>
      <c r="BJ13" s="38">
        <f t="shared" ref="BJ13:BJ25" si="20">VLOOKUP(BC13,$BR$4:$BS$8,2,TRUE)</f>
        <v>8</v>
      </c>
      <c r="BK13" s="38">
        <f t="shared" ref="BK13:BK25" si="21">VLOOKUP(BD13,$BR$4:$BS$8,2,TRUE)</f>
        <v>0</v>
      </c>
      <c r="BL13" s="38">
        <f t="shared" ref="BL13:BL25" si="22">VLOOKUP(BE13,$BR$4:$BS$8,2,TRUE)</f>
        <v>8</v>
      </c>
      <c r="BM13" s="38">
        <f t="shared" ref="BM13:BM25" si="23">VLOOKUP(BF13,$BR$4:$BS$8,2,TRUE)</f>
        <v>8</v>
      </c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0.40899999999999997</v>
      </c>
      <c r="F14" s="186">
        <v>0.54700000000000004</v>
      </c>
      <c r="G14" s="186">
        <v>0.59899999999999998</v>
      </c>
      <c r="H14" s="186">
        <v>0.55000000000000004</v>
      </c>
      <c r="I14" s="186">
        <v>0.47799999999999998</v>
      </c>
      <c r="J14" s="186">
        <v>0.43</v>
      </c>
      <c r="K14" s="186">
        <v>0.41</v>
      </c>
      <c r="L14" s="41">
        <f t="shared" ca="1" si="4"/>
        <v>576</v>
      </c>
      <c r="M14" s="42">
        <f t="shared" si="5"/>
        <v>0</v>
      </c>
      <c r="N14" s="43">
        <f t="shared" si="5"/>
        <v>8</v>
      </c>
      <c r="O14" s="43">
        <f t="shared" si="5"/>
        <v>8</v>
      </c>
      <c r="P14" s="43">
        <f t="shared" si="5"/>
        <v>8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45">
        <f t="shared" ca="1" si="6"/>
        <v>96</v>
      </c>
      <c r="U14" s="46">
        <v>10710</v>
      </c>
      <c r="V14" s="47">
        <v>10710</v>
      </c>
      <c r="W14" s="47">
        <v>10710</v>
      </c>
      <c r="X14" s="47">
        <v>10710</v>
      </c>
      <c r="Y14" s="47">
        <v>10710</v>
      </c>
      <c r="Z14" s="47">
        <v>10710</v>
      </c>
      <c r="AA14" s="48">
        <v>10710</v>
      </c>
      <c r="AB14" s="49">
        <f t="shared" ca="1" si="7"/>
        <v>0</v>
      </c>
      <c r="AC14" s="50">
        <f t="shared" ca="1" si="7"/>
        <v>342720</v>
      </c>
      <c r="AD14" s="50">
        <f t="shared" ca="1" si="7"/>
        <v>342720</v>
      </c>
      <c r="AE14" s="50">
        <f t="shared" ca="1" si="7"/>
        <v>342720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15"/>
        <v>1028160</v>
      </c>
      <c r="AJ14" s="49">
        <f t="shared" ca="1" si="14"/>
        <v>0</v>
      </c>
      <c r="AK14" s="50">
        <f t="shared" ca="1" si="14"/>
        <v>105.024</v>
      </c>
      <c r="AL14" s="50">
        <f t="shared" ca="1" si="14"/>
        <v>115.008</v>
      </c>
      <c r="AM14" s="50">
        <f t="shared" ca="1" si="14"/>
        <v>105.60000000000001</v>
      </c>
      <c r="AN14" s="50">
        <f t="shared" ca="1" si="14"/>
        <v>0</v>
      </c>
      <c r="AO14" s="50">
        <f t="shared" ca="1" si="14"/>
        <v>0</v>
      </c>
      <c r="AP14" s="51">
        <f t="shared" ca="1" si="14"/>
        <v>0</v>
      </c>
      <c r="AQ14" s="52">
        <f t="shared" ca="1" si="16"/>
        <v>325.63200000000001</v>
      </c>
      <c r="AR14" s="49" t="str">
        <f t="shared" ca="1" si="8"/>
        <v/>
      </c>
      <c r="AS14" s="50">
        <f t="shared" ca="1" si="8"/>
        <v>3263.2541133455211</v>
      </c>
      <c r="AT14" s="50">
        <f t="shared" ca="1" si="8"/>
        <v>2979.9666110183639</v>
      </c>
      <c r="AU14" s="50">
        <f t="shared" ca="1" si="8"/>
        <v>3245.454545454545</v>
      </c>
      <c r="AV14" s="50" t="str">
        <f t="shared" ca="1" si="8"/>
        <v/>
      </c>
      <c r="AW14" s="50" t="str">
        <f t="shared" ca="1" si="8"/>
        <v/>
      </c>
      <c r="AX14" s="51" t="str">
        <f t="shared" ca="1" si="8"/>
        <v/>
      </c>
      <c r="AY14" s="52">
        <f t="shared" ca="1" si="8"/>
        <v>3157.4292452830186</v>
      </c>
      <c r="AZ14" s="37">
        <f t="shared" si="11"/>
        <v>4364.3031784841078</v>
      </c>
      <c r="BA14" s="37">
        <f t="shared" si="9"/>
        <v>3263.2541133455206</v>
      </c>
      <c r="BB14" s="37">
        <f t="shared" si="9"/>
        <v>2979.9666110183639</v>
      </c>
      <c r="BC14" s="37">
        <f t="shared" si="9"/>
        <v>3245.454545454545</v>
      </c>
      <c r="BD14" s="37">
        <f t="shared" si="9"/>
        <v>3734.3096234309623</v>
      </c>
      <c r="BE14" s="37">
        <f t="shared" si="9"/>
        <v>4151.1627906976746</v>
      </c>
      <c r="BF14" s="37">
        <f t="shared" si="9"/>
        <v>4353.6585365853662</v>
      </c>
      <c r="BG14" s="38">
        <f t="shared" si="17"/>
        <v>0</v>
      </c>
      <c r="BH14" s="38">
        <f t="shared" si="18"/>
        <v>8</v>
      </c>
      <c r="BI14" s="38">
        <f t="shared" si="19"/>
        <v>8</v>
      </c>
      <c r="BJ14" s="38">
        <f t="shared" si="20"/>
        <v>8</v>
      </c>
      <c r="BK14" s="38">
        <f t="shared" si="21"/>
        <v>0</v>
      </c>
      <c r="BL14" s="38">
        <f t="shared" si="22"/>
        <v>0</v>
      </c>
      <c r="BM14" s="38">
        <f t="shared" si="23"/>
        <v>0</v>
      </c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0.45</v>
      </c>
      <c r="F15" s="186">
        <v>0.44800000000000001</v>
      </c>
      <c r="G15" s="186">
        <v>0.373</v>
      </c>
      <c r="H15" s="186">
        <v>0.34799999999999998</v>
      </c>
      <c r="I15" s="186">
        <v>0.41799999999999998</v>
      </c>
      <c r="J15" s="186">
        <v>0.41399999999999998</v>
      </c>
      <c r="K15" s="186">
        <v>0.50900000000000001</v>
      </c>
      <c r="L15" s="41">
        <f t="shared" ca="1" si="4"/>
        <v>1344</v>
      </c>
      <c r="M15" s="42">
        <f t="shared" si="5"/>
        <v>8</v>
      </c>
      <c r="N15" s="43">
        <f t="shared" si="5"/>
        <v>8</v>
      </c>
      <c r="O15" s="43">
        <f t="shared" si="5"/>
        <v>8</v>
      </c>
      <c r="P15" s="43">
        <f t="shared" si="5"/>
        <v>8</v>
      </c>
      <c r="Q15" s="43">
        <f t="shared" si="5"/>
        <v>8</v>
      </c>
      <c r="R15" s="43">
        <f t="shared" si="5"/>
        <v>8</v>
      </c>
      <c r="S15" s="44">
        <f t="shared" si="5"/>
        <v>8</v>
      </c>
      <c r="T15" s="45">
        <f t="shared" ca="1" si="6"/>
        <v>224</v>
      </c>
      <c r="U15" s="46">
        <v>6885</v>
      </c>
      <c r="V15" s="47">
        <v>6885</v>
      </c>
      <c r="W15" s="47">
        <v>6885</v>
      </c>
      <c r="X15" s="47">
        <v>6885</v>
      </c>
      <c r="Y15" s="47">
        <v>6885</v>
      </c>
      <c r="Z15" s="47">
        <v>6885</v>
      </c>
      <c r="AA15" s="48">
        <v>6885</v>
      </c>
      <c r="AB15" s="49">
        <f t="shared" ca="1" si="7"/>
        <v>220320</v>
      </c>
      <c r="AC15" s="50">
        <f t="shared" ca="1" si="7"/>
        <v>220320</v>
      </c>
      <c r="AD15" s="50">
        <f t="shared" ca="1" si="7"/>
        <v>220320</v>
      </c>
      <c r="AE15" s="50">
        <f t="shared" ca="1" si="7"/>
        <v>220320</v>
      </c>
      <c r="AF15" s="50">
        <f t="shared" ca="1" si="7"/>
        <v>220320</v>
      </c>
      <c r="AG15" s="50">
        <f t="shared" ca="1" si="7"/>
        <v>220320</v>
      </c>
      <c r="AH15" s="51">
        <f t="shared" ca="1" si="7"/>
        <v>220320</v>
      </c>
      <c r="AI15" s="114">
        <f t="shared" ca="1" si="15"/>
        <v>1542240</v>
      </c>
      <c r="AJ15" s="49">
        <f t="shared" ca="1" si="14"/>
        <v>86.4</v>
      </c>
      <c r="AK15" s="50">
        <f t="shared" ca="1" si="14"/>
        <v>86.016000000000005</v>
      </c>
      <c r="AL15" s="50">
        <f t="shared" ca="1" si="14"/>
        <v>71.616</v>
      </c>
      <c r="AM15" s="50">
        <f t="shared" ca="1" si="14"/>
        <v>66.816000000000003</v>
      </c>
      <c r="AN15" s="50">
        <f t="shared" ca="1" si="14"/>
        <v>80.256</v>
      </c>
      <c r="AO15" s="50">
        <f t="shared" ca="1" si="14"/>
        <v>79.488</v>
      </c>
      <c r="AP15" s="51">
        <f t="shared" ca="1" si="14"/>
        <v>97.728000000000009</v>
      </c>
      <c r="AQ15" s="52">
        <f t="shared" ca="1" si="16"/>
        <v>568.31999999999994</v>
      </c>
      <c r="AR15" s="49">
        <f t="shared" ca="1" si="8"/>
        <v>2550</v>
      </c>
      <c r="AS15" s="50">
        <f t="shared" ca="1" si="8"/>
        <v>2561.3839285714284</v>
      </c>
      <c r="AT15" s="50">
        <f t="shared" ca="1" si="8"/>
        <v>3076.4075067024128</v>
      </c>
      <c r="AU15" s="50">
        <f t="shared" ca="1" si="8"/>
        <v>3297.4137931034484</v>
      </c>
      <c r="AV15" s="50">
        <f t="shared" ca="1" si="8"/>
        <v>2745.2153110047848</v>
      </c>
      <c r="AW15" s="50">
        <f t="shared" ca="1" si="8"/>
        <v>2771.7391304347825</v>
      </c>
      <c r="AX15" s="51">
        <f t="shared" ca="1" si="8"/>
        <v>2254.4204322200389</v>
      </c>
      <c r="AY15" s="52">
        <f t="shared" ca="1" si="8"/>
        <v>2713.682432432433</v>
      </c>
      <c r="AZ15" s="37">
        <f t="shared" si="11"/>
        <v>2550</v>
      </c>
      <c r="BA15" s="37">
        <f t="shared" si="9"/>
        <v>2561.3839285714284</v>
      </c>
      <c r="BB15" s="37">
        <f t="shared" si="9"/>
        <v>3076.4075067024128</v>
      </c>
      <c r="BC15" s="37">
        <f t="shared" si="9"/>
        <v>3297.4137931034484</v>
      </c>
      <c r="BD15" s="37">
        <f t="shared" si="9"/>
        <v>2745.2153110047848</v>
      </c>
      <c r="BE15" s="37">
        <f t="shared" si="9"/>
        <v>2771.739130434783</v>
      </c>
      <c r="BF15" s="37">
        <f t="shared" si="9"/>
        <v>2254.4204322200394</v>
      </c>
      <c r="BG15" s="38">
        <f t="shared" si="17"/>
        <v>8</v>
      </c>
      <c r="BH15" s="38">
        <f t="shared" si="18"/>
        <v>8</v>
      </c>
      <c r="BI15" s="38">
        <f t="shared" si="19"/>
        <v>8</v>
      </c>
      <c r="BJ15" s="38">
        <f t="shared" si="20"/>
        <v>8</v>
      </c>
      <c r="BK15" s="38">
        <f t="shared" si="21"/>
        <v>8</v>
      </c>
      <c r="BL15" s="38">
        <f t="shared" si="22"/>
        <v>8</v>
      </c>
      <c r="BM15" s="38">
        <f t="shared" si="23"/>
        <v>8</v>
      </c>
    </row>
    <row r="16" spans="1:74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0.50800000000000001</v>
      </c>
      <c r="F16" s="186">
        <v>0.248</v>
      </c>
      <c r="G16" s="186">
        <v>0.23400000000000001</v>
      </c>
      <c r="H16" s="186">
        <v>0.16800000000000001</v>
      </c>
      <c r="I16" s="186">
        <v>0.24199999999999999</v>
      </c>
      <c r="J16" s="186">
        <v>0.20699999999999999</v>
      </c>
      <c r="K16" s="186">
        <v>0.309</v>
      </c>
      <c r="L16" s="41">
        <f t="shared" ca="1" si="4"/>
        <v>384</v>
      </c>
      <c r="M16" s="42">
        <f t="shared" si="5"/>
        <v>8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8</v>
      </c>
      <c r="T16" s="45">
        <f t="shared" ca="1" si="6"/>
        <v>64</v>
      </c>
      <c r="U16" s="46">
        <v>5950</v>
      </c>
      <c r="V16" s="47">
        <v>5950</v>
      </c>
      <c r="W16" s="47">
        <v>5950</v>
      </c>
      <c r="X16" s="47">
        <v>5950</v>
      </c>
      <c r="Y16" s="47">
        <v>5950</v>
      </c>
      <c r="Z16" s="47">
        <v>5950</v>
      </c>
      <c r="AA16" s="48">
        <v>5950</v>
      </c>
      <c r="AB16" s="49">
        <f t="shared" ca="1" si="7"/>
        <v>190400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190400</v>
      </c>
      <c r="AI16" s="114">
        <f t="shared" ca="1" si="15"/>
        <v>380800</v>
      </c>
      <c r="AJ16" s="49">
        <f t="shared" ca="1" si="14"/>
        <v>97.536000000000001</v>
      </c>
      <c r="AK16" s="50">
        <f t="shared" ca="1" si="14"/>
        <v>0</v>
      </c>
      <c r="AL16" s="50">
        <f t="shared" ca="1" si="14"/>
        <v>0</v>
      </c>
      <c r="AM16" s="50">
        <f t="shared" ca="1" si="14"/>
        <v>0</v>
      </c>
      <c r="AN16" s="50">
        <f t="shared" ca="1" si="14"/>
        <v>0</v>
      </c>
      <c r="AO16" s="50">
        <f t="shared" ca="1" si="14"/>
        <v>0</v>
      </c>
      <c r="AP16" s="51">
        <f t="shared" ca="1" si="14"/>
        <v>59.328000000000003</v>
      </c>
      <c r="AQ16" s="52">
        <f t="shared" ca="1" si="16"/>
        <v>156.864</v>
      </c>
      <c r="AR16" s="49">
        <f t="shared" ca="1" si="8"/>
        <v>1952.0997375328084</v>
      </c>
      <c r="AS16" s="50" t="str">
        <f t="shared" ca="1" si="8"/>
        <v/>
      </c>
      <c r="AT16" s="50" t="str">
        <f t="shared" ca="1" si="8"/>
        <v/>
      </c>
      <c r="AU16" s="50" t="str">
        <f t="shared" ca="1" si="8"/>
        <v/>
      </c>
      <c r="AV16" s="50" t="str">
        <f t="shared" ca="1" si="8"/>
        <v/>
      </c>
      <c r="AW16" s="50" t="str">
        <f t="shared" ca="1" si="8"/>
        <v/>
      </c>
      <c r="AX16" s="51">
        <f t="shared" ca="1" si="8"/>
        <v>3209.277238403452</v>
      </c>
      <c r="AY16" s="52">
        <f t="shared" ca="1" si="8"/>
        <v>2427.580579355365</v>
      </c>
      <c r="AZ16" s="37">
        <f t="shared" si="11"/>
        <v>1952.0997375328084</v>
      </c>
      <c r="BA16" s="37">
        <f t="shared" si="9"/>
        <v>3998.6559139784945</v>
      </c>
      <c r="BB16" s="37">
        <f t="shared" si="9"/>
        <v>4237.8917378917376</v>
      </c>
      <c r="BC16" s="37">
        <f t="shared" si="9"/>
        <v>5902.7777777777774</v>
      </c>
      <c r="BD16" s="37">
        <f t="shared" si="9"/>
        <v>4097.7961432506891</v>
      </c>
      <c r="BE16" s="37">
        <f t="shared" si="9"/>
        <v>4790.6602254428344</v>
      </c>
      <c r="BF16" s="37">
        <f t="shared" si="9"/>
        <v>3209.277238403452</v>
      </c>
      <c r="BG16" s="38">
        <f t="shared" si="17"/>
        <v>8</v>
      </c>
      <c r="BH16" s="38">
        <f t="shared" si="18"/>
        <v>0</v>
      </c>
      <c r="BI16" s="38">
        <f t="shared" si="19"/>
        <v>0</v>
      </c>
      <c r="BJ16" s="38">
        <f t="shared" si="20"/>
        <v>0</v>
      </c>
      <c r="BK16" s="38">
        <f t="shared" si="21"/>
        <v>0</v>
      </c>
      <c r="BL16" s="38">
        <f t="shared" si="22"/>
        <v>0</v>
      </c>
      <c r="BM16" s="38">
        <f t="shared" si="23"/>
        <v>8</v>
      </c>
    </row>
    <row r="17" spans="2:66">
      <c r="B17" s="3" t="s">
        <v>50</v>
      </c>
      <c r="C17" s="39">
        <v>0.45833333333333331</v>
      </c>
      <c r="D17" s="40">
        <v>0.5</v>
      </c>
      <c r="E17" s="186">
        <v>0.372</v>
      </c>
      <c r="F17" s="186">
        <v>0.23</v>
      </c>
      <c r="G17" s="186">
        <v>0.17199999999999999</v>
      </c>
      <c r="H17" s="186">
        <v>0.47899999999999998</v>
      </c>
      <c r="I17" s="186">
        <v>0.217</v>
      </c>
      <c r="J17" s="186">
        <v>0.32500000000000001</v>
      </c>
      <c r="K17" s="186">
        <v>0.216</v>
      </c>
      <c r="L17" s="41">
        <f t="shared" ca="1" si="4"/>
        <v>384</v>
      </c>
      <c r="M17" s="42">
        <f t="shared" si="5"/>
        <v>8</v>
      </c>
      <c r="N17" s="43">
        <f t="shared" si="5"/>
        <v>0</v>
      </c>
      <c r="O17" s="43">
        <f t="shared" si="5"/>
        <v>0</v>
      </c>
      <c r="P17" s="43">
        <f t="shared" si="5"/>
        <v>8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64</v>
      </c>
      <c r="U17" s="46">
        <v>7395</v>
      </c>
      <c r="V17" s="47">
        <v>7395</v>
      </c>
      <c r="W17" s="47">
        <v>7395</v>
      </c>
      <c r="X17" s="47">
        <v>7395</v>
      </c>
      <c r="Y17" s="47">
        <v>7395</v>
      </c>
      <c r="Z17" s="47">
        <v>7395</v>
      </c>
      <c r="AA17" s="48">
        <v>7395</v>
      </c>
      <c r="AB17" s="49">
        <f t="shared" ca="1" si="7"/>
        <v>236640</v>
      </c>
      <c r="AC17" s="50">
        <f t="shared" ca="1" si="7"/>
        <v>0</v>
      </c>
      <c r="AD17" s="50">
        <f t="shared" ca="1" si="7"/>
        <v>0</v>
      </c>
      <c r="AE17" s="50">
        <f t="shared" ca="1" si="7"/>
        <v>236640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t="shared" ca="1" si="15"/>
        <v>473280</v>
      </c>
      <c r="AJ17" s="49">
        <f t="shared" ca="1" si="14"/>
        <v>71.424000000000007</v>
      </c>
      <c r="AK17" s="50">
        <f t="shared" ca="1" si="14"/>
        <v>0</v>
      </c>
      <c r="AL17" s="50">
        <f t="shared" ca="1" si="14"/>
        <v>0</v>
      </c>
      <c r="AM17" s="50">
        <f t="shared" ca="1" si="14"/>
        <v>91.967999999999989</v>
      </c>
      <c r="AN17" s="50">
        <f t="shared" ca="1" si="14"/>
        <v>0</v>
      </c>
      <c r="AO17" s="50">
        <f t="shared" ca="1" si="14"/>
        <v>0</v>
      </c>
      <c r="AP17" s="51">
        <f t="shared" ca="1" si="14"/>
        <v>0</v>
      </c>
      <c r="AQ17" s="52">
        <f t="shared" ca="1" si="16"/>
        <v>163.392</v>
      </c>
      <c r="AR17" s="49">
        <f t="shared" ca="1" si="8"/>
        <v>3313.1720430107525</v>
      </c>
      <c r="AS17" s="50" t="str">
        <f t="shared" ca="1" si="8"/>
        <v/>
      </c>
      <c r="AT17" s="50" t="str">
        <f t="shared" ca="1" si="8"/>
        <v/>
      </c>
      <c r="AU17" s="50">
        <f t="shared" ca="1" si="8"/>
        <v>2573.0688935281842</v>
      </c>
      <c r="AV17" s="50" t="str">
        <f t="shared" ca="1" si="8"/>
        <v/>
      </c>
      <c r="AW17" s="50" t="str">
        <f t="shared" ca="1" si="8"/>
        <v/>
      </c>
      <c r="AX17" s="51" t="str">
        <f t="shared" ca="1" si="8"/>
        <v/>
      </c>
      <c r="AY17" s="52">
        <f t="shared" ca="1" si="8"/>
        <v>2896.5922444183316</v>
      </c>
      <c r="AZ17" s="37">
        <f t="shared" si="11"/>
        <v>3313.1720430107525</v>
      </c>
      <c r="BA17" s="37">
        <f t="shared" si="9"/>
        <v>5358.695652173913</v>
      </c>
      <c r="BB17" s="37">
        <f t="shared" si="9"/>
        <v>7165.6976744186049</v>
      </c>
      <c r="BC17" s="37">
        <f t="shared" si="9"/>
        <v>2573.0688935281837</v>
      </c>
      <c r="BD17" s="37">
        <f t="shared" si="9"/>
        <v>5679.7235023041476</v>
      </c>
      <c r="BE17" s="37">
        <f t="shared" si="9"/>
        <v>3792.3076923076924</v>
      </c>
      <c r="BF17" s="37">
        <f t="shared" si="9"/>
        <v>5706.0185185185182</v>
      </c>
      <c r="BG17" s="38">
        <f t="shared" si="17"/>
        <v>8</v>
      </c>
      <c r="BH17" s="38">
        <f t="shared" si="18"/>
        <v>0</v>
      </c>
      <c r="BI17" s="38">
        <f t="shared" si="19"/>
        <v>0</v>
      </c>
      <c r="BJ17" s="38">
        <f t="shared" si="20"/>
        <v>8</v>
      </c>
      <c r="BK17" s="38">
        <f t="shared" si="21"/>
        <v>0</v>
      </c>
      <c r="BL17" s="38">
        <f t="shared" si="22"/>
        <v>0</v>
      </c>
      <c r="BM17" s="38">
        <f t="shared" si="23"/>
        <v>0</v>
      </c>
    </row>
    <row r="18" spans="2:66">
      <c r="B18" s="3" t="s">
        <v>51</v>
      </c>
      <c r="C18" s="39">
        <v>0.5</v>
      </c>
      <c r="D18" s="40">
        <v>0.54166666666666663</v>
      </c>
      <c r="E18" s="186">
        <v>0.42</v>
      </c>
      <c r="F18" s="186">
        <v>0.34799999999999998</v>
      </c>
      <c r="G18" s="186">
        <v>0.28999999999999998</v>
      </c>
      <c r="H18" s="186">
        <v>0.39100000000000001</v>
      </c>
      <c r="I18" s="186">
        <v>0.26800000000000002</v>
      </c>
      <c r="J18" s="186">
        <v>0.437</v>
      </c>
      <c r="K18" s="186">
        <v>0.39900000000000002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45">
        <f t="shared" ca="1" si="6"/>
        <v>0</v>
      </c>
      <c r="U18" s="46">
        <v>10200</v>
      </c>
      <c r="V18" s="47">
        <v>10200</v>
      </c>
      <c r="W18" s="47">
        <v>10200</v>
      </c>
      <c r="X18" s="47">
        <v>10200</v>
      </c>
      <c r="Y18" s="47">
        <v>10200</v>
      </c>
      <c r="Z18" s="47">
        <v>10200</v>
      </c>
      <c r="AA18" s="48">
        <v>10200</v>
      </c>
      <c r="AB18" s="4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114">
        <f t="shared" ca="1" si="15"/>
        <v>0</v>
      </c>
      <c r="AJ18" s="49">
        <f t="shared" ca="1" si="14"/>
        <v>0</v>
      </c>
      <c r="AK18" s="50">
        <f t="shared" ca="1" si="14"/>
        <v>0</v>
      </c>
      <c r="AL18" s="50">
        <f t="shared" ca="1" si="14"/>
        <v>0</v>
      </c>
      <c r="AM18" s="50">
        <f t="shared" ca="1" si="14"/>
        <v>0</v>
      </c>
      <c r="AN18" s="50">
        <f t="shared" ca="1" si="14"/>
        <v>0</v>
      </c>
      <c r="AO18" s="50">
        <f t="shared" ca="1" si="14"/>
        <v>0</v>
      </c>
      <c r="AP18" s="51">
        <f t="shared" ca="1" si="14"/>
        <v>0</v>
      </c>
      <c r="AQ18" s="52">
        <f t="shared" ca="1" si="16"/>
        <v>0</v>
      </c>
      <c r="AR18" s="49" t="str">
        <f t="shared" ca="1" si="8"/>
        <v/>
      </c>
      <c r="AS18" s="50" t="str">
        <f t="shared" ca="1" si="8"/>
        <v/>
      </c>
      <c r="AT18" s="50" t="str">
        <f t="shared" ca="1" si="8"/>
        <v/>
      </c>
      <c r="AU18" s="50" t="str">
        <f t="shared" ca="1" si="8"/>
        <v/>
      </c>
      <c r="AV18" s="50" t="str">
        <f t="shared" ca="1" si="8"/>
        <v/>
      </c>
      <c r="AW18" s="50" t="str">
        <f t="shared" ca="1" si="8"/>
        <v/>
      </c>
      <c r="AX18" s="51" t="str">
        <f t="shared" ca="1" si="8"/>
        <v/>
      </c>
      <c r="AY18" s="52" t="str">
        <f t="shared" ca="1" si="8"/>
        <v/>
      </c>
      <c r="AZ18" s="37">
        <f t="shared" si="11"/>
        <v>4047.6190476190477</v>
      </c>
      <c r="BA18" s="37">
        <f t="shared" si="9"/>
        <v>4885.0574712643684</v>
      </c>
      <c r="BB18" s="37">
        <f t="shared" si="9"/>
        <v>5862.0689655172418</v>
      </c>
      <c r="BC18" s="37">
        <f t="shared" si="9"/>
        <v>4347.826086956522</v>
      </c>
      <c r="BD18" s="37">
        <f t="shared" si="9"/>
        <v>6343.2835820895516</v>
      </c>
      <c r="BE18" s="37">
        <f t="shared" si="9"/>
        <v>3890.1601830663617</v>
      </c>
      <c r="BF18" s="37">
        <f t="shared" si="9"/>
        <v>4260.6516290726813</v>
      </c>
      <c r="BG18" s="38">
        <f t="shared" si="17"/>
        <v>0</v>
      </c>
      <c r="BH18" s="38">
        <f t="shared" si="18"/>
        <v>0</v>
      </c>
      <c r="BI18" s="38">
        <f t="shared" si="19"/>
        <v>0</v>
      </c>
      <c r="BJ18" s="38">
        <f t="shared" si="20"/>
        <v>0</v>
      </c>
      <c r="BK18" s="38">
        <f t="shared" si="21"/>
        <v>0</v>
      </c>
      <c r="BL18" s="38">
        <f t="shared" si="22"/>
        <v>0</v>
      </c>
      <c r="BM18" s="38">
        <f t="shared" si="23"/>
        <v>0</v>
      </c>
    </row>
    <row r="19" spans="2:66">
      <c r="B19" s="3" t="s">
        <v>51</v>
      </c>
      <c r="C19" s="39">
        <v>0.54166666666666663</v>
      </c>
      <c r="D19" s="40">
        <v>0.58333333333333337</v>
      </c>
      <c r="E19" s="186">
        <v>0.26600000000000001</v>
      </c>
      <c r="F19" s="186">
        <v>0.27700000000000002</v>
      </c>
      <c r="G19" s="186">
        <v>0.20899999999999999</v>
      </c>
      <c r="H19" s="186">
        <v>0.186</v>
      </c>
      <c r="I19" s="186">
        <v>0.21299999999999999</v>
      </c>
      <c r="J19" s="186">
        <v>0.30199999999999999</v>
      </c>
      <c r="K19" s="186">
        <v>0.42599999999999999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45">
        <f t="shared" ca="1" si="6"/>
        <v>0</v>
      </c>
      <c r="U19" s="46">
        <v>11772.5</v>
      </c>
      <c r="V19" s="46">
        <v>11772.5</v>
      </c>
      <c r="W19" s="46">
        <v>11772.5</v>
      </c>
      <c r="X19" s="46">
        <v>11772.5</v>
      </c>
      <c r="Y19" s="46">
        <v>11772.5</v>
      </c>
      <c r="Z19" s="46">
        <v>11772.5</v>
      </c>
      <c r="AA19" s="46">
        <v>11772.5</v>
      </c>
      <c r="AB19" s="4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114">
        <f t="shared" ca="1" si="15"/>
        <v>0</v>
      </c>
      <c r="AJ19" s="49">
        <f t="shared" ca="1" si="14"/>
        <v>0</v>
      </c>
      <c r="AK19" s="50">
        <f t="shared" ca="1" si="14"/>
        <v>0</v>
      </c>
      <c r="AL19" s="50">
        <f t="shared" ca="1" si="14"/>
        <v>0</v>
      </c>
      <c r="AM19" s="50">
        <f t="shared" ca="1" si="14"/>
        <v>0</v>
      </c>
      <c r="AN19" s="50">
        <f t="shared" ca="1" si="14"/>
        <v>0</v>
      </c>
      <c r="AO19" s="50">
        <f t="shared" ca="1" si="14"/>
        <v>0</v>
      </c>
      <c r="AP19" s="51">
        <f t="shared" ca="1" si="14"/>
        <v>0</v>
      </c>
      <c r="AQ19" s="52">
        <f t="shared" ca="1" si="16"/>
        <v>0</v>
      </c>
      <c r="AR19" s="49" t="str">
        <f t="shared" ca="1" si="8"/>
        <v/>
      </c>
      <c r="AS19" s="50" t="str">
        <f t="shared" ca="1" si="8"/>
        <v/>
      </c>
      <c r="AT19" s="50" t="str">
        <f t="shared" ca="1" si="8"/>
        <v/>
      </c>
      <c r="AU19" s="50" t="str">
        <f t="shared" ca="1" si="8"/>
        <v/>
      </c>
      <c r="AV19" s="50" t="str">
        <f t="shared" ca="1" si="8"/>
        <v/>
      </c>
      <c r="AW19" s="50" t="str">
        <f t="shared" ca="1" si="8"/>
        <v/>
      </c>
      <c r="AX19" s="51" t="str">
        <f t="shared" ca="1" si="8"/>
        <v/>
      </c>
      <c r="AY19" s="52" t="str">
        <f t="shared" ca="1" si="8"/>
        <v/>
      </c>
      <c r="AZ19" s="37">
        <f t="shared" si="11"/>
        <v>7376.2531328320792</v>
      </c>
      <c r="BA19" s="37">
        <f t="shared" si="9"/>
        <v>7083.3333333333321</v>
      </c>
      <c r="BB19" s="37">
        <f t="shared" si="9"/>
        <v>9387.9585326953747</v>
      </c>
      <c r="BC19" s="37">
        <f t="shared" si="9"/>
        <v>10548.835125448028</v>
      </c>
      <c r="BD19" s="37">
        <f t="shared" si="9"/>
        <v>9211.6588419405325</v>
      </c>
      <c r="BE19" s="37">
        <f t="shared" si="9"/>
        <v>6496.9646799116999</v>
      </c>
      <c r="BF19" s="37">
        <f t="shared" si="9"/>
        <v>4605.8294209702663</v>
      </c>
      <c r="BG19" s="38">
        <f t="shared" si="17"/>
        <v>0</v>
      </c>
      <c r="BH19" s="38">
        <f t="shared" si="18"/>
        <v>0</v>
      </c>
      <c r="BI19" s="38">
        <f t="shared" si="19"/>
        <v>0</v>
      </c>
      <c r="BJ19" s="38">
        <f t="shared" si="20"/>
        <v>0</v>
      </c>
      <c r="BK19" s="38">
        <f t="shared" si="21"/>
        <v>0</v>
      </c>
      <c r="BL19" s="38">
        <f t="shared" si="22"/>
        <v>0</v>
      </c>
      <c r="BM19" s="38">
        <f t="shared" si="23"/>
        <v>0</v>
      </c>
    </row>
    <row r="20" spans="2:66">
      <c r="B20" s="3" t="s">
        <v>52</v>
      </c>
      <c r="C20" s="39">
        <v>0.58333333333333337</v>
      </c>
      <c r="D20" s="40">
        <v>0.625</v>
      </c>
      <c r="E20" s="186">
        <v>0.158</v>
      </c>
      <c r="F20" s="186">
        <v>0.29799999999999999</v>
      </c>
      <c r="G20" s="186">
        <v>0.39500000000000002</v>
      </c>
      <c r="H20" s="186">
        <v>0.39</v>
      </c>
      <c r="I20" s="186">
        <v>0.29799999999999999</v>
      </c>
      <c r="J20" s="186">
        <v>0.27500000000000002</v>
      </c>
      <c r="K20" s="186">
        <v>0.309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45">
        <f t="shared" ca="1" si="6"/>
        <v>0</v>
      </c>
      <c r="U20" s="46">
        <v>10880</v>
      </c>
      <c r="V20" s="47">
        <v>10880</v>
      </c>
      <c r="W20" s="47">
        <v>10880</v>
      </c>
      <c r="X20" s="47">
        <v>10880</v>
      </c>
      <c r="Y20" s="47">
        <v>10880</v>
      </c>
      <c r="Z20" s="47">
        <v>10880</v>
      </c>
      <c r="AA20" s="48">
        <v>10880</v>
      </c>
      <c r="AB20" s="4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114">
        <f t="shared" ca="1" si="15"/>
        <v>0</v>
      </c>
      <c r="AJ20" s="49">
        <f t="shared" ca="1" si="14"/>
        <v>0</v>
      </c>
      <c r="AK20" s="50">
        <f t="shared" ca="1" si="14"/>
        <v>0</v>
      </c>
      <c r="AL20" s="50">
        <f t="shared" ca="1" si="14"/>
        <v>0</v>
      </c>
      <c r="AM20" s="50">
        <f t="shared" ca="1" si="14"/>
        <v>0</v>
      </c>
      <c r="AN20" s="50">
        <f t="shared" ca="1" si="14"/>
        <v>0</v>
      </c>
      <c r="AO20" s="50">
        <f t="shared" ca="1" si="14"/>
        <v>0</v>
      </c>
      <c r="AP20" s="51">
        <f t="shared" ca="1" si="14"/>
        <v>0</v>
      </c>
      <c r="AQ20" s="52">
        <f t="shared" ca="1" si="16"/>
        <v>0</v>
      </c>
      <c r="AR20" s="49" t="str">
        <f t="shared" ca="1" si="8"/>
        <v/>
      </c>
      <c r="AS20" s="50" t="str">
        <f t="shared" ca="1" si="8"/>
        <v/>
      </c>
      <c r="AT20" s="50" t="str">
        <f t="shared" ca="1" si="8"/>
        <v/>
      </c>
      <c r="AU20" s="50" t="str">
        <f t="shared" ca="1" si="8"/>
        <v/>
      </c>
      <c r="AV20" s="50" t="str">
        <f t="shared" ca="1" si="8"/>
        <v/>
      </c>
      <c r="AW20" s="50" t="str">
        <f t="shared" ca="1" si="8"/>
        <v/>
      </c>
      <c r="AX20" s="51" t="str">
        <f t="shared" ca="1" si="8"/>
        <v/>
      </c>
      <c r="AY20" s="52" t="str">
        <f t="shared" ca="1" si="8"/>
        <v/>
      </c>
      <c r="AZ20" s="37">
        <f t="shared" si="11"/>
        <v>11476.793248945147</v>
      </c>
      <c r="BA20" s="37">
        <f t="shared" si="9"/>
        <v>6085.0111856823269</v>
      </c>
      <c r="BB20" s="37">
        <f t="shared" si="9"/>
        <v>4590.7172995780584</v>
      </c>
      <c r="BC20" s="37">
        <f t="shared" si="9"/>
        <v>4649.5726495726494</v>
      </c>
      <c r="BD20" s="37">
        <f t="shared" si="9"/>
        <v>6085.0111856823269</v>
      </c>
      <c r="BE20" s="37">
        <f t="shared" si="9"/>
        <v>6593.9393939393931</v>
      </c>
      <c r="BF20" s="37">
        <f t="shared" si="9"/>
        <v>5868.3926645091688</v>
      </c>
      <c r="BG20" s="38">
        <f t="shared" si="17"/>
        <v>0</v>
      </c>
      <c r="BH20" s="38">
        <f t="shared" si="18"/>
        <v>0</v>
      </c>
      <c r="BI20" s="38">
        <f t="shared" si="19"/>
        <v>0</v>
      </c>
      <c r="BJ20" s="38">
        <f t="shared" si="20"/>
        <v>0</v>
      </c>
      <c r="BK20" s="38">
        <f t="shared" si="21"/>
        <v>0</v>
      </c>
      <c r="BL20" s="38">
        <f t="shared" si="22"/>
        <v>0</v>
      </c>
      <c r="BM20" s="38">
        <f t="shared" si="23"/>
        <v>0</v>
      </c>
    </row>
    <row r="21" spans="2:66">
      <c r="B21" s="3" t="s">
        <v>52</v>
      </c>
      <c r="C21" s="39">
        <v>0.625</v>
      </c>
      <c r="D21" s="40">
        <v>0.66666666666666663</v>
      </c>
      <c r="E21" s="186">
        <v>0.308</v>
      </c>
      <c r="F21" s="186">
        <v>0.28599999999999998</v>
      </c>
      <c r="G21" s="186">
        <v>0.45700000000000002</v>
      </c>
      <c r="H21" s="186">
        <v>0.48499999999999999</v>
      </c>
      <c r="I21" s="186">
        <v>0.28399999999999997</v>
      </c>
      <c r="J21" s="186">
        <v>0.56000000000000005</v>
      </c>
      <c r="K21" s="186">
        <v>0.46400000000000002</v>
      </c>
      <c r="L21" s="41">
        <f t="shared" ca="1" si="4"/>
        <v>192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8</v>
      </c>
      <c r="S21" s="44">
        <f t="shared" si="5"/>
        <v>0</v>
      </c>
      <c r="T21" s="45">
        <f t="shared" ca="1" si="6"/>
        <v>32</v>
      </c>
      <c r="U21" s="46">
        <v>11543</v>
      </c>
      <c r="V21" s="47">
        <v>11543</v>
      </c>
      <c r="W21" s="47">
        <v>11543</v>
      </c>
      <c r="X21" s="47">
        <v>11543</v>
      </c>
      <c r="Y21" s="47">
        <v>11543</v>
      </c>
      <c r="Z21" s="47">
        <v>11543</v>
      </c>
      <c r="AA21" s="48">
        <v>11543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369376</v>
      </c>
      <c r="AH21" s="51">
        <f t="shared" ca="1" si="7"/>
        <v>0</v>
      </c>
      <c r="AI21" s="114">
        <f t="shared" ca="1" si="15"/>
        <v>369376</v>
      </c>
      <c r="AJ21" s="49">
        <f t="shared" ca="1" si="14"/>
        <v>0</v>
      </c>
      <c r="AK21" s="50">
        <f t="shared" ca="1" si="14"/>
        <v>0</v>
      </c>
      <c r="AL21" s="50">
        <f t="shared" ca="1" si="14"/>
        <v>0</v>
      </c>
      <c r="AM21" s="50">
        <f t="shared" ca="1" si="14"/>
        <v>0</v>
      </c>
      <c r="AN21" s="50">
        <f t="shared" ca="1" si="14"/>
        <v>0</v>
      </c>
      <c r="AO21" s="50">
        <f t="shared" ca="1" si="14"/>
        <v>107.52000000000001</v>
      </c>
      <c r="AP21" s="51">
        <f t="shared" ca="1" si="14"/>
        <v>0</v>
      </c>
      <c r="AQ21" s="52">
        <f t="shared" ca="1" si="16"/>
        <v>107.52000000000001</v>
      </c>
      <c r="AR21" s="49" t="str">
        <f t="shared" ca="1" si="8"/>
        <v/>
      </c>
      <c r="AS21" s="50" t="str">
        <f t="shared" ca="1" si="8"/>
        <v/>
      </c>
      <c r="AT21" s="50" t="str">
        <f t="shared" ca="1" si="8"/>
        <v/>
      </c>
      <c r="AU21" s="50" t="str">
        <f t="shared" ca="1" si="8"/>
        <v/>
      </c>
      <c r="AV21" s="50" t="str">
        <f t="shared" ca="1" si="8"/>
        <v/>
      </c>
      <c r="AW21" s="50">
        <f t="shared" ca="1" si="8"/>
        <v>3435.4166666666665</v>
      </c>
      <c r="AX21" s="51" t="str">
        <f t="shared" ca="1" si="8"/>
        <v/>
      </c>
      <c r="AY21" s="52">
        <f t="shared" ca="1" si="8"/>
        <v>3435.4166666666665</v>
      </c>
      <c r="AZ21" s="37">
        <f t="shared" si="11"/>
        <v>6246.212121212121</v>
      </c>
      <c r="BA21" s="37">
        <f t="shared" si="9"/>
        <v>6726.6899766899769</v>
      </c>
      <c r="BB21" s="37">
        <f t="shared" si="9"/>
        <v>4209.7009482129833</v>
      </c>
      <c r="BC21" s="37">
        <f t="shared" si="9"/>
        <v>3966.6666666666665</v>
      </c>
      <c r="BD21" s="37">
        <f t="shared" si="9"/>
        <v>6774.0610328638504</v>
      </c>
      <c r="BE21" s="37">
        <f t="shared" si="9"/>
        <v>3435.4166666666661</v>
      </c>
      <c r="BF21" s="37">
        <f t="shared" si="9"/>
        <v>4146.1925287356316</v>
      </c>
      <c r="BG21" s="38">
        <f t="shared" si="17"/>
        <v>0</v>
      </c>
      <c r="BH21" s="38">
        <f t="shared" si="18"/>
        <v>0</v>
      </c>
      <c r="BI21" s="38">
        <f t="shared" si="19"/>
        <v>0</v>
      </c>
      <c r="BJ21" s="38">
        <f t="shared" si="20"/>
        <v>0</v>
      </c>
      <c r="BK21" s="38">
        <f t="shared" si="21"/>
        <v>0</v>
      </c>
      <c r="BL21" s="38">
        <f t="shared" si="22"/>
        <v>8</v>
      </c>
      <c r="BM21" s="38">
        <f t="shared" si="23"/>
        <v>0</v>
      </c>
    </row>
    <row r="22" spans="2:66">
      <c r="B22" s="3" t="s">
        <v>52</v>
      </c>
      <c r="C22" s="39">
        <v>0.66666666666666663</v>
      </c>
      <c r="D22" s="40">
        <v>0.70833333333333337</v>
      </c>
      <c r="E22" s="186">
        <v>0.312</v>
      </c>
      <c r="F22" s="186">
        <v>0.18099999999999999</v>
      </c>
      <c r="G22" s="186">
        <v>0.215</v>
      </c>
      <c r="H22" s="186">
        <v>0.36399999999999999</v>
      </c>
      <c r="I22" s="186">
        <v>0.315</v>
      </c>
      <c r="J22" s="186">
        <v>0.35799999999999998</v>
      </c>
      <c r="K22" s="186">
        <v>0.28100000000000003</v>
      </c>
      <c r="L22" s="41">
        <f t="shared" ca="1" si="4"/>
        <v>384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8</v>
      </c>
      <c r="Q22" s="43">
        <f t="shared" si="5"/>
        <v>0</v>
      </c>
      <c r="R22" s="43">
        <f t="shared" si="5"/>
        <v>8</v>
      </c>
      <c r="S22" s="44">
        <f t="shared" si="5"/>
        <v>0</v>
      </c>
      <c r="T22" s="45">
        <f t="shared" ca="1" si="6"/>
        <v>64</v>
      </c>
      <c r="U22" s="46">
        <v>7395</v>
      </c>
      <c r="V22" s="47">
        <v>7395</v>
      </c>
      <c r="W22" s="47">
        <v>7395</v>
      </c>
      <c r="X22" s="47">
        <v>7395</v>
      </c>
      <c r="Y22" s="47">
        <v>7395</v>
      </c>
      <c r="Z22" s="47">
        <v>7395</v>
      </c>
      <c r="AA22" s="48">
        <v>7395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236640</v>
      </c>
      <c r="AF22" s="50">
        <f t="shared" ca="1" si="7"/>
        <v>0</v>
      </c>
      <c r="AG22" s="50">
        <f t="shared" ca="1" si="7"/>
        <v>236640</v>
      </c>
      <c r="AH22" s="51">
        <f t="shared" ca="1" si="7"/>
        <v>0</v>
      </c>
      <c r="AI22" s="114">
        <f t="shared" ca="1" si="15"/>
        <v>473280</v>
      </c>
      <c r="AJ22" s="49">
        <f t="shared" ca="1" si="14"/>
        <v>0</v>
      </c>
      <c r="AK22" s="50">
        <f t="shared" ca="1" si="14"/>
        <v>0</v>
      </c>
      <c r="AL22" s="50">
        <f t="shared" ca="1" si="14"/>
        <v>0</v>
      </c>
      <c r="AM22" s="50">
        <f t="shared" ca="1" si="14"/>
        <v>69.888000000000005</v>
      </c>
      <c r="AN22" s="50">
        <f t="shared" ca="1" si="14"/>
        <v>0</v>
      </c>
      <c r="AO22" s="50">
        <f t="shared" ca="1" si="14"/>
        <v>68.73599999999999</v>
      </c>
      <c r="AP22" s="51">
        <f t="shared" ca="1" si="14"/>
        <v>0</v>
      </c>
      <c r="AQ22" s="52">
        <f t="shared" ca="1" si="16"/>
        <v>138.624</v>
      </c>
      <c r="AR22" s="49" t="str">
        <f t="shared" ca="1" si="8"/>
        <v/>
      </c>
      <c r="AS22" s="50" t="str">
        <f t="shared" ca="1" si="8"/>
        <v/>
      </c>
      <c r="AT22" s="50" t="str">
        <f t="shared" ca="1" si="8"/>
        <v/>
      </c>
      <c r="AU22" s="50">
        <f t="shared" ca="1" si="8"/>
        <v>3385.9890109890107</v>
      </c>
      <c r="AV22" s="50" t="str">
        <f t="shared" ca="1" si="8"/>
        <v/>
      </c>
      <c r="AW22" s="50">
        <f t="shared" ca="1" si="8"/>
        <v>3442.7374301675982</v>
      </c>
      <c r="AX22" s="51" t="str">
        <f t="shared" ca="1" si="8"/>
        <v/>
      </c>
      <c r="AY22" s="52">
        <f t="shared" ca="1" si="8"/>
        <v>3414.1274238227147</v>
      </c>
      <c r="AZ22" s="37">
        <f t="shared" si="11"/>
        <v>3950.3205128205127</v>
      </c>
      <c r="BA22" s="37">
        <f t="shared" si="9"/>
        <v>6809.3922651933708</v>
      </c>
      <c r="BB22" s="37">
        <f t="shared" si="9"/>
        <v>5732.5581395348836</v>
      </c>
      <c r="BC22" s="37">
        <f t="shared" si="9"/>
        <v>3385.9890109890111</v>
      </c>
      <c r="BD22" s="37">
        <f t="shared" si="9"/>
        <v>3912.6984126984125</v>
      </c>
      <c r="BE22" s="37">
        <f t="shared" si="9"/>
        <v>3442.7374301675977</v>
      </c>
      <c r="BF22" s="37">
        <f t="shared" si="9"/>
        <v>4386.120996441281</v>
      </c>
      <c r="BG22" s="38">
        <f t="shared" si="17"/>
        <v>0</v>
      </c>
      <c r="BH22" s="38">
        <f t="shared" si="18"/>
        <v>0</v>
      </c>
      <c r="BI22" s="38">
        <f t="shared" si="19"/>
        <v>0</v>
      </c>
      <c r="BJ22" s="38">
        <f t="shared" si="20"/>
        <v>8</v>
      </c>
      <c r="BK22" s="38">
        <f t="shared" si="21"/>
        <v>0</v>
      </c>
      <c r="BL22" s="38">
        <f t="shared" si="22"/>
        <v>8</v>
      </c>
      <c r="BM22" s="38">
        <f t="shared" si="23"/>
        <v>0</v>
      </c>
    </row>
    <row r="23" spans="2:66">
      <c r="B23" s="3" t="s">
        <v>52</v>
      </c>
      <c r="C23" s="39">
        <v>0.70833333333333337</v>
      </c>
      <c r="D23" s="40">
        <v>0.75</v>
      </c>
      <c r="E23" s="186">
        <v>0.47899999999999998</v>
      </c>
      <c r="F23" s="186">
        <v>0.29699999999999999</v>
      </c>
      <c r="G23" s="186">
        <v>0.437</v>
      </c>
      <c r="H23" s="186">
        <v>0.374</v>
      </c>
      <c r="I23" s="186">
        <v>0.45800000000000002</v>
      </c>
      <c r="J23" s="186">
        <v>0.32</v>
      </c>
      <c r="K23" s="186">
        <v>0.49199999999999999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45">
        <f t="shared" ca="1" si="6"/>
        <v>0</v>
      </c>
      <c r="U23" s="46">
        <v>10455</v>
      </c>
      <c r="V23" s="47">
        <v>10455</v>
      </c>
      <c r="W23" s="47">
        <v>10455</v>
      </c>
      <c r="X23" s="47">
        <v>10455</v>
      </c>
      <c r="Y23" s="47">
        <v>10455</v>
      </c>
      <c r="Z23" s="47">
        <v>10455</v>
      </c>
      <c r="AA23" s="48">
        <v>10455</v>
      </c>
      <c r="AB23" s="4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15"/>
        <v>0</v>
      </c>
      <c r="AJ23" s="49">
        <f t="shared" ca="1" si="14"/>
        <v>0</v>
      </c>
      <c r="AK23" s="50">
        <f t="shared" ca="1" si="14"/>
        <v>0</v>
      </c>
      <c r="AL23" s="50">
        <f t="shared" ca="1" si="14"/>
        <v>0</v>
      </c>
      <c r="AM23" s="50">
        <f t="shared" ca="1" si="14"/>
        <v>0</v>
      </c>
      <c r="AN23" s="50">
        <f t="shared" ca="1" si="14"/>
        <v>0</v>
      </c>
      <c r="AO23" s="50">
        <f t="shared" ca="1" si="14"/>
        <v>0</v>
      </c>
      <c r="AP23" s="51">
        <f t="shared" ca="1" si="14"/>
        <v>0</v>
      </c>
      <c r="AQ23" s="52">
        <f t="shared" ca="1" si="16"/>
        <v>0</v>
      </c>
      <c r="AR23" s="49" t="str">
        <f t="shared" ca="1" si="8"/>
        <v/>
      </c>
      <c r="AS23" s="50" t="str">
        <f t="shared" ca="1" si="8"/>
        <v/>
      </c>
      <c r="AT23" s="50" t="str">
        <f t="shared" ca="1" si="8"/>
        <v/>
      </c>
      <c r="AU23" s="50" t="str">
        <f t="shared" ca="1" si="8"/>
        <v/>
      </c>
      <c r="AV23" s="50" t="str">
        <f t="shared" ca="1" si="8"/>
        <v/>
      </c>
      <c r="AW23" s="50" t="str">
        <f t="shared" ca="1" si="8"/>
        <v/>
      </c>
      <c r="AX23" s="51" t="str">
        <f t="shared" ca="1" si="8"/>
        <v/>
      </c>
      <c r="AY23" s="52" t="str">
        <f t="shared" ca="1" si="8"/>
        <v/>
      </c>
      <c r="AZ23" s="37">
        <f t="shared" si="11"/>
        <v>3637.7870563674323</v>
      </c>
      <c r="BA23" s="37">
        <f t="shared" si="9"/>
        <v>5867.0033670033672</v>
      </c>
      <c r="BB23" s="37">
        <f t="shared" si="9"/>
        <v>3987.4141876430208</v>
      </c>
      <c r="BC23" s="37">
        <f t="shared" si="9"/>
        <v>4659.090909090909</v>
      </c>
      <c r="BD23" s="37">
        <f t="shared" si="9"/>
        <v>3804.5851528384278</v>
      </c>
      <c r="BE23" s="37">
        <f t="shared" si="9"/>
        <v>5445.3125</v>
      </c>
      <c r="BF23" s="37">
        <f t="shared" si="9"/>
        <v>3541.6666666666665</v>
      </c>
      <c r="BG23" s="38">
        <f t="shared" si="17"/>
        <v>0</v>
      </c>
      <c r="BH23" s="38">
        <f t="shared" si="18"/>
        <v>0</v>
      </c>
      <c r="BI23" s="38">
        <f t="shared" si="19"/>
        <v>0</v>
      </c>
      <c r="BJ23" s="38">
        <f t="shared" si="20"/>
        <v>0</v>
      </c>
      <c r="BK23" s="38">
        <f t="shared" si="21"/>
        <v>0</v>
      </c>
      <c r="BL23" s="38">
        <f t="shared" si="22"/>
        <v>0</v>
      </c>
      <c r="BM23" s="38">
        <f t="shared" si="23"/>
        <v>0</v>
      </c>
    </row>
    <row r="24" spans="2:66">
      <c r="B24" s="3" t="s">
        <v>48</v>
      </c>
      <c r="C24" s="39">
        <v>0.75</v>
      </c>
      <c r="D24" s="40">
        <v>0.79166666666666663</v>
      </c>
      <c r="E24" s="186">
        <v>0.442</v>
      </c>
      <c r="F24" s="186">
        <v>0.92900000000000005</v>
      </c>
      <c r="G24" s="186">
        <v>0.61799999999999999</v>
      </c>
      <c r="H24" s="186">
        <v>0.85099999999999998</v>
      </c>
      <c r="I24" s="186">
        <v>0.54900000000000004</v>
      </c>
      <c r="J24" s="186">
        <v>0.53900000000000003</v>
      </c>
      <c r="K24" s="186">
        <v>0.56899999999999995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45">
        <f t="shared" ca="1" si="6"/>
        <v>0</v>
      </c>
      <c r="U24" s="46">
        <v>31875</v>
      </c>
      <c r="V24" s="47">
        <v>31875</v>
      </c>
      <c r="W24" s="47">
        <v>31875</v>
      </c>
      <c r="X24" s="47">
        <v>31875</v>
      </c>
      <c r="Y24" s="47">
        <v>31875</v>
      </c>
      <c r="Z24" s="47">
        <v>31875</v>
      </c>
      <c r="AA24" s="48">
        <v>31875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15"/>
        <v>0</v>
      </c>
      <c r="AJ24" s="49">
        <f t="shared" ca="1" si="14"/>
        <v>0</v>
      </c>
      <c r="AK24" s="50">
        <f t="shared" ca="1" si="14"/>
        <v>0</v>
      </c>
      <c r="AL24" s="50">
        <f t="shared" ca="1" si="14"/>
        <v>0</v>
      </c>
      <c r="AM24" s="50">
        <f t="shared" ca="1" si="14"/>
        <v>0</v>
      </c>
      <c r="AN24" s="50">
        <f t="shared" ca="1" si="14"/>
        <v>0</v>
      </c>
      <c r="AO24" s="50">
        <f t="shared" ca="1" si="14"/>
        <v>0</v>
      </c>
      <c r="AP24" s="51">
        <f t="shared" ca="1" si="14"/>
        <v>0</v>
      </c>
      <c r="AQ24" s="52">
        <f t="shared" ca="1" si="16"/>
        <v>0</v>
      </c>
      <c r="AR24" s="49" t="str">
        <f t="shared" ca="1" si="8"/>
        <v/>
      </c>
      <c r="AS24" s="50" t="str">
        <f t="shared" ca="1" si="8"/>
        <v/>
      </c>
      <c r="AT24" s="50" t="str">
        <f t="shared" ca="1" si="8"/>
        <v/>
      </c>
      <c r="AU24" s="50" t="str">
        <f t="shared" ca="1" si="8"/>
        <v/>
      </c>
      <c r="AV24" s="50" t="str">
        <f t="shared" ca="1" si="8"/>
        <v/>
      </c>
      <c r="AW24" s="50" t="str">
        <f t="shared" ca="1" si="8"/>
        <v/>
      </c>
      <c r="AX24" s="51" t="str">
        <f t="shared" ca="1" si="8"/>
        <v/>
      </c>
      <c r="AY24" s="52" t="str">
        <f t="shared" ca="1" si="8"/>
        <v/>
      </c>
      <c r="AZ24" s="37">
        <f t="shared" si="11"/>
        <v>12019.23076923077</v>
      </c>
      <c r="BA24" s="37">
        <f t="shared" si="9"/>
        <v>5718.5145317545748</v>
      </c>
      <c r="BB24" s="37">
        <f t="shared" si="9"/>
        <v>8596.2783171521041</v>
      </c>
      <c r="BC24" s="37">
        <f t="shared" si="9"/>
        <v>6242.6556991774387</v>
      </c>
      <c r="BD24" s="37">
        <f t="shared" si="9"/>
        <v>9676.6848816029142</v>
      </c>
      <c r="BE24" s="37">
        <f t="shared" si="9"/>
        <v>9856.2152133580694</v>
      </c>
      <c r="BF24" s="37">
        <f t="shared" si="9"/>
        <v>9336.555360281196</v>
      </c>
      <c r="BG24" s="38">
        <f t="shared" si="17"/>
        <v>0</v>
      </c>
      <c r="BH24" s="38">
        <f t="shared" si="18"/>
        <v>0</v>
      </c>
      <c r="BI24" s="38">
        <f t="shared" si="19"/>
        <v>0</v>
      </c>
      <c r="BJ24" s="38">
        <f t="shared" si="20"/>
        <v>0</v>
      </c>
      <c r="BK24" s="38">
        <f t="shared" si="21"/>
        <v>0</v>
      </c>
      <c r="BL24" s="38">
        <f t="shared" si="22"/>
        <v>0</v>
      </c>
      <c r="BM24" s="38">
        <f t="shared" si="23"/>
        <v>0</v>
      </c>
    </row>
    <row r="25" spans="2:66">
      <c r="B25" s="3" t="s">
        <v>48</v>
      </c>
      <c r="C25" s="39">
        <v>0.79166666666666663</v>
      </c>
      <c r="D25" s="40">
        <v>0.83333333333333337</v>
      </c>
      <c r="E25" s="186">
        <v>0.65300000000000002</v>
      </c>
      <c r="F25" s="186">
        <v>0.78600000000000003</v>
      </c>
      <c r="G25" s="186">
        <v>0.73199999999999998</v>
      </c>
      <c r="H25" s="186">
        <v>0.92800000000000005</v>
      </c>
      <c r="I25" s="186">
        <v>0.80100000000000005</v>
      </c>
      <c r="J25" s="186">
        <v>0.71599999999999997</v>
      </c>
      <c r="K25" s="186">
        <v>0.46700000000000003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45">
        <f t="shared" ca="1" si="6"/>
        <v>0</v>
      </c>
      <c r="U25" s="46">
        <v>34000</v>
      </c>
      <c r="V25" s="47">
        <v>34000</v>
      </c>
      <c r="W25" s="47">
        <v>34000</v>
      </c>
      <c r="X25" s="47">
        <v>34000</v>
      </c>
      <c r="Y25" s="47">
        <v>34000</v>
      </c>
      <c r="Z25" s="47">
        <v>34000</v>
      </c>
      <c r="AA25" s="48">
        <v>34000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15"/>
        <v>0</v>
      </c>
      <c r="AJ25" s="49">
        <f t="shared" ca="1" si="14"/>
        <v>0</v>
      </c>
      <c r="AK25" s="50">
        <f t="shared" ca="1" si="14"/>
        <v>0</v>
      </c>
      <c r="AL25" s="50">
        <f t="shared" ca="1" si="14"/>
        <v>0</v>
      </c>
      <c r="AM25" s="50">
        <f t="shared" ca="1" si="14"/>
        <v>0</v>
      </c>
      <c r="AN25" s="50">
        <f t="shared" ca="1" si="14"/>
        <v>0</v>
      </c>
      <c r="AO25" s="50">
        <f t="shared" ca="1" si="14"/>
        <v>0</v>
      </c>
      <c r="AP25" s="51">
        <f t="shared" ca="1" si="14"/>
        <v>0</v>
      </c>
      <c r="AQ25" s="52">
        <f t="shared" ca="1" si="16"/>
        <v>0</v>
      </c>
      <c r="AR25" s="49" t="str">
        <f t="shared" ca="1" si="8"/>
        <v/>
      </c>
      <c r="AS25" s="50" t="str">
        <f t="shared" ca="1" si="8"/>
        <v/>
      </c>
      <c r="AT25" s="50" t="str">
        <f t="shared" ca="1" si="8"/>
        <v/>
      </c>
      <c r="AU25" s="50" t="str">
        <f t="shared" ca="1" si="8"/>
        <v/>
      </c>
      <c r="AV25" s="50" t="str">
        <f t="shared" ca="1" si="8"/>
        <v/>
      </c>
      <c r="AW25" s="50" t="str">
        <f t="shared" ca="1" si="8"/>
        <v/>
      </c>
      <c r="AX25" s="51" t="str">
        <f t="shared" ca="1" si="8"/>
        <v/>
      </c>
      <c r="AY25" s="52" t="str">
        <f t="shared" ca="1" si="8"/>
        <v/>
      </c>
      <c r="AZ25" s="37">
        <f t="shared" si="11"/>
        <v>8677.8968861664107</v>
      </c>
      <c r="BA25" s="37">
        <f t="shared" si="9"/>
        <v>7209.4995759117901</v>
      </c>
      <c r="BB25" s="37">
        <f t="shared" si="9"/>
        <v>7741.3479052823322</v>
      </c>
      <c r="BC25" s="37">
        <f t="shared" si="9"/>
        <v>6106.3218390804595</v>
      </c>
      <c r="BD25" s="37">
        <f t="shared" si="9"/>
        <v>7074.4902205576363</v>
      </c>
      <c r="BE25" s="37">
        <f t="shared" si="9"/>
        <v>7914.3389199255125</v>
      </c>
      <c r="BF25" s="37">
        <f t="shared" si="9"/>
        <v>12134.189864382584</v>
      </c>
      <c r="BG25" s="38">
        <f t="shared" si="17"/>
        <v>0</v>
      </c>
      <c r="BH25" s="38">
        <f t="shared" si="18"/>
        <v>0</v>
      </c>
      <c r="BI25" s="38">
        <f t="shared" si="19"/>
        <v>0</v>
      </c>
      <c r="BJ25" s="38">
        <f t="shared" si="20"/>
        <v>0</v>
      </c>
      <c r="BK25" s="38">
        <f t="shared" si="21"/>
        <v>0</v>
      </c>
      <c r="BL25" s="38">
        <f t="shared" si="22"/>
        <v>0</v>
      </c>
      <c r="BM25" s="38">
        <f t="shared" si="23"/>
        <v>0</v>
      </c>
    </row>
    <row r="26" spans="2:66">
      <c r="B26" s="3" t="s">
        <v>47</v>
      </c>
      <c r="C26" s="39">
        <v>0.83333333333333337</v>
      </c>
      <c r="D26" s="40">
        <v>0.875</v>
      </c>
      <c r="E26" s="186">
        <v>0.50800000000000001</v>
      </c>
      <c r="F26" s="186">
        <v>0.77800000000000002</v>
      </c>
      <c r="G26" s="186">
        <v>0.752</v>
      </c>
      <c r="H26" s="186">
        <v>0.73099999999999998</v>
      </c>
      <c r="I26" s="186">
        <v>0.84</v>
      </c>
      <c r="J26" s="186">
        <v>0.58799999999999997</v>
      </c>
      <c r="K26" s="186">
        <v>0.39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45">
        <f t="shared" ca="1" si="6"/>
        <v>0</v>
      </c>
      <c r="U26" s="46">
        <v>72250</v>
      </c>
      <c r="V26" s="47">
        <v>72250</v>
      </c>
      <c r="W26" s="47">
        <v>72250</v>
      </c>
      <c r="X26" s="47">
        <v>72250</v>
      </c>
      <c r="Y26" s="47">
        <v>72250</v>
      </c>
      <c r="Z26" s="47">
        <v>72250</v>
      </c>
      <c r="AA26" s="48">
        <v>72250</v>
      </c>
      <c r="AB26" s="4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114">
        <f t="shared" ca="1" si="15"/>
        <v>0</v>
      </c>
      <c r="AJ26" s="49">
        <f t="shared" ca="1" si="14"/>
        <v>0</v>
      </c>
      <c r="AK26" s="50">
        <f t="shared" ca="1" si="14"/>
        <v>0</v>
      </c>
      <c r="AL26" s="50">
        <f t="shared" ca="1" si="14"/>
        <v>0</v>
      </c>
      <c r="AM26" s="50">
        <f t="shared" ca="1" si="14"/>
        <v>0</v>
      </c>
      <c r="AN26" s="50">
        <f t="shared" ca="1" si="14"/>
        <v>0</v>
      </c>
      <c r="AO26" s="50">
        <f t="shared" ca="1" si="14"/>
        <v>0</v>
      </c>
      <c r="AP26" s="51">
        <f t="shared" ca="1" si="14"/>
        <v>0</v>
      </c>
      <c r="AQ26" s="52">
        <f t="shared" ca="1" si="16"/>
        <v>0</v>
      </c>
      <c r="AR26" s="49" t="str">
        <f t="shared" ca="1" si="8"/>
        <v/>
      </c>
      <c r="AS26" s="50" t="str">
        <f t="shared" ca="1" si="8"/>
        <v/>
      </c>
      <c r="AT26" s="50" t="str">
        <f t="shared" ca="1" si="8"/>
        <v/>
      </c>
      <c r="AU26" s="50" t="str">
        <f t="shared" ca="1" si="8"/>
        <v/>
      </c>
      <c r="AV26" s="50" t="str">
        <f t="shared" ca="1" si="8"/>
        <v/>
      </c>
      <c r="AW26" s="50" t="str">
        <f t="shared" ca="1" si="8"/>
        <v/>
      </c>
      <c r="AX26" s="51" t="str">
        <f t="shared" ca="1" si="8"/>
        <v/>
      </c>
      <c r="AY26" s="52" t="str">
        <f t="shared" ca="1" si="8"/>
        <v/>
      </c>
      <c r="AZ26" s="37">
        <f t="shared" si="11"/>
        <v>23704.068241469813</v>
      </c>
      <c r="BA26" s="37">
        <f t="shared" si="9"/>
        <v>15477.7206512425</v>
      </c>
      <c r="BB26" s="37">
        <f t="shared" si="9"/>
        <v>16012.854609929078</v>
      </c>
      <c r="BC26" s="37">
        <f t="shared" si="9"/>
        <v>16472.868217054263</v>
      </c>
      <c r="BD26" s="37">
        <f t="shared" si="9"/>
        <v>14335.317460317459</v>
      </c>
      <c r="BE26" s="37">
        <f t="shared" si="9"/>
        <v>20479.024943310658</v>
      </c>
      <c r="BF26" s="37">
        <f t="shared" si="9"/>
        <v>30876.068376068375</v>
      </c>
      <c r="BG26" s="194">
        <f>VLOOKUP(AZ26,$BU$4:$BV$8,2,TRUE)</f>
        <v>0</v>
      </c>
      <c r="BH26" s="194">
        <f t="shared" ref="BH26:BH28" si="24">VLOOKUP(BA26,$BU$4:$BV$8,2,TRUE)</f>
        <v>0</v>
      </c>
      <c r="BI26" s="194">
        <f t="shared" ref="BI26:BI28" si="25">VLOOKUP(BB26,$BU$4:$BV$8,2,TRUE)</f>
        <v>0</v>
      </c>
      <c r="BJ26" s="194">
        <f t="shared" ref="BJ26:BJ28" si="26">VLOOKUP(BC26,$BU$4:$BV$8,2,TRUE)</f>
        <v>0</v>
      </c>
      <c r="BK26" s="194">
        <f t="shared" ref="BK26:BK28" si="27">VLOOKUP(BD26,$BU$4:$BV$8,2,TRUE)</f>
        <v>0</v>
      </c>
      <c r="BL26" s="194">
        <f t="shared" ref="BL26:BL28" si="28">VLOOKUP(BE26,$BU$4:$BV$8,2,TRUE)</f>
        <v>0</v>
      </c>
      <c r="BM26" s="194">
        <f t="shared" ref="BM26:BM28" si="29">VLOOKUP(BF26,$BU$4:$BV$8,2,TRUE)</f>
        <v>0</v>
      </c>
    </row>
    <row r="27" spans="2:66">
      <c r="B27" s="3" t="s">
        <v>47</v>
      </c>
      <c r="C27" s="39">
        <v>0.875</v>
      </c>
      <c r="D27" s="40">
        <v>0.91666666666666663</v>
      </c>
      <c r="E27" s="186">
        <v>1.921</v>
      </c>
      <c r="F27" s="186">
        <v>1.6539999999999999</v>
      </c>
      <c r="G27" s="186">
        <v>1.5620000000000001</v>
      </c>
      <c r="H27" s="186">
        <v>1.7110000000000001</v>
      </c>
      <c r="I27" s="186">
        <v>1.5089999999999999</v>
      </c>
      <c r="J27" s="186">
        <v>1.518</v>
      </c>
      <c r="K27" s="186">
        <v>1.6739999999999999</v>
      </c>
      <c r="L27" s="41">
        <f t="shared" ca="1" si="4"/>
        <v>360</v>
      </c>
      <c r="M27" s="42">
        <f t="shared" si="5"/>
        <v>3</v>
      </c>
      <c r="N27" s="43">
        <f t="shared" si="5"/>
        <v>3</v>
      </c>
      <c r="O27" s="43">
        <f t="shared" si="5"/>
        <v>3</v>
      </c>
      <c r="P27" s="43">
        <f t="shared" si="5"/>
        <v>3</v>
      </c>
      <c r="Q27" s="43">
        <f t="shared" si="5"/>
        <v>0</v>
      </c>
      <c r="R27" s="43">
        <f t="shared" si="5"/>
        <v>0</v>
      </c>
      <c r="S27" s="44">
        <f t="shared" si="5"/>
        <v>3</v>
      </c>
      <c r="T27" s="45">
        <f t="shared" ca="1" si="6"/>
        <v>60</v>
      </c>
      <c r="U27" s="46">
        <v>93500</v>
      </c>
      <c r="V27" s="47">
        <v>93500</v>
      </c>
      <c r="W27" s="47">
        <v>93500</v>
      </c>
      <c r="X27" s="47">
        <v>93500</v>
      </c>
      <c r="Y27" s="47">
        <v>93500</v>
      </c>
      <c r="Z27" s="47">
        <v>93500</v>
      </c>
      <c r="AA27" s="48">
        <v>93500</v>
      </c>
      <c r="AB27" s="49">
        <f t="shared" ca="1" si="7"/>
        <v>1122000</v>
      </c>
      <c r="AC27" s="50">
        <f t="shared" ca="1" si="7"/>
        <v>1122000</v>
      </c>
      <c r="AD27" s="50">
        <f t="shared" ca="1" si="7"/>
        <v>1122000</v>
      </c>
      <c r="AE27" s="50">
        <f t="shared" ca="1" si="7"/>
        <v>1122000</v>
      </c>
      <c r="AF27" s="50">
        <f t="shared" ca="1" si="7"/>
        <v>0</v>
      </c>
      <c r="AG27" s="50">
        <f t="shared" ca="1" si="7"/>
        <v>0</v>
      </c>
      <c r="AH27" s="51">
        <f t="shared" ca="1" si="7"/>
        <v>1122000</v>
      </c>
      <c r="AI27" s="114">
        <f t="shared" ca="1" si="15"/>
        <v>5610000</v>
      </c>
      <c r="AJ27" s="49">
        <f t="shared" ca="1" si="14"/>
        <v>138.31200000000001</v>
      </c>
      <c r="AK27" s="50">
        <f t="shared" ca="1" si="14"/>
        <v>119.08799999999999</v>
      </c>
      <c r="AL27" s="50">
        <f t="shared" ca="1" si="14"/>
        <v>112.464</v>
      </c>
      <c r="AM27" s="50">
        <f t="shared" ca="1" si="14"/>
        <v>123.19200000000001</v>
      </c>
      <c r="AN27" s="50">
        <f t="shared" ca="1" si="14"/>
        <v>0</v>
      </c>
      <c r="AO27" s="50">
        <f t="shared" ca="1" si="14"/>
        <v>0</v>
      </c>
      <c r="AP27" s="51">
        <f t="shared" ca="1" si="14"/>
        <v>120.52799999999999</v>
      </c>
      <c r="AQ27" s="52">
        <f t="shared" ca="1" si="16"/>
        <v>613.58399999999995</v>
      </c>
      <c r="AR27" s="49">
        <f t="shared" ca="1" si="8"/>
        <v>8112.0943952802354</v>
      </c>
      <c r="AS27" s="50">
        <f t="shared" ca="1" si="8"/>
        <v>9421.6041918581213</v>
      </c>
      <c r="AT27" s="50">
        <f t="shared" ca="1" si="8"/>
        <v>9976.525821596244</v>
      </c>
      <c r="AU27" s="50">
        <f t="shared" ca="1" si="8"/>
        <v>9107.7342684589912</v>
      </c>
      <c r="AV27" s="50" t="str">
        <f t="shared" ca="1" si="8"/>
        <v/>
      </c>
      <c r="AW27" s="50" t="str">
        <f t="shared" ca="1" si="8"/>
        <v/>
      </c>
      <c r="AX27" s="51">
        <f t="shared" ca="1" si="8"/>
        <v>9309.0402230187192</v>
      </c>
      <c r="AY27" s="52">
        <f t="shared" ca="1" si="8"/>
        <v>9143.0024250958304</v>
      </c>
      <c r="AZ27" s="37">
        <f t="shared" si="11"/>
        <v>8112.0943952802363</v>
      </c>
      <c r="BA27" s="37">
        <f t="shared" si="9"/>
        <v>9421.6041918581232</v>
      </c>
      <c r="BB27" s="37">
        <f t="shared" si="9"/>
        <v>9976.525821596244</v>
      </c>
      <c r="BC27" s="37">
        <f t="shared" si="9"/>
        <v>9107.7342684589912</v>
      </c>
      <c r="BD27" s="37">
        <f t="shared" si="9"/>
        <v>10326.927324939254</v>
      </c>
      <c r="BE27" s="37">
        <f t="shared" si="9"/>
        <v>10265.700483091789</v>
      </c>
      <c r="BF27" s="37">
        <f t="shared" si="9"/>
        <v>9309.0402230187192</v>
      </c>
      <c r="BG27" s="194">
        <f t="shared" ref="BG27:BG28" si="30">VLOOKUP(AZ27,$BU$4:$BV$8,2,TRUE)</f>
        <v>3</v>
      </c>
      <c r="BH27" s="194">
        <f t="shared" si="24"/>
        <v>3</v>
      </c>
      <c r="BI27" s="194">
        <f t="shared" si="25"/>
        <v>3</v>
      </c>
      <c r="BJ27" s="194">
        <f t="shared" si="26"/>
        <v>3</v>
      </c>
      <c r="BK27" s="194">
        <f t="shared" si="27"/>
        <v>0</v>
      </c>
      <c r="BL27" s="194">
        <f t="shared" si="28"/>
        <v>0</v>
      </c>
      <c r="BM27" s="194">
        <f t="shared" si="29"/>
        <v>3</v>
      </c>
    </row>
    <row r="28" spans="2:66">
      <c r="B28" s="3" t="s">
        <v>47</v>
      </c>
      <c r="C28" s="39">
        <v>0.91666666666666663</v>
      </c>
      <c r="D28" s="40">
        <v>0.95833333333333337</v>
      </c>
      <c r="E28" s="186">
        <v>0.83299999999999996</v>
      </c>
      <c r="F28" s="186">
        <v>1.101</v>
      </c>
      <c r="G28" s="186">
        <v>0.59499999999999997</v>
      </c>
      <c r="H28" s="186">
        <v>0.97699999999999998</v>
      </c>
      <c r="I28" s="186">
        <v>0.80400000000000005</v>
      </c>
      <c r="J28" s="186">
        <v>0.629</v>
      </c>
      <c r="K28" s="186">
        <v>0.61299999999999999</v>
      </c>
      <c r="L28" s="41">
        <f t="shared" ca="1" si="4"/>
        <v>0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0</v>
      </c>
      <c r="U28" s="46">
        <v>74800</v>
      </c>
      <c r="V28" s="47">
        <v>74800</v>
      </c>
      <c r="W28" s="47">
        <v>74800</v>
      </c>
      <c r="X28" s="47">
        <v>74800</v>
      </c>
      <c r="Y28" s="47">
        <v>74800</v>
      </c>
      <c r="Z28" s="47">
        <v>74800</v>
      </c>
      <c r="AA28" s="48">
        <v>74800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15"/>
        <v>0</v>
      </c>
      <c r="AJ28" s="49">
        <f t="shared" ca="1" si="14"/>
        <v>0</v>
      </c>
      <c r="AK28" s="50">
        <f t="shared" ca="1" si="14"/>
        <v>0</v>
      </c>
      <c r="AL28" s="50">
        <f t="shared" ca="1" si="14"/>
        <v>0</v>
      </c>
      <c r="AM28" s="50">
        <f t="shared" ca="1" si="14"/>
        <v>0</v>
      </c>
      <c r="AN28" s="50">
        <f t="shared" ca="1" si="14"/>
        <v>0</v>
      </c>
      <c r="AO28" s="50">
        <f t="shared" ca="1" si="14"/>
        <v>0</v>
      </c>
      <c r="AP28" s="51">
        <f t="shared" ca="1" si="14"/>
        <v>0</v>
      </c>
      <c r="AQ28" s="52">
        <f t="shared" ca="1" si="16"/>
        <v>0</v>
      </c>
      <c r="AR28" s="49" t="str">
        <f t="shared" ca="1" si="8"/>
        <v/>
      </c>
      <c r="AS28" s="50" t="str">
        <f t="shared" ca="1" si="8"/>
        <v/>
      </c>
      <c r="AT28" s="50" t="str">
        <f t="shared" ca="1" si="8"/>
        <v/>
      </c>
      <c r="AU28" s="50" t="str">
        <f t="shared" ca="1" si="8"/>
        <v/>
      </c>
      <c r="AV28" s="50" t="str">
        <f t="shared" ca="1" si="8"/>
        <v/>
      </c>
      <c r="AW28" s="50" t="str">
        <f t="shared" ca="1" si="8"/>
        <v/>
      </c>
      <c r="AX28" s="51" t="str">
        <f t="shared" ca="1" si="8"/>
        <v/>
      </c>
      <c r="AY28" s="52" t="str">
        <f t="shared" ca="1" si="8"/>
        <v/>
      </c>
      <c r="AZ28" s="37">
        <f t="shared" si="11"/>
        <v>14965.986394557824</v>
      </c>
      <c r="BA28" s="37">
        <f t="shared" si="9"/>
        <v>11323.039660914321</v>
      </c>
      <c r="BB28" s="37">
        <f t="shared" si="9"/>
        <v>20952.380952380954</v>
      </c>
      <c r="BC28" s="37">
        <f t="shared" si="9"/>
        <v>12760.150119413169</v>
      </c>
      <c r="BD28" s="37">
        <f t="shared" si="9"/>
        <v>15505.80431177446</v>
      </c>
      <c r="BE28" s="37">
        <f t="shared" si="9"/>
        <v>19819.819819819819</v>
      </c>
      <c r="BF28" s="37">
        <f t="shared" si="9"/>
        <v>20337.139749864054</v>
      </c>
      <c r="BG28" s="194">
        <f t="shared" si="30"/>
        <v>0</v>
      </c>
      <c r="BH28" s="194">
        <f t="shared" si="24"/>
        <v>0</v>
      </c>
      <c r="BI28" s="194">
        <f t="shared" si="25"/>
        <v>0</v>
      </c>
      <c r="BJ28" s="194">
        <f t="shared" si="26"/>
        <v>0</v>
      </c>
      <c r="BK28" s="194">
        <f t="shared" si="27"/>
        <v>0</v>
      </c>
      <c r="BL28" s="194">
        <f t="shared" si="28"/>
        <v>0</v>
      </c>
      <c r="BM28" s="194">
        <f t="shared" si="29"/>
        <v>0</v>
      </c>
      <c r="BN28" s="94"/>
    </row>
    <row r="29" spans="2:66" ht="15" thickBot="1">
      <c r="B29" s="3" t="s">
        <v>49</v>
      </c>
      <c r="C29" s="54">
        <v>0.95833333333333337</v>
      </c>
      <c r="D29" s="55">
        <v>0</v>
      </c>
      <c r="E29" s="186">
        <v>0.49099999999999999</v>
      </c>
      <c r="F29" s="186">
        <v>0.55100000000000005</v>
      </c>
      <c r="G29" s="186">
        <v>0.41399999999999998</v>
      </c>
      <c r="H29" s="186">
        <v>0.51</v>
      </c>
      <c r="I29" s="186">
        <v>0.71499999999999997</v>
      </c>
      <c r="J29" s="186">
        <v>0.47499999999999998</v>
      </c>
      <c r="K29" s="186">
        <v>0.51600000000000001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44200</v>
      </c>
      <c r="V29" s="62">
        <v>44200</v>
      </c>
      <c r="W29" s="62">
        <v>44200</v>
      </c>
      <c r="X29" s="62">
        <v>44200</v>
      </c>
      <c r="Y29" s="62">
        <v>44200</v>
      </c>
      <c r="Z29" s="62">
        <v>44200</v>
      </c>
      <c r="AA29" s="63">
        <v>44200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115">
        <f t="shared" ca="1" si="15"/>
        <v>0</v>
      </c>
      <c r="AJ29" s="64">
        <f t="shared" ca="1" si="14"/>
        <v>0</v>
      </c>
      <c r="AK29" s="65">
        <f t="shared" ca="1" si="14"/>
        <v>0</v>
      </c>
      <c r="AL29" s="65">
        <f t="shared" ca="1" si="14"/>
        <v>0</v>
      </c>
      <c r="AM29" s="65">
        <f t="shared" ca="1" si="14"/>
        <v>0</v>
      </c>
      <c r="AN29" s="65">
        <f t="shared" ca="1" si="14"/>
        <v>0</v>
      </c>
      <c r="AO29" s="65">
        <f t="shared" ca="1" si="14"/>
        <v>0</v>
      </c>
      <c r="AP29" s="66">
        <f t="shared" ca="1" si="14"/>
        <v>0</v>
      </c>
      <c r="AQ29" s="67">
        <f t="shared" ca="1" si="16"/>
        <v>0</v>
      </c>
      <c r="AR29" s="64" t="str">
        <f t="shared" ca="1" si="8"/>
        <v/>
      </c>
      <c r="AS29" s="65" t="str">
        <f t="shared" ca="1" si="8"/>
        <v/>
      </c>
      <c r="AT29" s="65" t="str">
        <f t="shared" ca="1" si="8"/>
        <v/>
      </c>
      <c r="AU29" s="65" t="str">
        <f t="shared" ca="1" si="8"/>
        <v/>
      </c>
      <c r="AV29" s="65" t="str">
        <f t="shared" ca="1" si="8"/>
        <v/>
      </c>
      <c r="AW29" s="65" t="str">
        <f t="shared" ca="1" si="8"/>
        <v/>
      </c>
      <c r="AX29" s="66" t="str">
        <f t="shared" ca="1" si="8"/>
        <v/>
      </c>
      <c r="AY29" s="67" t="str">
        <f t="shared" ca="1" si="8"/>
        <v/>
      </c>
      <c r="AZ29" s="37">
        <f t="shared" si="11"/>
        <v>15003.394433129668</v>
      </c>
      <c r="BA29" s="37">
        <f t="shared" si="9"/>
        <v>13369.63097398669</v>
      </c>
      <c r="BB29" s="37">
        <f t="shared" si="9"/>
        <v>17793.880837359098</v>
      </c>
      <c r="BC29" s="37">
        <f t="shared" si="9"/>
        <v>14444.444444444445</v>
      </c>
      <c r="BD29" s="37">
        <f t="shared" si="9"/>
        <v>10303.030303030304</v>
      </c>
      <c r="BE29" s="37">
        <f t="shared" si="9"/>
        <v>15508.771929824563</v>
      </c>
      <c r="BF29" s="37">
        <f t="shared" si="9"/>
        <v>14276.485788113696</v>
      </c>
      <c r="BG29" s="38"/>
      <c r="BH29" s="38"/>
      <c r="BI29" s="38"/>
      <c r="BJ29" s="38"/>
      <c r="BK29" s="38"/>
      <c r="BL29" s="38"/>
      <c r="BM29" s="38"/>
    </row>
    <row r="30" spans="2:66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1">SUM(M6:M29)</f>
        <v>27</v>
      </c>
      <c r="N30" s="70">
        <f t="shared" si="31"/>
        <v>19</v>
      </c>
      <c r="O30" s="70">
        <f t="shared" si="31"/>
        <v>27</v>
      </c>
      <c r="P30" s="70">
        <f t="shared" si="31"/>
        <v>43</v>
      </c>
      <c r="Q30" s="70">
        <f t="shared" si="31"/>
        <v>8</v>
      </c>
      <c r="R30" s="70">
        <f t="shared" si="31"/>
        <v>32</v>
      </c>
      <c r="S30" s="70">
        <f t="shared" si="31"/>
        <v>27</v>
      </c>
      <c r="T30" s="71">
        <f t="shared" ca="1" si="31"/>
        <v>732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32">SUM(AB6:AB29)</f>
        <v>#VALUE!</v>
      </c>
      <c r="AC30" s="70" t="e">
        <f t="shared" ca="1" si="32"/>
        <v>#VALUE!</v>
      </c>
      <c r="AD30" s="70" t="e">
        <f t="shared" ca="1" si="32"/>
        <v>#VALUE!</v>
      </c>
      <c r="AE30" s="70" t="e">
        <f t="shared" ca="1" si="32"/>
        <v>#VALUE!</v>
      </c>
      <c r="AF30" s="70" t="e">
        <f t="shared" ca="1" si="32"/>
        <v>#VALUE!</v>
      </c>
      <c r="AG30" s="70" t="e">
        <f t="shared" ca="1" si="32"/>
        <v>#VALUE!</v>
      </c>
      <c r="AH30" s="70" t="e">
        <f t="shared" ca="1" si="32"/>
        <v>#VALUE!</v>
      </c>
      <c r="AI30" s="71">
        <f ca="1">SUM(AI6:AI29)</f>
        <v>10965136</v>
      </c>
      <c r="AJ30" s="70" t="e">
        <f t="shared" ca="1" si="32"/>
        <v>#VALUE!</v>
      </c>
      <c r="AK30" s="70" t="e">
        <f t="shared" ca="1" si="32"/>
        <v>#VALUE!</v>
      </c>
      <c r="AL30" s="70" t="e">
        <f t="shared" ca="1" si="32"/>
        <v>#VALUE!</v>
      </c>
      <c r="AM30" s="70" t="e">
        <f t="shared" ca="1" si="32"/>
        <v>#VALUE!</v>
      </c>
      <c r="AN30" s="70" t="e">
        <f t="shared" ca="1" si="32"/>
        <v>#VALUE!</v>
      </c>
      <c r="AO30" s="70" t="e">
        <f t="shared" ca="1" si="32"/>
        <v>#VALUE!</v>
      </c>
      <c r="AP30" s="70" t="e">
        <f t="shared" ca="1" si="32"/>
        <v>#VALUE!</v>
      </c>
      <c r="AQ30" s="71">
        <f t="shared" ca="1" si="32"/>
        <v>2499.6</v>
      </c>
      <c r="AR30" s="70" t="e">
        <f t="shared" ref="AR30:AY30" ca="1" si="33">AB30/AJ30</f>
        <v>#VALUE!</v>
      </c>
      <c r="AS30" s="70" t="e">
        <f t="shared" ca="1" si="33"/>
        <v>#VALUE!</v>
      </c>
      <c r="AT30" s="70" t="e">
        <f t="shared" ca="1" si="33"/>
        <v>#VALUE!</v>
      </c>
      <c r="AU30" s="70" t="e">
        <f t="shared" ca="1" si="33"/>
        <v>#VALUE!</v>
      </c>
      <c r="AV30" s="70" t="e">
        <f t="shared" ca="1" si="33"/>
        <v>#VALUE!</v>
      </c>
      <c r="AW30" s="70" t="e">
        <f t="shared" ca="1" si="33"/>
        <v>#VALUE!</v>
      </c>
      <c r="AX30" s="70" t="e">
        <f t="shared" ca="1" si="33"/>
        <v>#VALUE!</v>
      </c>
      <c r="AY30" s="72">
        <f t="shared" ca="1" si="33"/>
        <v>4386.7562810049612</v>
      </c>
      <c r="AZ30" s="73"/>
      <c r="BA30" s="73"/>
      <c r="BB30" s="73"/>
      <c r="BC30" s="73"/>
      <c r="BD30" s="73"/>
      <c r="BE30" s="73"/>
      <c r="BF30" s="73"/>
    </row>
    <row r="31" spans="2:66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6" ht="15" thickBot="1">
      <c r="B32" s="291" t="s">
        <v>26</v>
      </c>
      <c r="C32" s="292"/>
      <c r="D32" s="113">
        <v>8200000</v>
      </c>
      <c r="E32" s="78"/>
      <c r="F32" s="68"/>
      <c r="G32" s="68"/>
      <c r="H32" s="69"/>
      <c r="I32" s="69"/>
      <c r="J32" s="69"/>
      <c r="O32" s="77"/>
      <c r="P32" s="77"/>
      <c r="Q32" s="116">
        <f>D32</f>
        <v>8200000</v>
      </c>
      <c r="R32" s="77"/>
      <c r="S32" s="77"/>
      <c r="T32" s="77"/>
      <c r="U32" s="68"/>
      <c r="V32" s="68"/>
      <c r="W32" s="68"/>
      <c r="X32" s="68"/>
      <c r="Y32" s="68"/>
      <c r="Z32" s="68"/>
      <c r="AA32" s="83"/>
      <c r="AB32" s="68"/>
      <c r="AC32" s="68"/>
      <c r="AD32" s="68"/>
      <c r="AE32" s="68"/>
      <c r="AF32" s="68"/>
      <c r="AG32" s="68"/>
      <c r="AH32" s="68"/>
      <c r="AI32" s="83">
        <f ca="1">AI27/AI30</f>
        <v>0.51162156128296088</v>
      </c>
      <c r="AJ32" s="68"/>
      <c r="AK32" s="68"/>
      <c r="AL32" s="68"/>
      <c r="AM32" s="68"/>
      <c r="AN32" s="68"/>
      <c r="AO32" s="68"/>
      <c r="AP32" s="68"/>
      <c r="AQ32" s="80">
        <f ca="1">SUM(AQ26:AQ28)</f>
        <v>613.58399999999995</v>
      </c>
      <c r="AR32" s="68"/>
      <c r="AS32" s="68"/>
      <c r="AT32" s="68"/>
      <c r="AU32" s="68"/>
      <c r="AV32" s="68"/>
      <c r="AW32" s="68"/>
      <c r="AX32" s="68"/>
      <c r="AY32" s="81">
        <f ca="1">AI30</f>
        <v>10965136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118"/>
      <c r="BF32" s="73"/>
    </row>
    <row r="33" spans="2:58" ht="15" thickBot="1">
      <c r="B33" s="291" t="s">
        <v>31</v>
      </c>
      <c r="C33" s="292"/>
      <c r="D33" s="78">
        <f ca="1">AI30/AQ30</f>
        <v>4386.7562810049612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0.24547287566010562</v>
      </c>
      <c r="AR33" s="68"/>
      <c r="AS33" s="68"/>
      <c r="AT33" s="68"/>
      <c r="AU33" s="68"/>
      <c r="AV33" s="68"/>
      <c r="AW33" s="68"/>
      <c r="AX33" s="68"/>
      <c r="AY33" s="84">
        <f ca="1">D32-AI30</f>
        <v>-2765136</v>
      </c>
      <c r="AZ33" s="139">
        <f ca="1">AQ30*70%</f>
        <v>1749.7199999999998</v>
      </c>
      <c r="BA33" s="73"/>
      <c r="BB33" s="73">
        <f ca="1">BA33+AZ33</f>
        <v>1749.7199999999998</v>
      </c>
      <c r="BC33" s="73">
        <f>D32</f>
        <v>8200000</v>
      </c>
      <c r="BD33" s="73">
        <f ca="1">AY32/BB33</f>
        <v>6266.7946871499444</v>
      </c>
      <c r="BE33" s="118"/>
      <c r="BF33" s="73"/>
    </row>
    <row r="34" spans="2:58" ht="15" thickBot="1">
      <c r="B34" s="291" t="s">
        <v>32</v>
      </c>
      <c r="C34" s="292"/>
      <c r="D34" s="85">
        <f ca="1">D33*3</f>
        <v>13160.268843014885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3"/>
      <c r="AR34" s="68"/>
      <c r="AS34" s="68"/>
      <c r="AT34" s="68"/>
      <c r="AU34" s="68"/>
      <c r="AV34" s="68"/>
      <c r="AW34" s="68"/>
      <c r="AX34" s="68"/>
      <c r="AY34" s="87"/>
      <c r="AZ34" s="118">
        <f ca="1">AZ33/28*21</f>
        <v>1312.29</v>
      </c>
      <c r="BA34" s="118"/>
      <c r="BB34" s="73">
        <f ca="1">BA34+AZ34</f>
        <v>1312.29</v>
      </c>
      <c r="BC34" s="118">
        <f>BC33</f>
        <v>8200000</v>
      </c>
      <c r="BD34" s="73">
        <f ca="1">BC34/BB34</f>
        <v>6248.6188266313084</v>
      </c>
      <c r="BE34" s="118"/>
      <c r="BF34" s="73"/>
    </row>
    <row r="35" spans="2:5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238">
        <f>Q32*0.6</f>
        <v>4920000</v>
      </c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118"/>
      <c r="BA35" s="118"/>
      <c r="BB35" s="118"/>
      <c r="BC35" s="118"/>
      <c r="BD35" s="118"/>
      <c r="BE35" s="118"/>
      <c r="BF35" s="73"/>
    </row>
    <row r="36" spans="2:58">
      <c r="AZ36" s="73"/>
      <c r="BA36" s="73"/>
      <c r="BB36" s="73"/>
      <c r="BC36" s="73"/>
      <c r="BD36" s="73"/>
    </row>
    <row r="37" spans="2:58">
      <c r="L37" s="113"/>
      <c r="AY37" t="s">
        <v>56</v>
      </c>
      <c r="AZ37" s="1">
        <f ca="1">SUM(AQ26:AQ28)*0.7</f>
        <v>429.50879999999995</v>
      </c>
      <c r="BA37" s="135">
        <f ca="1">AZ37/BB33</f>
        <v>0.24547287566010562</v>
      </c>
    </row>
    <row r="38" spans="2:58">
      <c r="AZ38" s="135"/>
    </row>
    <row r="39" spans="2:58">
      <c r="AQ39" t="s">
        <v>64</v>
      </c>
      <c r="AY39" s="73">
        <f ca="1">AY32/28*21</f>
        <v>8223852</v>
      </c>
    </row>
  </sheetData>
  <mergeCells count="19">
    <mergeCell ref="AY3:AY5"/>
    <mergeCell ref="AZ3:BF3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B32:C32"/>
    <mergeCell ref="B33:C33"/>
    <mergeCell ref="B34:C34"/>
    <mergeCell ref="AQ3:AQ5"/>
    <mergeCell ref="AR3:AX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9" priority="1" operator="containsText" text="Paid">
      <formula>NOT(ISERROR(SEARCH("Paid",B6)))</formula>
    </cfRule>
    <cfRule type="containsText" dxfId="18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54"/>
  <sheetViews>
    <sheetView zoomScale="50" zoomScaleNormal="50" workbookViewId="0">
      <selection activeCell="A3" sqref="A3"/>
    </sheetView>
  </sheetViews>
  <sheetFormatPr defaultRowHeight="14.4"/>
  <cols>
    <col min="1" max="1" width="13.21875" bestFit="1" customWidth="1"/>
    <col min="2" max="2" width="12" customWidth="1"/>
    <col min="3" max="3" width="15.5546875" bestFit="1" customWidth="1"/>
    <col min="4" max="4" width="13.77734375" bestFit="1" customWidth="1"/>
    <col min="5" max="5" width="14.21875" bestFit="1" customWidth="1"/>
    <col min="6" max="6" width="16.77734375" bestFit="1" customWidth="1"/>
    <col min="7" max="7" width="9.21875" bestFit="1" customWidth="1"/>
    <col min="8" max="8" width="7" bestFit="1" customWidth="1"/>
    <col min="9" max="9" width="9.77734375" bestFit="1" customWidth="1"/>
    <col min="10" max="10" width="10.21875" bestFit="1" customWidth="1"/>
    <col min="11" max="11" width="14.77734375" bestFit="1" customWidth="1"/>
    <col min="12" max="12" width="15.5546875" bestFit="1" customWidth="1"/>
    <col min="13" max="13" width="13.77734375" hidden="1" customWidth="1"/>
    <col min="14" max="14" width="8.109375" hidden="1" customWidth="1"/>
    <col min="15" max="15" width="7.77734375" hidden="1" customWidth="1"/>
    <col min="16" max="16" width="8.44140625" hidden="1" customWidth="1"/>
    <col min="17" max="17" width="7.88671875" hidden="1" customWidth="1"/>
    <col min="18" max="18" width="6.44140625" hidden="1" customWidth="1"/>
    <col min="19" max="19" width="7" hidden="1" customWidth="1"/>
    <col min="20" max="20" width="13.33203125" bestFit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19.4414062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8.5546875" bestFit="1" customWidth="1"/>
    <col min="65" max="65" width="8" customWidth="1"/>
  </cols>
  <sheetData>
    <row r="1" spans="1:72" ht="15" customHeight="1">
      <c r="A1" s="266">
        <v>43497</v>
      </c>
      <c r="B1" s="267" t="s">
        <v>39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2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</row>
    <row r="3" spans="1:72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P3" s="1">
        <v>0</v>
      </c>
      <c r="BQ3">
        <v>8</v>
      </c>
      <c r="BS3" s="1">
        <v>0</v>
      </c>
      <c r="BT3">
        <v>8</v>
      </c>
    </row>
    <row r="4" spans="1:72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P4">
        <v>4500</v>
      </c>
      <c r="BQ4">
        <v>8</v>
      </c>
      <c r="BS4">
        <v>3500</v>
      </c>
      <c r="BT4">
        <v>8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5000</v>
      </c>
      <c r="BQ5">
        <v>0</v>
      </c>
      <c r="BS5">
        <f>BS4+500</f>
        <v>4000</v>
      </c>
      <c r="BT5">
        <v>8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5">
        <v>8.5999999999999993E-2</v>
      </c>
      <c r="F6" s="185">
        <v>7.0000000000000001E-3</v>
      </c>
      <c r="G6" s="185">
        <v>2E-3</v>
      </c>
      <c r="H6" s="185">
        <v>5.8999999999999997E-2</v>
      </c>
      <c r="I6" s="185">
        <v>5.3999999999999999E-2</v>
      </c>
      <c r="J6" s="185">
        <v>5.2999999999999999E-2</v>
      </c>
      <c r="K6" s="185">
        <v>3.6999999999999998E-2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29" ca="1" si="6">IFERROR(M6*M$4+N6*N$4+O6*O$4+P6*P$4+Q6*Q$4+R6*R$4+S6*S$4,"0")</f>
        <v>0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ca="1">IFERROR(SUM(AB6:AH6),"")</f>
        <v>0</v>
      </c>
      <c r="AJ6" s="32">
        <f t="shared" ref="AJ6:AP29" ca="1" si="8">M6*AJ$4*60/$L$4*E6</f>
        <v>0</v>
      </c>
      <c r="AK6" s="33">
        <f t="shared" ca="1" si="8"/>
        <v>0</v>
      </c>
      <c r="AL6" s="33">
        <f t="shared" ca="1" si="8"/>
        <v>0</v>
      </c>
      <c r="AM6" s="33">
        <f t="shared" ca="1" si="8"/>
        <v>0</v>
      </c>
      <c r="AN6" s="33">
        <f t="shared" ca="1" si="8"/>
        <v>0</v>
      </c>
      <c r="AO6" s="33">
        <f t="shared" ca="1" si="8"/>
        <v>0</v>
      </c>
      <c r="AP6" s="34">
        <f t="shared" ca="1" si="8"/>
        <v>0</v>
      </c>
      <c r="AQ6" s="36">
        <f t="shared" ref="AQ6:AQ29" ca="1" si="9">SUM(AJ6:AP6)</f>
        <v>0</v>
      </c>
      <c r="AR6" s="32" t="str">
        <f t="shared" ref="AR6:AY29" ca="1" si="10">IFERROR(AB6/AJ6,"")</f>
        <v/>
      </c>
      <c r="AS6" s="33" t="str">
        <f t="shared" ca="1" si="10"/>
        <v/>
      </c>
      <c r="AT6" s="33" t="str">
        <f t="shared" ca="1" si="10"/>
        <v/>
      </c>
      <c r="AU6" s="33" t="str">
        <f t="shared" ca="1" si="10"/>
        <v/>
      </c>
      <c r="AV6" s="33" t="str">
        <f t="shared" ca="1" si="10"/>
        <v/>
      </c>
      <c r="AW6" s="33" t="str">
        <f t="shared" ca="1" si="10"/>
        <v/>
      </c>
      <c r="AX6" s="34" t="str">
        <f t="shared" ca="1" si="10"/>
        <v/>
      </c>
      <c r="AY6" s="52" t="str">
        <f t="shared" ca="1" si="10"/>
        <v/>
      </c>
      <c r="AZ6" s="37">
        <f>IFERROR(U6/6/E6,"0")</f>
        <v>6589.1472868217052</v>
      </c>
      <c r="BA6" s="37">
        <f t="shared" ref="BA6:BF29" si="11">IFERROR(V6/6/F6,"0")</f>
        <v>80952.380952380947</v>
      </c>
      <c r="BB6" s="37">
        <f t="shared" si="11"/>
        <v>283333.33333333331</v>
      </c>
      <c r="BC6" s="37">
        <f t="shared" si="11"/>
        <v>9604.5197740112999</v>
      </c>
      <c r="BD6" s="37">
        <f t="shared" si="11"/>
        <v>10493.827160493827</v>
      </c>
      <c r="BE6" s="37">
        <f t="shared" si="11"/>
        <v>10691.823899371069</v>
      </c>
      <c r="BF6" s="37">
        <f t="shared" si="11"/>
        <v>15315.315315315314</v>
      </c>
      <c r="BG6" s="38"/>
      <c r="BH6" s="38"/>
      <c r="BI6" s="38"/>
      <c r="BJ6" s="38"/>
      <c r="BK6" s="38"/>
      <c r="BL6" s="38"/>
      <c r="BM6" s="38"/>
      <c r="BO6" s="193"/>
      <c r="BP6">
        <f>BP5+500</f>
        <v>5500</v>
      </c>
      <c r="BQ6">
        <v>0</v>
      </c>
      <c r="BS6">
        <f>BS5+500</f>
        <v>4500</v>
      </c>
      <c r="BT6">
        <v>8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5">
        <v>1.9E-2</v>
      </c>
      <c r="F7" s="185">
        <v>8.9999999999999993E-3</v>
      </c>
      <c r="G7" s="185">
        <v>4.0000000000000001E-3</v>
      </c>
      <c r="H7" s="185">
        <v>5.0000000000000001E-3</v>
      </c>
      <c r="I7" s="185">
        <v>8.9999999999999993E-3</v>
      </c>
      <c r="J7" s="185">
        <v>0</v>
      </c>
      <c r="K7" s="185">
        <v>3.0000000000000001E-3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3400</v>
      </c>
      <c r="V7" s="47">
        <v>3400</v>
      </c>
      <c r="W7" s="47">
        <v>3400</v>
      </c>
      <c r="X7" s="47">
        <v>3400</v>
      </c>
      <c r="Y7" s="47">
        <v>3400</v>
      </c>
      <c r="Z7" s="47">
        <v>3400</v>
      </c>
      <c r="AA7" s="48">
        <v>3400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ref="AI7:AI11" ca="1" si="12">IFERROR(SUM(AB7:AH7),"")</f>
        <v>0</v>
      </c>
      <c r="AJ7" s="49">
        <f t="shared" ca="1" si="8"/>
        <v>0</v>
      </c>
      <c r="AK7" s="50">
        <f t="shared" ca="1" si="8"/>
        <v>0</v>
      </c>
      <c r="AL7" s="50">
        <f t="shared" ca="1" si="8"/>
        <v>0</v>
      </c>
      <c r="AM7" s="50">
        <f t="shared" ca="1" si="8"/>
        <v>0</v>
      </c>
      <c r="AN7" s="50">
        <f t="shared" ca="1" si="8"/>
        <v>0</v>
      </c>
      <c r="AO7" s="50">
        <f t="shared" ca="1" si="8"/>
        <v>0</v>
      </c>
      <c r="AP7" s="51">
        <f t="shared" ca="1" si="8"/>
        <v>0</v>
      </c>
      <c r="AQ7" s="52">
        <f ca="1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13">IFERROR(U7/6/E7,"0")</f>
        <v>29824.561403508771</v>
      </c>
      <c r="BA7" s="37">
        <f t="shared" si="11"/>
        <v>62962.962962962964</v>
      </c>
      <c r="BB7" s="37">
        <f t="shared" si="11"/>
        <v>141666.66666666666</v>
      </c>
      <c r="BC7" s="37">
        <f t="shared" si="11"/>
        <v>113333.33333333333</v>
      </c>
      <c r="BD7" s="37">
        <f t="shared" si="11"/>
        <v>62962.962962962964</v>
      </c>
      <c r="BE7" s="37" t="str">
        <f t="shared" si="11"/>
        <v>0</v>
      </c>
      <c r="BF7" s="37">
        <f t="shared" si="11"/>
        <v>188888.88888888888</v>
      </c>
      <c r="BG7" s="217"/>
      <c r="BH7" s="217"/>
      <c r="BI7" s="217"/>
      <c r="BJ7" s="217"/>
      <c r="BK7" s="217"/>
      <c r="BL7" s="217"/>
      <c r="BM7" s="217"/>
      <c r="BO7" s="193"/>
      <c r="BP7">
        <f>BP6+500</f>
        <v>6000</v>
      </c>
      <c r="BQ7">
        <v>0</v>
      </c>
      <c r="BS7">
        <f>BS6+500</f>
        <v>5000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5">
        <v>0</v>
      </c>
      <c r="F8" s="185">
        <v>1E-3</v>
      </c>
      <c r="G8" s="185">
        <v>5.0000000000000001E-3</v>
      </c>
      <c r="H8" s="185">
        <v>2.1000000000000001E-2</v>
      </c>
      <c r="I8" s="185">
        <v>1E-3</v>
      </c>
      <c r="J8" s="185">
        <v>3.0000000000000001E-3</v>
      </c>
      <c r="K8" s="185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3400</v>
      </c>
      <c r="V8" s="47">
        <v>3400</v>
      </c>
      <c r="W8" s="47">
        <v>3400</v>
      </c>
      <c r="X8" s="47">
        <v>3400</v>
      </c>
      <c r="Y8" s="47">
        <v>3400</v>
      </c>
      <c r="Z8" s="47">
        <v>3400</v>
      </c>
      <c r="AA8" s="48">
        <v>3400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2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52">
        <f t="shared" ref="AQ8:AQ12" ca="1" si="14">IFERROR(SUM(AJ8:AP8),"")</f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 t="str">
        <f t="shared" si="13"/>
        <v>0</v>
      </c>
      <c r="BA8" s="37">
        <f t="shared" si="11"/>
        <v>566666.66666666663</v>
      </c>
      <c r="BB8" s="37">
        <f t="shared" si="11"/>
        <v>113333.33333333333</v>
      </c>
      <c r="BC8" s="37">
        <f t="shared" si="11"/>
        <v>26984.126984126982</v>
      </c>
      <c r="BD8" s="37">
        <f t="shared" si="11"/>
        <v>566666.66666666663</v>
      </c>
      <c r="BE8" s="37">
        <f t="shared" si="11"/>
        <v>188888.88888888888</v>
      </c>
      <c r="BF8" s="37" t="str">
        <f t="shared" si="11"/>
        <v>0</v>
      </c>
      <c r="BG8" s="217"/>
      <c r="BH8" s="217"/>
      <c r="BI8" s="217"/>
      <c r="BJ8" s="217"/>
      <c r="BK8" s="217"/>
      <c r="BL8" s="217"/>
      <c r="BM8" s="217"/>
      <c r="BO8" s="193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5">
        <v>0</v>
      </c>
      <c r="F9" s="185">
        <v>7.0000000000000001E-3</v>
      </c>
      <c r="G9" s="185">
        <v>0</v>
      </c>
      <c r="H9" s="185">
        <v>1E-3</v>
      </c>
      <c r="I9" s="185">
        <v>0</v>
      </c>
      <c r="J9" s="185">
        <v>1E-3</v>
      </c>
      <c r="K9" s="185">
        <v>8.9999999999999993E-3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3400</v>
      </c>
      <c r="V9" s="47">
        <v>3400</v>
      </c>
      <c r="W9" s="47">
        <v>3400</v>
      </c>
      <c r="X9" s="47">
        <v>3400</v>
      </c>
      <c r="Y9" s="47">
        <v>3400</v>
      </c>
      <c r="Z9" s="47">
        <v>3400</v>
      </c>
      <c r="AA9" s="48">
        <v>3400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2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52">
        <f t="shared" ca="1" si="14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 t="str">
        <f t="shared" si="13"/>
        <v>0</v>
      </c>
      <c r="BA9" s="37">
        <f t="shared" si="11"/>
        <v>80952.380952380947</v>
      </c>
      <c r="BB9" s="37" t="str">
        <f t="shared" si="11"/>
        <v>0</v>
      </c>
      <c r="BC9" s="37">
        <f t="shared" si="11"/>
        <v>566666.66666666663</v>
      </c>
      <c r="BD9" s="37" t="str">
        <f t="shared" si="11"/>
        <v>0</v>
      </c>
      <c r="BE9" s="37">
        <f t="shared" si="11"/>
        <v>566666.66666666663</v>
      </c>
      <c r="BF9" s="37">
        <f t="shared" si="11"/>
        <v>62962.962962962964</v>
      </c>
      <c r="BG9" s="217"/>
      <c r="BH9" s="217"/>
      <c r="BI9" s="217"/>
      <c r="BJ9" s="217"/>
      <c r="BK9" s="217"/>
      <c r="BL9" s="217"/>
      <c r="BM9" s="217"/>
      <c r="BO9" s="193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5">
        <v>2E-3</v>
      </c>
      <c r="F10" s="185">
        <v>3.0000000000000001E-3</v>
      </c>
      <c r="G10" s="185">
        <v>0</v>
      </c>
      <c r="H10" s="185">
        <v>0</v>
      </c>
      <c r="I10" s="185">
        <v>1E-3</v>
      </c>
      <c r="J10" s="185">
        <v>2E-3</v>
      </c>
      <c r="K10" s="185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3400</v>
      </c>
      <c r="V10" s="47">
        <v>3400</v>
      </c>
      <c r="W10" s="47">
        <v>3400</v>
      </c>
      <c r="X10" s="47">
        <v>3400</v>
      </c>
      <c r="Y10" s="47">
        <v>3400</v>
      </c>
      <c r="Z10" s="47">
        <v>3400</v>
      </c>
      <c r="AA10" s="48">
        <v>3400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2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52">
        <f t="shared" ca="1" si="14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13"/>
        <v>283333.33333333331</v>
      </c>
      <c r="BA10" s="37">
        <f t="shared" si="11"/>
        <v>188888.88888888888</v>
      </c>
      <c r="BB10" s="37" t="str">
        <f t="shared" si="11"/>
        <v>0</v>
      </c>
      <c r="BC10" s="37" t="str">
        <f t="shared" si="11"/>
        <v>0</v>
      </c>
      <c r="BD10" s="37">
        <f t="shared" si="11"/>
        <v>566666.66666666663</v>
      </c>
      <c r="BE10" s="37">
        <f t="shared" si="11"/>
        <v>283333.33333333331</v>
      </c>
      <c r="BF10" s="37" t="str">
        <f t="shared" si="11"/>
        <v>0</v>
      </c>
      <c r="BG10" s="217"/>
      <c r="BH10" s="217"/>
      <c r="BI10" s="217"/>
      <c r="BJ10" s="217"/>
      <c r="BK10" s="217"/>
      <c r="BL10" s="217"/>
      <c r="BM10" s="217"/>
      <c r="BO10" s="193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5">
        <v>0</v>
      </c>
      <c r="F11" s="185">
        <v>1E-3</v>
      </c>
      <c r="G11" s="185">
        <v>1E-3</v>
      </c>
      <c r="H11" s="185">
        <v>0</v>
      </c>
      <c r="I11" s="185">
        <v>0</v>
      </c>
      <c r="J11" s="185">
        <v>0</v>
      </c>
      <c r="K11" s="185">
        <v>2E-3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3400</v>
      </c>
      <c r="V11" s="47">
        <v>3400</v>
      </c>
      <c r="W11" s="47">
        <v>3400</v>
      </c>
      <c r="X11" s="47">
        <v>3400</v>
      </c>
      <c r="Y11" s="47">
        <v>3400</v>
      </c>
      <c r="Z11" s="47">
        <v>3400</v>
      </c>
      <c r="AA11" s="48">
        <v>3400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2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52">
        <f t="shared" ca="1" si="14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 t="str">
        <f t="shared" si="13"/>
        <v>0</v>
      </c>
      <c r="BA11" s="37">
        <f t="shared" si="11"/>
        <v>566666.66666666663</v>
      </c>
      <c r="BB11" s="37">
        <f t="shared" si="11"/>
        <v>566666.66666666663</v>
      </c>
      <c r="BC11" s="37" t="str">
        <f t="shared" si="11"/>
        <v>0</v>
      </c>
      <c r="BD11" s="37" t="str">
        <f t="shared" si="11"/>
        <v>0</v>
      </c>
      <c r="BE11" s="37" t="str">
        <f t="shared" si="11"/>
        <v>0</v>
      </c>
      <c r="BF11" s="37">
        <f t="shared" si="11"/>
        <v>283333.33333333331</v>
      </c>
      <c r="BG11" s="217"/>
      <c r="BH11" s="217"/>
      <c r="BI11" s="217"/>
      <c r="BJ11" s="217"/>
      <c r="BK11" s="217"/>
      <c r="BL11" s="217"/>
      <c r="BM11" s="217"/>
      <c r="BO11" s="193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5">
        <v>3.9E-2</v>
      </c>
      <c r="F12" s="185">
        <v>8.9999999999999993E-3</v>
      </c>
      <c r="G12" s="185">
        <v>1.7000000000000001E-2</v>
      </c>
      <c r="H12" s="185">
        <v>2E-3</v>
      </c>
      <c r="I12" s="185">
        <v>5.0000000000000001E-3</v>
      </c>
      <c r="J12" s="185">
        <v>0.01</v>
      </c>
      <c r="K12" s="185">
        <v>1.4999999999999999E-2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3400</v>
      </c>
      <c r="V12" s="47">
        <v>3400</v>
      </c>
      <c r="W12" s="47">
        <v>3400</v>
      </c>
      <c r="X12" s="47">
        <v>3400</v>
      </c>
      <c r="Y12" s="47">
        <v>3400</v>
      </c>
      <c r="Z12" s="47">
        <v>3400</v>
      </c>
      <c r="AA12" s="48">
        <v>3400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ref="AI12:AI29" ca="1" si="15">SUM(AB12:AH12)</f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52">
        <f t="shared" ca="1" si="14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13"/>
        <v>14529.914529914529</v>
      </c>
      <c r="BA12" s="37">
        <f t="shared" si="11"/>
        <v>62962.962962962964</v>
      </c>
      <c r="BB12" s="37">
        <f t="shared" si="11"/>
        <v>33333.333333333328</v>
      </c>
      <c r="BC12" s="37">
        <f t="shared" si="11"/>
        <v>283333.33333333331</v>
      </c>
      <c r="BD12" s="37">
        <f t="shared" si="11"/>
        <v>113333.33333333333</v>
      </c>
      <c r="BE12" s="37">
        <f t="shared" si="11"/>
        <v>56666.666666666664</v>
      </c>
      <c r="BF12" s="37">
        <f t="shared" si="11"/>
        <v>37777.777777777774</v>
      </c>
      <c r="BG12" s="217"/>
      <c r="BH12" s="217"/>
      <c r="BI12" s="217"/>
      <c r="BJ12" s="217"/>
      <c r="BK12" s="217"/>
      <c r="BL12" s="217"/>
      <c r="BM12" s="217"/>
      <c r="BO12" s="193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5">
        <v>0.112</v>
      </c>
      <c r="F13" s="185">
        <v>0.14699999999999999</v>
      </c>
      <c r="G13" s="185">
        <v>0.113</v>
      </c>
      <c r="H13" s="185">
        <v>0.126</v>
      </c>
      <c r="I13" s="185">
        <v>8.1000000000000003E-2</v>
      </c>
      <c r="J13" s="185">
        <v>0.14299999999999999</v>
      </c>
      <c r="K13" s="185">
        <v>0.16</v>
      </c>
      <c r="L13" s="41">
        <f t="shared" ca="1" si="4"/>
        <v>768</v>
      </c>
      <c r="M13" s="42">
        <f t="shared" si="5"/>
        <v>0</v>
      </c>
      <c r="N13" s="43">
        <f t="shared" si="5"/>
        <v>8</v>
      </c>
      <c r="O13" s="43">
        <f t="shared" si="5"/>
        <v>0</v>
      </c>
      <c r="P13" s="43">
        <f t="shared" si="5"/>
        <v>8</v>
      </c>
      <c r="Q13" s="43">
        <f t="shared" si="5"/>
        <v>0</v>
      </c>
      <c r="R13" s="43">
        <f t="shared" si="5"/>
        <v>8</v>
      </c>
      <c r="S13" s="44">
        <f t="shared" si="5"/>
        <v>8</v>
      </c>
      <c r="T13" s="45">
        <f t="shared" ca="1" si="6"/>
        <v>128</v>
      </c>
      <c r="U13" s="46">
        <v>3400</v>
      </c>
      <c r="V13" s="46">
        <v>3400</v>
      </c>
      <c r="W13" s="46">
        <v>3400</v>
      </c>
      <c r="X13" s="46">
        <v>3400</v>
      </c>
      <c r="Y13" s="46">
        <v>3400</v>
      </c>
      <c r="Z13" s="46">
        <v>3400</v>
      </c>
      <c r="AA13" s="46">
        <v>3400</v>
      </c>
      <c r="AB13" s="49">
        <f t="shared" ca="1" si="7"/>
        <v>0</v>
      </c>
      <c r="AC13" s="50">
        <f t="shared" ca="1" si="7"/>
        <v>108800</v>
      </c>
      <c r="AD13" s="50">
        <f t="shared" ca="1" si="7"/>
        <v>0</v>
      </c>
      <c r="AE13" s="50">
        <f t="shared" ca="1" si="7"/>
        <v>108800</v>
      </c>
      <c r="AF13" s="50">
        <f t="shared" ca="1" si="7"/>
        <v>0</v>
      </c>
      <c r="AG13" s="50">
        <f t="shared" ca="1" si="7"/>
        <v>108800</v>
      </c>
      <c r="AH13" s="51">
        <f t="shared" ca="1" si="7"/>
        <v>108800</v>
      </c>
      <c r="AI13" s="114">
        <f t="shared" ca="1" si="15"/>
        <v>435200</v>
      </c>
      <c r="AJ13" s="49">
        <f t="shared" ca="1" si="8"/>
        <v>0</v>
      </c>
      <c r="AK13" s="50">
        <f t="shared" ca="1" si="8"/>
        <v>28.223999999999997</v>
      </c>
      <c r="AL13" s="50">
        <f t="shared" ca="1" si="8"/>
        <v>0</v>
      </c>
      <c r="AM13" s="50">
        <f t="shared" ca="1" si="8"/>
        <v>24.192</v>
      </c>
      <c r="AN13" s="50">
        <f t="shared" ca="1" si="8"/>
        <v>0</v>
      </c>
      <c r="AO13" s="50">
        <f t="shared" ca="1" si="8"/>
        <v>27.455999999999996</v>
      </c>
      <c r="AP13" s="51">
        <f t="shared" ca="1" si="8"/>
        <v>30.72</v>
      </c>
      <c r="AQ13" s="52">
        <f t="shared" ca="1" si="9"/>
        <v>110.59199999999998</v>
      </c>
      <c r="AR13" s="49" t="str">
        <f t="shared" ca="1" si="10"/>
        <v/>
      </c>
      <c r="AS13" s="50">
        <f t="shared" ca="1" si="10"/>
        <v>3854.8752834467123</v>
      </c>
      <c r="AT13" s="50" t="str">
        <f t="shared" ca="1" si="10"/>
        <v/>
      </c>
      <c r="AU13" s="50">
        <f t="shared" ca="1" si="10"/>
        <v>4497.3544973544977</v>
      </c>
      <c r="AV13" s="50" t="str">
        <f t="shared" ca="1" si="10"/>
        <v/>
      </c>
      <c r="AW13" s="50">
        <f t="shared" ca="1" si="10"/>
        <v>3962.7039627039635</v>
      </c>
      <c r="AX13" s="51">
        <f t="shared" ca="1" si="10"/>
        <v>3541.666666666667</v>
      </c>
      <c r="AY13" s="52">
        <f t="shared" ca="1" si="10"/>
        <v>3935.1851851851857</v>
      </c>
      <c r="AZ13" s="37">
        <f t="shared" si="13"/>
        <v>5059.5238095238092</v>
      </c>
      <c r="BA13" s="37">
        <f t="shared" si="11"/>
        <v>3854.8752834467118</v>
      </c>
      <c r="BB13" s="37">
        <f t="shared" si="11"/>
        <v>5014.7492625368723</v>
      </c>
      <c r="BC13" s="37">
        <f t="shared" si="11"/>
        <v>4497.3544973544967</v>
      </c>
      <c r="BD13" s="37">
        <f t="shared" si="11"/>
        <v>6995.8847736625512</v>
      </c>
      <c r="BE13" s="37">
        <f t="shared" si="11"/>
        <v>3962.7039627039626</v>
      </c>
      <c r="BF13" s="37">
        <f t="shared" si="11"/>
        <v>3541.6666666666665</v>
      </c>
      <c r="BG13" s="38">
        <f>IFERROR(VLOOKUP(AZ13,$BP$3:$BQ$7,2,TRUE),"")</f>
        <v>0</v>
      </c>
      <c r="BH13" s="38">
        <f t="shared" ref="BH13:BH25" si="16">IFERROR(VLOOKUP(BA13,$BP$3:$BQ$7,2,TRUE),"")</f>
        <v>8</v>
      </c>
      <c r="BI13" s="38">
        <f t="shared" ref="BI13:BI25" si="17">IFERROR(VLOOKUP(BB13,$BP$3:$BQ$7,2,TRUE),"")</f>
        <v>0</v>
      </c>
      <c r="BJ13" s="38">
        <f t="shared" ref="BJ13:BJ25" si="18">IFERROR(VLOOKUP(BC13,$BP$3:$BQ$7,2,TRUE),"")</f>
        <v>8</v>
      </c>
      <c r="BK13" s="38">
        <f t="shared" ref="BK13:BK25" si="19">IFERROR(VLOOKUP(BD13,$BP$3:$BQ$7,2,TRUE),"")</f>
        <v>0</v>
      </c>
      <c r="BL13" s="38">
        <f t="shared" ref="BL13:BL25" si="20">IFERROR(VLOOKUP(BE13,$BP$3:$BQ$7,2,TRUE),"")</f>
        <v>8</v>
      </c>
      <c r="BM13" s="38">
        <f t="shared" ref="BM13:BM25" si="21">IFERROR(VLOOKUP(BF13,$BP$3:$BQ$7,2,TRUE),"")</f>
        <v>8</v>
      </c>
      <c r="BO13" s="193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5">
        <v>0.159</v>
      </c>
      <c r="F14" s="185">
        <v>0.22500000000000001</v>
      </c>
      <c r="G14" s="185">
        <v>0.245</v>
      </c>
      <c r="H14" s="185">
        <v>0.23599999999999999</v>
      </c>
      <c r="I14" s="185">
        <v>8.1000000000000003E-2</v>
      </c>
      <c r="J14" s="185">
        <v>0.14299999999999999</v>
      </c>
      <c r="K14" s="185">
        <v>3.7999999999999999E-2</v>
      </c>
      <c r="L14" s="41">
        <f t="shared" ca="1" si="4"/>
        <v>960</v>
      </c>
      <c r="M14" s="42">
        <f t="shared" si="5"/>
        <v>8</v>
      </c>
      <c r="N14" s="43">
        <f t="shared" si="5"/>
        <v>8</v>
      </c>
      <c r="O14" s="43">
        <f t="shared" si="5"/>
        <v>8</v>
      </c>
      <c r="P14" s="43">
        <f t="shared" si="5"/>
        <v>8</v>
      </c>
      <c r="Q14" s="43">
        <f t="shared" si="5"/>
        <v>0</v>
      </c>
      <c r="R14" s="43">
        <f t="shared" si="5"/>
        <v>8</v>
      </c>
      <c r="S14" s="44">
        <f t="shared" si="5"/>
        <v>0</v>
      </c>
      <c r="T14" s="45">
        <f t="shared" ca="1" si="6"/>
        <v>160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7"/>
        <v>108800</v>
      </c>
      <c r="AC14" s="50">
        <f t="shared" ca="1" si="7"/>
        <v>108800</v>
      </c>
      <c r="AD14" s="50">
        <f t="shared" ca="1" si="7"/>
        <v>108800</v>
      </c>
      <c r="AE14" s="50">
        <f t="shared" ca="1" si="7"/>
        <v>108800</v>
      </c>
      <c r="AF14" s="50">
        <f t="shared" ca="1" si="7"/>
        <v>0</v>
      </c>
      <c r="AG14" s="50">
        <f t="shared" ca="1" si="7"/>
        <v>108800</v>
      </c>
      <c r="AH14" s="51">
        <f t="shared" ca="1" si="7"/>
        <v>0</v>
      </c>
      <c r="AI14" s="114">
        <f t="shared" ca="1" si="15"/>
        <v>544000</v>
      </c>
      <c r="AJ14" s="49">
        <f t="shared" ca="1" si="8"/>
        <v>30.527999999999999</v>
      </c>
      <c r="AK14" s="50">
        <f t="shared" ca="1" si="8"/>
        <v>43.2</v>
      </c>
      <c r="AL14" s="50">
        <f t="shared" ca="1" si="8"/>
        <v>47.04</v>
      </c>
      <c r="AM14" s="50">
        <f t="shared" ca="1" si="8"/>
        <v>45.311999999999998</v>
      </c>
      <c r="AN14" s="50">
        <f t="shared" ca="1" si="8"/>
        <v>0</v>
      </c>
      <c r="AO14" s="50">
        <f t="shared" ca="1" si="8"/>
        <v>27.455999999999996</v>
      </c>
      <c r="AP14" s="51">
        <f t="shared" ca="1" si="8"/>
        <v>0</v>
      </c>
      <c r="AQ14" s="52">
        <f t="shared" ca="1" si="9"/>
        <v>193.53599999999997</v>
      </c>
      <c r="AR14" s="49">
        <f t="shared" ca="1" si="10"/>
        <v>3563.9412997903564</v>
      </c>
      <c r="AS14" s="50">
        <f t="shared" ca="1" si="10"/>
        <v>2518.5185185185182</v>
      </c>
      <c r="AT14" s="50">
        <f t="shared" ca="1" si="10"/>
        <v>2312.9251700680275</v>
      </c>
      <c r="AU14" s="50">
        <f t="shared" ca="1" si="10"/>
        <v>2401.129943502825</v>
      </c>
      <c r="AV14" s="50" t="str">
        <f t="shared" ca="1" si="10"/>
        <v/>
      </c>
      <c r="AW14" s="50">
        <f t="shared" ca="1" si="10"/>
        <v>3962.7039627039635</v>
      </c>
      <c r="AX14" s="51" t="str">
        <f t="shared" ca="1" si="10"/>
        <v/>
      </c>
      <c r="AY14" s="52">
        <f t="shared" ca="1" si="10"/>
        <v>2810.8465608465613</v>
      </c>
      <c r="AZ14" s="37">
        <f t="shared" si="13"/>
        <v>3563.941299790356</v>
      </c>
      <c r="BA14" s="37">
        <f t="shared" si="11"/>
        <v>2518.5185185185182</v>
      </c>
      <c r="BB14" s="37">
        <f t="shared" si="11"/>
        <v>2312.925170068027</v>
      </c>
      <c r="BC14" s="37">
        <f t="shared" si="11"/>
        <v>2401.129943502825</v>
      </c>
      <c r="BD14" s="37">
        <f t="shared" si="11"/>
        <v>6995.8847736625512</v>
      </c>
      <c r="BE14" s="37">
        <f t="shared" si="11"/>
        <v>3962.7039627039626</v>
      </c>
      <c r="BF14" s="37">
        <f t="shared" si="11"/>
        <v>14912.280701754386</v>
      </c>
      <c r="BG14" s="38">
        <f t="shared" ref="BG14:BG25" si="22">IFERROR(VLOOKUP(AZ14,$BP$3:$BQ$7,2,TRUE),"")</f>
        <v>8</v>
      </c>
      <c r="BH14" s="38">
        <f t="shared" si="16"/>
        <v>8</v>
      </c>
      <c r="BI14" s="38">
        <f t="shared" si="17"/>
        <v>8</v>
      </c>
      <c r="BJ14" s="38">
        <f t="shared" si="18"/>
        <v>8</v>
      </c>
      <c r="BK14" s="38">
        <f t="shared" si="19"/>
        <v>0</v>
      </c>
      <c r="BL14" s="38">
        <f t="shared" si="20"/>
        <v>8</v>
      </c>
      <c r="BM14" s="38">
        <f t="shared" si="21"/>
        <v>0</v>
      </c>
      <c r="BO14" s="193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5">
        <v>0.17499999999999999</v>
      </c>
      <c r="F15" s="185">
        <v>0.221</v>
      </c>
      <c r="G15" s="185">
        <v>0.152</v>
      </c>
      <c r="H15" s="185">
        <v>0.13200000000000001</v>
      </c>
      <c r="I15" s="185">
        <v>0.10299999999999999</v>
      </c>
      <c r="J15" s="185">
        <v>0.188</v>
      </c>
      <c r="K15" s="185">
        <v>0.13200000000000001</v>
      </c>
      <c r="L15" s="41">
        <f t="shared" ca="1" si="4"/>
        <v>1152</v>
      </c>
      <c r="M15" s="42">
        <f t="shared" si="5"/>
        <v>8</v>
      </c>
      <c r="N15" s="43">
        <f t="shared" si="5"/>
        <v>8</v>
      </c>
      <c r="O15" s="43">
        <f t="shared" si="5"/>
        <v>8</v>
      </c>
      <c r="P15" s="43">
        <f t="shared" si="5"/>
        <v>8</v>
      </c>
      <c r="Q15" s="43">
        <f t="shared" si="5"/>
        <v>0</v>
      </c>
      <c r="R15" s="43">
        <f t="shared" si="5"/>
        <v>8</v>
      </c>
      <c r="S15" s="44">
        <f t="shared" si="5"/>
        <v>8</v>
      </c>
      <c r="T15" s="45">
        <f t="shared" ca="1" si="6"/>
        <v>192</v>
      </c>
      <c r="U15" s="46">
        <v>3400</v>
      </c>
      <c r="V15" s="47">
        <v>3400</v>
      </c>
      <c r="W15" s="47">
        <v>3400</v>
      </c>
      <c r="X15" s="47">
        <v>3400</v>
      </c>
      <c r="Y15" s="47">
        <v>3400</v>
      </c>
      <c r="Z15" s="47">
        <v>3400</v>
      </c>
      <c r="AA15" s="48">
        <v>3400</v>
      </c>
      <c r="AB15" s="49">
        <f t="shared" ca="1" si="7"/>
        <v>108800</v>
      </c>
      <c r="AC15" s="50">
        <f t="shared" ca="1" si="7"/>
        <v>108800</v>
      </c>
      <c r="AD15" s="50">
        <f t="shared" ca="1" si="7"/>
        <v>108800</v>
      </c>
      <c r="AE15" s="50">
        <f t="shared" ca="1" si="7"/>
        <v>108800</v>
      </c>
      <c r="AF15" s="50">
        <f t="shared" ca="1" si="7"/>
        <v>0</v>
      </c>
      <c r="AG15" s="50">
        <f t="shared" ca="1" si="7"/>
        <v>108800</v>
      </c>
      <c r="AH15" s="51">
        <f t="shared" ca="1" si="7"/>
        <v>108800</v>
      </c>
      <c r="AI15" s="114">
        <f t="shared" ca="1" si="15"/>
        <v>652800</v>
      </c>
      <c r="AJ15" s="49">
        <f t="shared" ca="1" si="8"/>
        <v>33.599999999999994</v>
      </c>
      <c r="AK15" s="50">
        <f t="shared" ca="1" si="8"/>
        <v>42.432000000000002</v>
      </c>
      <c r="AL15" s="50">
        <f t="shared" ca="1" si="8"/>
        <v>29.183999999999997</v>
      </c>
      <c r="AM15" s="50">
        <f t="shared" ca="1" si="8"/>
        <v>25.344000000000001</v>
      </c>
      <c r="AN15" s="50">
        <f t="shared" ca="1" si="8"/>
        <v>0</v>
      </c>
      <c r="AO15" s="50">
        <f t="shared" ca="1" si="8"/>
        <v>36.096000000000004</v>
      </c>
      <c r="AP15" s="51">
        <f t="shared" ca="1" si="8"/>
        <v>25.344000000000001</v>
      </c>
      <c r="AQ15" s="52">
        <f t="shared" ca="1" si="9"/>
        <v>192</v>
      </c>
      <c r="AR15" s="49">
        <f t="shared" ca="1" si="10"/>
        <v>3238.0952380952385</v>
      </c>
      <c r="AS15" s="50">
        <f t="shared" ca="1" si="10"/>
        <v>2564.102564102564</v>
      </c>
      <c r="AT15" s="50">
        <f t="shared" ca="1" si="10"/>
        <v>3728.0701754385968</v>
      </c>
      <c r="AU15" s="50">
        <f t="shared" ca="1" si="10"/>
        <v>4292.9292929292924</v>
      </c>
      <c r="AV15" s="50" t="str">
        <f t="shared" ca="1" si="10"/>
        <v/>
      </c>
      <c r="AW15" s="50">
        <f t="shared" ca="1" si="10"/>
        <v>3014.1843971631201</v>
      </c>
      <c r="AX15" s="51">
        <f t="shared" ca="1" si="10"/>
        <v>4292.9292929292924</v>
      </c>
      <c r="AY15" s="52">
        <f t="shared" ca="1" si="10"/>
        <v>3400</v>
      </c>
      <c r="AZ15" s="37">
        <f t="shared" si="13"/>
        <v>3238.0952380952381</v>
      </c>
      <c r="BA15" s="37">
        <f t="shared" si="11"/>
        <v>2564.102564102564</v>
      </c>
      <c r="BB15" s="37">
        <f t="shared" si="11"/>
        <v>3728.0701754385964</v>
      </c>
      <c r="BC15" s="37">
        <f t="shared" si="11"/>
        <v>4292.9292929292924</v>
      </c>
      <c r="BD15" s="37">
        <f t="shared" si="11"/>
        <v>5501.6181229773465</v>
      </c>
      <c r="BE15" s="37">
        <f t="shared" si="11"/>
        <v>3014.1843971631201</v>
      </c>
      <c r="BF15" s="37">
        <f t="shared" si="11"/>
        <v>4292.9292929292924</v>
      </c>
      <c r="BG15" s="38">
        <f t="shared" si="22"/>
        <v>8</v>
      </c>
      <c r="BH15" s="38">
        <f t="shared" si="16"/>
        <v>8</v>
      </c>
      <c r="BI15" s="38">
        <f t="shared" si="17"/>
        <v>8</v>
      </c>
      <c r="BJ15" s="38">
        <f t="shared" si="18"/>
        <v>8</v>
      </c>
      <c r="BK15" s="38">
        <f t="shared" si="19"/>
        <v>0</v>
      </c>
      <c r="BL15" s="38">
        <f t="shared" si="20"/>
        <v>8</v>
      </c>
      <c r="BM15" s="38">
        <f t="shared" si="21"/>
        <v>8</v>
      </c>
      <c r="BO15" s="193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5">
        <v>0.20100000000000001</v>
      </c>
      <c r="F16" s="185">
        <v>0.23100000000000001</v>
      </c>
      <c r="G16" s="185">
        <v>0.217</v>
      </c>
      <c r="H16" s="185">
        <v>0.06</v>
      </c>
      <c r="I16" s="185">
        <v>0.123</v>
      </c>
      <c r="J16" s="185">
        <v>0.182</v>
      </c>
      <c r="K16" s="185">
        <v>0.17899999999999999</v>
      </c>
      <c r="L16" s="41">
        <f t="shared" ca="1" si="4"/>
        <v>1152</v>
      </c>
      <c r="M16" s="42">
        <f t="shared" si="5"/>
        <v>8</v>
      </c>
      <c r="N16" s="43">
        <f t="shared" si="5"/>
        <v>8</v>
      </c>
      <c r="O16" s="43">
        <f t="shared" si="5"/>
        <v>8</v>
      </c>
      <c r="P16" s="43">
        <f t="shared" si="5"/>
        <v>0</v>
      </c>
      <c r="Q16" s="43">
        <f t="shared" si="5"/>
        <v>8</v>
      </c>
      <c r="R16" s="43">
        <f t="shared" si="5"/>
        <v>8</v>
      </c>
      <c r="S16" s="44">
        <f t="shared" si="5"/>
        <v>8</v>
      </c>
      <c r="T16" s="45">
        <f t="shared" ca="1" si="6"/>
        <v>192</v>
      </c>
      <c r="U16" s="46">
        <v>3400</v>
      </c>
      <c r="V16" s="47">
        <v>3400</v>
      </c>
      <c r="W16" s="47">
        <v>3400</v>
      </c>
      <c r="X16" s="47">
        <v>3400</v>
      </c>
      <c r="Y16" s="47">
        <v>3400</v>
      </c>
      <c r="Z16" s="47">
        <v>3400</v>
      </c>
      <c r="AA16" s="48">
        <v>3400</v>
      </c>
      <c r="AB16" s="49">
        <f t="shared" ca="1" si="7"/>
        <v>108800</v>
      </c>
      <c r="AC16" s="50">
        <f t="shared" ca="1" si="7"/>
        <v>108800</v>
      </c>
      <c r="AD16" s="50">
        <f t="shared" ca="1" si="7"/>
        <v>108800</v>
      </c>
      <c r="AE16" s="50">
        <f t="shared" ca="1" si="7"/>
        <v>0</v>
      </c>
      <c r="AF16" s="50">
        <f t="shared" ca="1" si="7"/>
        <v>108800</v>
      </c>
      <c r="AG16" s="50">
        <f t="shared" ca="1" si="7"/>
        <v>108800</v>
      </c>
      <c r="AH16" s="51">
        <f t="shared" ca="1" si="7"/>
        <v>108800</v>
      </c>
      <c r="AI16" s="114">
        <f t="shared" ca="1" si="15"/>
        <v>652800</v>
      </c>
      <c r="AJ16" s="49">
        <f t="shared" ca="1" si="8"/>
        <v>38.591999999999999</v>
      </c>
      <c r="AK16" s="50">
        <f t="shared" ca="1" si="8"/>
        <v>44.352000000000004</v>
      </c>
      <c r="AL16" s="50">
        <f t="shared" ca="1" si="8"/>
        <v>41.664000000000001</v>
      </c>
      <c r="AM16" s="50">
        <f t="shared" ca="1" si="8"/>
        <v>0</v>
      </c>
      <c r="AN16" s="50">
        <f t="shared" ca="1" si="8"/>
        <v>23.616</v>
      </c>
      <c r="AO16" s="50">
        <f t="shared" ca="1" si="8"/>
        <v>34.944000000000003</v>
      </c>
      <c r="AP16" s="51">
        <f t="shared" ca="1" si="8"/>
        <v>34.367999999999995</v>
      </c>
      <c r="AQ16" s="52">
        <f t="shared" ca="1" si="9"/>
        <v>217.536</v>
      </c>
      <c r="AR16" s="49">
        <f t="shared" ca="1" si="10"/>
        <v>2819.2371475953564</v>
      </c>
      <c r="AS16" s="50">
        <f t="shared" ca="1" si="10"/>
        <v>2453.1024531024527</v>
      </c>
      <c r="AT16" s="50">
        <f t="shared" ca="1" si="10"/>
        <v>2611.3671274961598</v>
      </c>
      <c r="AU16" s="50" t="str">
        <f t="shared" ca="1" si="10"/>
        <v/>
      </c>
      <c r="AV16" s="50">
        <f t="shared" ca="1" si="10"/>
        <v>4607.0460704607049</v>
      </c>
      <c r="AW16" s="50">
        <f t="shared" ca="1" si="10"/>
        <v>3113.5531135531132</v>
      </c>
      <c r="AX16" s="51">
        <f t="shared" ca="1" si="10"/>
        <v>3165.7355679702055</v>
      </c>
      <c r="AY16" s="52">
        <f t="shared" ca="1" si="10"/>
        <v>3000.8826125330979</v>
      </c>
      <c r="AZ16" s="37">
        <f t="shared" si="13"/>
        <v>2819.2371475953564</v>
      </c>
      <c r="BA16" s="37">
        <f t="shared" si="11"/>
        <v>2453.1024531024527</v>
      </c>
      <c r="BB16" s="37">
        <f t="shared" si="11"/>
        <v>2611.3671274961598</v>
      </c>
      <c r="BC16" s="37">
        <f t="shared" si="11"/>
        <v>9444.4444444444434</v>
      </c>
      <c r="BD16" s="37">
        <f t="shared" si="11"/>
        <v>4607.046070460704</v>
      </c>
      <c r="BE16" s="37">
        <f t="shared" si="11"/>
        <v>3113.5531135531132</v>
      </c>
      <c r="BF16" s="37">
        <f t="shared" si="11"/>
        <v>3165.7355679702046</v>
      </c>
      <c r="BG16" s="38">
        <f t="shared" si="22"/>
        <v>8</v>
      </c>
      <c r="BH16" s="38">
        <f t="shared" si="16"/>
        <v>8</v>
      </c>
      <c r="BI16" s="38">
        <f t="shared" si="17"/>
        <v>8</v>
      </c>
      <c r="BJ16" s="38">
        <f t="shared" si="18"/>
        <v>0</v>
      </c>
      <c r="BK16" s="38">
        <f t="shared" si="19"/>
        <v>8</v>
      </c>
      <c r="BL16" s="38">
        <f t="shared" si="20"/>
        <v>8</v>
      </c>
      <c r="BM16" s="38">
        <f t="shared" si="21"/>
        <v>8</v>
      </c>
      <c r="BO16" s="193"/>
    </row>
    <row r="17" spans="2:67">
      <c r="B17" s="3" t="s">
        <v>50</v>
      </c>
      <c r="C17" s="39">
        <v>0.45833333333333331</v>
      </c>
      <c r="D17" s="40">
        <v>0.5</v>
      </c>
      <c r="E17" s="185">
        <v>0.16900000000000001</v>
      </c>
      <c r="F17" s="185">
        <v>0.14299999999999999</v>
      </c>
      <c r="G17" s="185">
        <v>0.13800000000000001</v>
      </c>
      <c r="H17" s="185">
        <v>0.08</v>
      </c>
      <c r="I17" s="185">
        <v>0.106</v>
      </c>
      <c r="J17" s="185">
        <v>0.14699999999999999</v>
      </c>
      <c r="K17" s="185">
        <v>0.14699999999999999</v>
      </c>
      <c r="L17" s="41">
        <f t="shared" ca="1" si="4"/>
        <v>960</v>
      </c>
      <c r="M17" s="42">
        <f t="shared" si="5"/>
        <v>8</v>
      </c>
      <c r="N17" s="43">
        <f t="shared" si="5"/>
        <v>8</v>
      </c>
      <c r="O17" s="43">
        <f t="shared" si="5"/>
        <v>8</v>
      </c>
      <c r="P17" s="43">
        <f t="shared" si="5"/>
        <v>0</v>
      </c>
      <c r="Q17" s="43">
        <f t="shared" si="5"/>
        <v>0</v>
      </c>
      <c r="R17" s="43">
        <f t="shared" si="5"/>
        <v>8</v>
      </c>
      <c r="S17" s="44">
        <f t="shared" si="5"/>
        <v>8</v>
      </c>
      <c r="T17" s="45">
        <f t="shared" ca="1" si="6"/>
        <v>160</v>
      </c>
      <c r="U17" s="46">
        <v>3400</v>
      </c>
      <c r="V17" s="47">
        <v>3400</v>
      </c>
      <c r="W17" s="47">
        <v>3400</v>
      </c>
      <c r="X17" s="47">
        <v>3400</v>
      </c>
      <c r="Y17" s="47">
        <v>3400</v>
      </c>
      <c r="Z17" s="47">
        <v>3400</v>
      </c>
      <c r="AA17" s="48">
        <v>3400</v>
      </c>
      <c r="AB17" s="49">
        <f t="shared" ca="1" si="7"/>
        <v>108800</v>
      </c>
      <c r="AC17" s="50">
        <f t="shared" ca="1" si="7"/>
        <v>108800</v>
      </c>
      <c r="AD17" s="50">
        <f t="shared" ca="1" si="7"/>
        <v>108800</v>
      </c>
      <c r="AE17" s="50">
        <f t="shared" ca="1" si="7"/>
        <v>0</v>
      </c>
      <c r="AF17" s="50">
        <f t="shared" ca="1" si="7"/>
        <v>0</v>
      </c>
      <c r="AG17" s="50">
        <f t="shared" ca="1" si="7"/>
        <v>108800</v>
      </c>
      <c r="AH17" s="51">
        <f t="shared" ca="1" si="7"/>
        <v>108800</v>
      </c>
      <c r="AI17" s="114">
        <f t="shared" ca="1" si="15"/>
        <v>544000</v>
      </c>
      <c r="AJ17" s="49">
        <f t="shared" ca="1" si="8"/>
        <v>32.448</v>
      </c>
      <c r="AK17" s="50">
        <f t="shared" ca="1" si="8"/>
        <v>27.455999999999996</v>
      </c>
      <c r="AL17" s="50">
        <f t="shared" ca="1" si="8"/>
        <v>26.496000000000002</v>
      </c>
      <c r="AM17" s="50">
        <f t="shared" ca="1" si="8"/>
        <v>0</v>
      </c>
      <c r="AN17" s="50">
        <f t="shared" ca="1" si="8"/>
        <v>0</v>
      </c>
      <c r="AO17" s="50">
        <f t="shared" ca="1" si="8"/>
        <v>28.223999999999997</v>
      </c>
      <c r="AP17" s="51">
        <f t="shared" ca="1" si="8"/>
        <v>28.223999999999997</v>
      </c>
      <c r="AQ17" s="52">
        <f t="shared" ca="1" si="9"/>
        <v>142.84799999999998</v>
      </c>
      <c r="AR17" s="49">
        <f t="shared" ca="1" si="10"/>
        <v>3353.0571992110454</v>
      </c>
      <c r="AS17" s="50">
        <f t="shared" ca="1" si="10"/>
        <v>3962.7039627039635</v>
      </c>
      <c r="AT17" s="50">
        <f t="shared" ca="1" si="10"/>
        <v>4106.2801932367147</v>
      </c>
      <c r="AU17" s="50" t="str">
        <f t="shared" ca="1" si="10"/>
        <v/>
      </c>
      <c r="AV17" s="50" t="str">
        <f t="shared" ca="1" si="10"/>
        <v/>
      </c>
      <c r="AW17" s="50">
        <f t="shared" ca="1" si="10"/>
        <v>3854.8752834467123</v>
      </c>
      <c r="AX17" s="51">
        <f t="shared" ca="1" si="10"/>
        <v>3854.8752834467123</v>
      </c>
      <c r="AY17" s="52">
        <f t="shared" ca="1" si="10"/>
        <v>3808.2437275985667</v>
      </c>
      <c r="AZ17" s="37">
        <f t="shared" si="13"/>
        <v>3353.0571992110449</v>
      </c>
      <c r="BA17" s="37">
        <f t="shared" si="11"/>
        <v>3962.7039627039626</v>
      </c>
      <c r="BB17" s="37">
        <f t="shared" si="11"/>
        <v>4106.2801932367147</v>
      </c>
      <c r="BC17" s="37">
        <f t="shared" si="11"/>
        <v>7083.333333333333</v>
      </c>
      <c r="BD17" s="37">
        <f t="shared" si="11"/>
        <v>5345.9119496855346</v>
      </c>
      <c r="BE17" s="37">
        <f t="shared" si="11"/>
        <v>3854.8752834467118</v>
      </c>
      <c r="BF17" s="37">
        <f t="shared" si="11"/>
        <v>3854.8752834467118</v>
      </c>
      <c r="BG17" s="38">
        <f t="shared" si="22"/>
        <v>8</v>
      </c>
      <c r="BH17" s="38">
        <f t="shared" si="16"/>
        <v>8</v>
      </c>
      <c r="BI17" s="38">
        <f t="shared" si="17"/>
        <v>8</v>
      </c>
      <c r="BJ17" s="38">
        <f t="shared" si="18"/>
        <v>0</v>
      </c>
      <c r="BK17" s="38">
        <f t="shared" si="19"/>
        <v>0</v>
      </c>
      <c r="BL17" s="38">
        <f t="shared" si="20"/>
        <v>8</v>
      </c>
      <c r="BM17" s="38">
        <f t="shared" si="21"/>
        <v>8</v>
      </c>
      <c r="BO17" s="193"/>
    </row>
    <row r="18" spans="2:67">
      <c r="B18" s="3" t="s">
        <v>51</v>
      </c>
      <c r="C18" s="39">
        <v>0.5</v>
      </c>
      <c r="D18" s="40">
        <v>0.54166666666666663</v>
      </c>
      <c r="E18" s="185">
        <v>0.21199999999999999</v>
      </c>
      <c r="F18" s="185">
        <v>0.11899999999999999</v>
      </c>
      <c r="G18" s="185">
        <v>0.19400000000000001</v>
      </c>
      <c r="H18" s="185">
        <v>7.4999999999999997E-2</v>
      </c>
      <c r="I18" s="185">
        <v>0.14899999999999999</v>
      </c>
      <c r="J18" s="185">
        <v>0.10299999999999999</v>
      </c>
      <c r="K18" s="185">
        <v>0.111</v>
      </c>
      <c r="L18" s="41">
        <f t="shared" ca="1" si="4"/>
        <v>768</v>
      </c>
      <c r="M18" s="42">
        <f t="shared" si="5"/>
        <v>8</v>
      </c>
      <c r="N18" s="43">
        <f t="shared" si="5"/>
        <v>8</v>
      </c>
      <c r="O18" s="43">
        <f t="shared" si="5"/>
        <v>8</v>
      </c>
      <c r="P18" s="43">
        <f t="shared" si="5"/>
        <v>0</v>
      </c>
      <c r="Q18" s="43">
        <f t="shared" si="5"/>
        <v>8</v>
      </c>
      <c r="R18" s="43">
        <f t="shared" si="5"/>
        <v>0</v>
      </c>
      <c r="S18" s="44">
        <f t="shared" si="5"/>
        <v>0</v>
      </c>
      <c r="T18" s="45">
        <f t="shared" ca="1" si="6"/>
        <v>128</v>
      </c>
      <c r="U18" s="46">
        <v>3400</v>
      </c>
      <c r="V18" s="47">
        <v>3400</v>
      </c>
      <c r="W18" s="47">
        <v>3400</v>
      </c>
      <c r="X18" s="47">
        <v>3400</v>
      </c>
      <c r="Y18" s="47">
        <v>3400</v>
      </c>
      <c r="Z18" s="47">
        <v>3400</v>
      </c>
      <c r="AA18" s="48">
        <v>3400</v>
      </c>
      <c r="AB18" s="49">
        <f t="shared" ca="1" si="7"/>
        <v>108800</v>
      </c>
      <c r="AC18" s="50">
        <f t="shared" ca="1" si="7"/>
        <v>108800</v>
      </c>
      <c r="AD18" s="50">
        <f t="shared" ca="1" si="7"/>
        <v>108800</v>
      </c>
      <c r="AE18" s="50">
        <f t="shared" ca="1" si="7"/>
        <v>0</v>
      </c>
      <c r="AF18" s="50">
        <f t="shared" ca="1" si="7"/>
        <v>108800</v>
      </c>
      <c r="AG18" s="50">
        <f t="shared" ca="1" si="7"/>
        <v>0</v>
      </c>
      <c r="AH18" s="51">
        <f t="shared" ca="1" si="7"/>
        <v>0</v>
      </c>
      <c r="AI18" s="114">
        <f t="shared" ca="1" si="15"/>
        <v>435200</v>
      </c>
      <c r="AJ18" s="49">
        <f t="shared" ca="1" si="8"/>
        <v>40.704000000000001</v>
      </c>
      <c r="AK18" s="50">
        <f t="shared" ca="1" si="8"/>
        <v>22.847999999999999</v>
      </c>
      <c r="AL18" s="50">
        <f t="shared" ca="1" si="8"/>
        <v>37.248000000000005</v>
      </c>
      <c r="AM18" s="50">
        <f t="shared" ca="1" si="8"/>
        <v>0</v>
      </c>
      <c r="AN18" s="50">
        <f t="shared" ca="1" si="8"/>
        <v>28.607999999999997</v>
      </c>
      <c r="AO18" s="50">
        <f t="shared" ca="1" si="8"/>
        <v>0</v>
      </c>
      <c r="AP18" s="51">
        <f t="shared" ca="1" si="8"/>
        <v>0</v>
      </c>
      <c r="AQ18" s="52">
        <f t="shared" ca="1" si="9"/>
        <v>129.40800000000002</v>
      </c>
      <c r="AR18" s="49">
        <f t="shared" ca="1" si="10"/>
        <v>2672.9559748427673</v>
      </c>
      <c r="AS18" s="50">
        <f t="shared" ca="1" si="10"/>
        <v>4761.9047619047624</v>
      </c>
      <c r="AT18" s="50">
        <f t="shared" ca="1" si="10"/>
        <v>2920.9621993127143</v>
      </c>
      <c r="AU18" s="50" t="str">
        <f t="shared" ca="1" si="10"/>
        <v/>
      </c>
      <c r="AV18" s="50">
        <f t="shared" ca="1" si="10"/>
        <v>3803.1319910514544</v>
      </c>
      <c r="AW18" s="50" t="str">
        <f t="shared" ca="1" si="10"/>
        <v/>
      </c>
      <c r="AX18" s="51" t="str">
        <f t="shared" ca="1" si="10"/>
        <v/>
      </c>
      <c r="AY18" s="52">
        <f t="shared" ca="1" si="10"/>
        <v>3363.0069238377841</v>
      </c>
      <c r="AZ18" s="37">
        <f t="shared" si="13"/>
        <v>2672.9559748427673</v>
      </c>
      <c r="BA18" s="37">
        <f t="shared" si="11"/>
        <v>4761.9047619047615</v>
      </c>
      <c r="BB18" s="37">
        <f t="shared" si="11"/>
        <v>2920.9621993127143</v>
      </c>
      <c r="BC18" s="37">
        <f t="shared" si="11"/>
        <v>7555.5555555555557</v>
      </c>
      <c r="BD18" s="37">
        <f t="shared" si="11"/>
        <v>3803.131991051454</v>
      </c>
      <c r="BE18" s="37">
        <f t="shared" si="11"/>
        <v>5501.6181229773465</v>
      </c>
      <c r="BF18" s="37">
        <f t="shared" si="11"/>
        <v>5105.1051051051045</v>
      </c>
      <c r="BG18" s="38">
        <f t="shared" si="22"/>
        <v>8</v>
      </c>
      <c r="BH18" s="38">
        <f t="shared" si="16"/>
        <v>8</v>
      </c>
      <c r="BI18" s="38">
        <f t="shared" si="17"/>
        <v>8</v>
      </c>
      <c r="BJ18" s="38">
        <f t="shared" si="18"/>
        <v>0</v>
      </c>
      <c r="BK18" s="38">
        <f t="shared" si="19"/>
        <v>8</v>
      </c>
      <c r="BL18" s="38">
        <f t="shared" si="20"/>
        <v>0</v>
      </c>
      <c r="BM18" s="38">
        <f t="shared" si="21"/>
        <v>0</v>
      </c>
      <c r="BO18" s="193"/>
    </row>
    <row r="19" spans="2:67">
      <c r="B19" s="3" t="s">
        <v>51</v>
      </c>
      <c r="C19" s="39">
        <v>0.54166666666666663</v>
      </c>
      <c r="D19" s="40">
        <v>0.58333333333333337</v>
      </c>
      <c r="E19" s="185">
        <v>0.16600000000000001</v>
      </c>
      <c r="F19" s="185">
        <v>0.124</v>
      </c>
      <c r="G19" s="185">
        <v>0.107</v>
      </c>
      <c r="H19" s="185">
        <v>2.3E-2</v>
      </c>
      <c r="I19" s="185">
        <v>0.104</v>
      </c>
      <c r="J19" s="185">
        <v>9.5000000000000001E-2</v>
      </c>
      <c r="K19" s="185">
        <v>0.156</v>
      </c>
      <c r="L19" s="41">
        <f t="shared" ca="1" si="4"/>
        <v>576</v>
      </c>
      <c r="M19" s="42">
        <f t="shared" si="5"/>
        <v>8</v>
      </c>
      <c r="N19" s="43">
        <f t="shared" si="5"/>
        <v>8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8</v>
      </c>
      <c r="T19" s="45">
        <f t="shared" ca="1" si="6"/>
        <v>96</v>
      </c>
      <c r="U19" s="46">
        <v>3400</v>
      </c>
      <c r="V19" s="47">
        <v>3400</v>
      </c>
      <c r="W19" s="47">
        <v>3400</v>
      </c>
      <c r="X19" s="47">
        <v>3400</v>
      </c>
      <c r="Y19" s="47">
        <v>3400</v>
      </c>
      <c r="Z19" s="47">
        <v>3400</v>
      </c>
      <c r="AA19" s="48">
        <v>3400</v>
      </c>
      <c r="AB19" s="49">
        <f t="shared" ca="1" si="7"/>
        <v>108800</v>
      </c>
      <c r="AC19" s="50">
        <f t="shared" ca="1" si="7"/>
        <v>108800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108800</v>
      </c>
      <c r="AI19" s="114">
        <f t="shared" ca="1" si="15"/>
        <v>326400</v>
      </c>
      <c r="AJ19" s="49">
        <f t="shared" ca="1" si="8"/>
        <v>31.872</v>
      </c>
      <c r="AK19" s="50">
        <f t="shared" ca="1" si="8"/>
        <v>23.808</v>
      </c>
      <c r="AL19" s="50">
        <f t="shared" ca="1" si="8"/>
        <v>0</v>
      </c>
      <c r="AM19" s="50">
        <f t="shared" ca="1" si="8"/>
        <v>0</v>
      </c>
      <c r="AN19" s="50">
        <f t="shared" ca="1" si="8"/>
        <v>0</v>
      </c>
      <c r="AO19" s="50">
        <f t="shared" ca="1" si="8"/>
        <v>0</v>
      </c>
      <c r="AP19" s="51">
        <f t="shared" ca="1" si="8"/>
        <v>29.951999999999998</v>
      </c>
      <c r="AQ19" s="52">
        <f t="shared" ca="1" si="9"/>
        <v>85.632000000000005</v>
      </c>
      <c r="AR19" s="49">
        <f t="shared" ca="1" si="10"/>
        <v>3413.6546184738954</v>
      </c>
      <c r="AS19" s="50">
        <f t="shared" ca="1" si="10"/>
        <v>4569.8924731182797</v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>
        <f t="shared" ca="1" si="10"/>
        <v>3632.4786324786328</v>
      </c>
      <c r="AY19" s="52">
        <f t="shared" ca="1" si="10"/>
        <v>3811.6591928251119</v>
      </c>
      <c r="AZ19" s="37">
        <f t="shared" si="13"/>
        <v>3413.654618473895</v>
      </c>
      <c r="BA19" s="37">
        <f t="shared" si="11"/>
        <v>4569.8924731182797</v>
      </c>
      <c r="BB19" s="37">
        <f t="shared" si="11"/>
        <v>5295.9501557632393</v>
      </c>
      <c r="BC19" s="37">
        <f t="shared" si="11"/>
        <v>24637.681159420288</v>
      </c>
      <c r="BD19" s="37">
        <f t="shared" si="11"/>
        <v>5448.7179487179483</v>
      </c>
      <c r="BE19" s="37">
        <f t="shared" si="11"/>
        <v>5964.9122807017538</v>
      </c>
      <c r="BF19" s="37">
        <f t="shared" si="11"/>
        <v>3632.4786324786323</v>
      </c>
      <c r="BG19" s="38">
        <f t="shared" si="22"/>
        <v>8</v>
      </c>
      <c r="BH19" s="38">
        <f t="shared" si="16"/>
        <v>8</v>
      </c>
      <c r="BI19" s="38">
        <f t="shared" si="17"/>
        <v>0</v>
      </c>
      <c r="BJ19" s="38">
        <f t="shared" si="18"/>
        <v>0</v>
      </c>
      <c r="BK19" s="38">
        <f t="shared" si="19"/>
        <v>0</v>
      </c>
      <c r="BL19" s="38">
        <f t="shared" si="20"/>
        <v>0</v>
      </c>
      <c r="BM19" s="38">
        <f t="shared" si="21"/>
        <v>8</v>
      </c>
      <c r="BO19" s="193"/>
    </row>
    <row r="20" spans="2:67">
      <c r="B20" s="3" t="s">
        <v>52</v>
      </c>
      <c r="C20" s="39">
        <v>0.58333333333333337</v>
      </c>
      <c r="D20" s="40">
        <v>0.625</v>
      </c>
      <c r="E20" s="185">
        <v>0.185</v>
      </c>
      <c r="F20" s="185">
        <v>0.14399999999999999</v>
      </c>
      <c r="G20" s="185">
        <v>0.17699999999999999</v>
      </c>
      <c r="H20" s="185">
        <v>0.191</v>
      </c>
      <c r="I20" s="185">
        <v>0.17599999999999999</v>
      </c>
      <c r="J20" s="185">
        <v>4.2999999999999997E-2</v>
      </c>
      <c r="K20" s="185">
        <v>0.16300000000000001</v>
      </c>
      <c r="L20" s="41">
        <f t="shared" ca="1" si="4"/>
        <v>1152</v>
      </c>
      <c r="M20" s="42">
        <f t="shared" si="5"/>
        <v>8</v>
      </c>
      <c r="N20" s="43">
        <f t="shared" si="5"/>
        <v>8</v>
      </c>
      <c r="O20" s="43">
        <f t="shared" si="5"/>
        <v>8</v>
      </c>
      <c r="P20" s="43">
        <f t="shared" si="5"/>
        <v>8</v>
      </c>
      <c r="Q20" s="43">
        <f t="shared" si="5"/>
        <v>8</v>
      </c>
      <c r="R20" s="43">
        <f t="shared" si="5"/>
        <v>0</v>
      </c>
      <c r="S20" s="44">
        <f t="shared" si="5"/>
        <v>8</v>
      </c>
      <c r="T20" s="45">
        <f t="shared" ca="1" si="6"/>
        <v>192</v>
      </c>
      <c r="U20" s="46">
        <v>3400</v>
      </c>
      <c r="V20" s="47">
        <v>3400</v>
      </c>
      <c r="W20" s="47">
        <v>3400</v>
      </c>
      <c r="X20" s="47">
        <v>3400</v>
      </c>
      <c r="Y20" s="47">
        <v>3400</v>
      </c>
      <c r="Z20" s="47">
        <v>3400</v>
      </c>
      <c r="AA20" s="48">
        <v>3400</v>
      </c>
      <c r="AB20" s="49">
        <f t="shared" ca="1" si="7"/>
        <v>108800</v>
      </c>
      <c r="AC20" s="50">
        <f t="shared" ca="1" si="7"/>
        <v>108800</v>
      </c>
      <c r="AD20" s="50">
        <f t="shared" ca="1" si="7"/>
        <v>108800</v>
      </c>
      <c r="AE20" s="50">
        <f t="shared" ca="1" si="7"/>
        <v>108800</v>
      </c>
      <c r="AF20" s="50">
        <f t="shared" ca="1" si="7"/>
        <v>108800</v>
      </c>
      <c r="AG20" s="50">
        <f t="shared" ca="1" si="7"/>
        <v>0</v>
      </c>
      <c r="AH20" s="51">
        <f t="shared" ca="1" si="7"/>
        <v>108800</v>
      </c>
      <c r="AI20" s="114">
        <f t="shared" ca="1" si="15"/>
        <v>652800</v>
      </c>
      <c r="AJ20" s="49">
        <f t="shared" ca="1" si="8"/>
        <v>35.519999999999996</v>
      </c>
      <c r="AK20" s="50">
        <f t="shared" ca="1" si="8"/>
        <v>27.647999999999996</v>
      </c>
      <c r="AL20" s="50">
        <f t="shared" ca="1" si="8"/>
        <v>33.983999999999995</v>
      </c>
      <c r="AM20" s="50">
        <f t="shared" ca="1" si="8"/>
        <v>36.671999999999997</v>
      </c>
      <c r="AN20" s="50">
        <f t="shared" ca="1" si="8"/>
        <v>33.792000000000002</v>
      </c>
      <c r="AO20" s="50">
        <f t="shared" ca="1" si="8"/>
        <v>0</v>
      </c>
      <c r="AP20" s="51">
        <f t="shared" ca="1" si="8"/>
        <v>31.295999999999999</v>
      </c>
      <c r="AQ20" s="52">
        <f t="shared" ca="1" si="9"/>
        <v>198.91199999999998</v>
      </c>
      <c r="AR20" s="49">
        <f t="shared" ca="1" si="10"/>
        <v>3063.0630630630635</v>
      </c>
      <c r="AS20" s="50">
        <f t="shared" ca="1" si="10"/>
        <v>3935.1851851851857</v>
      </c>
      <c r="AT20" s="50">
        <f t="shared" ca="1" si="10"/>
        <v>3201.5065913371004</v>
      </c>
      <c r="AU20" s="50">
        <f t="shared" ca="1" si="10"/>
        <v>2966.8411867364748</v>
      </c>
      <c r="AV20" s="50">
        <f t="shared" ca="1" si="10"/>
        <v>3219.6969696969695</v>
      </c>
      <c r="AW20" s="50" t="str">
        <f t="shared" ca="1" si="10"/>
        <v/>
      </c>
      <c r="AX20" s="51">
        <f t="shared" ca="1" si="10"/>
        <v>3476.4826175869121</v>
      </c>
      <c r="AY20" s="52">
        <f t="shared" ca="1" si="10"/>
        <v>3281.8532818532822</v>
      </c>
      <c r="AZ20" s="37">
        <f t="shared" si="13"/>
        <v>3063.0630630630631</v>
      </c>
      <c r="BA20" s="37">
        <f t="shared" si="11"/>
        <v>3935.1851851851852</v>
      </c>
      <c r="BB20" s="37">
        <f t="shared" si="11"/>
        <v>3201.5065913371</v>
      </c>
      <c r="BC20" s="37">
        <f t="shared" si="11"/>
        <v>2966.8411867364744</v>
      </c>
      <c r="BD20" s="37">
        <f t="shared" si="11"/>
        <v>3219.6969696969695</v>
      </c>
      <c r="BE20" s="37">
        <f t="shared" si="11"/>
        <v>13178.29457364341</v>
      </c>
      <c r="BF20" s="37">
        <f t="shared" si="11"/>
        <v>3476.4826175869116</v>
      </c>
      <c r="BG20" s="38">
        <f t="shared" si="22"/>
        <v>8</v>
      </c>
      <c r="BH20" s="38">
        <f t="shared" si="16"/>
        <v>8</v>
      </c>
      <c r="BI20" s="38">
        <f t="shared" si="17"/>
        <v>8</v>
      </c>
      <c r="BJ20" s="38">
        <f t="shared" si="18"/>
        <v>8</v>
      </c>
      <c r="BK20" s="38">
        <f t="shared" si="19"/>
        <v>8</v>
      </c>
      <c r="BL20" s="38">
        <f t="shared" si="20"/>
        <v>0</v>
      </c>
      <c r="BM20" s="38">
        <f t="shared" si="21"/>
        <v>8</v>
      </c>
      <c r="BO20" s="193"/>
    </row>
    <row r="21" spans="2:67">
      <c r="B21" s="3" t="s">
        <v>52</v>
      </c>
      <c r="C21" s="39">
        <v>0.625</v>
      </c>
      <c r="D21" s="40">
        <v>0.66666666666666663</v>
      </c>
      <c r="E21" s="185">
        <v>7.0000000000000007E-2</v>
      </c>
      <c r="F21" s="185">
        <v>9.6000000000000002E-2</v>
      </c>
      <c r="G21" s="185">
        <v>8.2000000000000003E-2</v>
      </c>
      <c r="H21" s="185">
        <v>0.20100000000000001</v>
      </c>
      <c r="I21" s="185">
        <v>4.2000000000000003E-2</v>
      </c>
      <c r="J21" s="185">
        <v>4.5999999999999999E-2</v>
      </c>
      <c r="K21" s="185">
        <v>0.16300000000000001</v>
      </c>
      <c r="L21" s="41">
        <f t="shared" ca="1" si="4"/>
        <v>384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8</v>
      </c>
      <c r="Q21" s="43">
        <f t="shared" si="5"/>
        <v>0</v>
      </c>
      <c r="R21" s="43">
        <f t="shared" si="5"/>
        <v>0</v>
      </c>
      <c r="S21" s="44">
        <f t="shared" si="5"/>
        <v>8</v>
      </c>
      <c r="T21" s="45">
        <f t="shared" ca="1" si="6"/>
        <v>64</v>
      </c>
      <c r="U21" s="46">
        <v>3400</v>
      </c>
      <c r="V21" s="47">
        <v>3400</v>
      </c>
      <c r="W21" s="47">
        <v>3400</v>
      </c>
      <c r="X21" s="47">
        <v>3400</v>
      </c>
      <c r="Y21" s="47">
        <v>3400</v>
      </c>
      <c r="Z21" s="47">
        <v>3400</v>
      </c>
      <c r="AA21" s="48">
        <v>3400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108800</v>
      </c>
      <c r="AF21" s="50">
        <f t="shared" ca="1" si="7"/>
        <v>0</v>
      </c>
      <c r="AG21" s="50">
        <f t="shared" ca="1" si="7"/>
        <v>0</v>
      </c>
      <c r="AH21" s="51">
        <f t="shared" ca="1" si="7"/>
        <v>108800</v>
      </c>
      <c r="AI21" s="114">
        <f t="shared" ca="1" si="15"/>
        <v>217600</v>
      </c>
      <c r="AJ21" s="49">
        <f t="shared" ca="1" si="8"/>
        <v>0</v>
      </c>
      <c r="AK21" s="50">
        <f t="shared" ca="1" si="8"/>
        <v>0</v>
      </c>
      <c r="AL21" s="50">
        <f t="shared" ca="1" si="8"/>
        <v>0</v>
      </c>
      <c r="AM21" s="50">
        <f t="shared" ca="1" si="8"/>
        <v>38.591999999999999</v>
      </c>
      <c r="AN21" s="50">
        <f t="shared" ca="1" si="8"/>
        <v>0</v>
      </c>
      <c r="AO21" s="50">
        <f t="shared" ca="1" si="8"/>
        <v>0</v>
      </c>
      <c r="AP21" s="51">
        <f t="shared" ca="1" si="8"/>
        <v>31.295999999999999</v>
      </c>
      <c r="AQ21" s="52">
        <f t="shared" ca="1" si="9"/>
        <v>69.888000000000005</v>
      </c>
      <c r="AR21" s="49" t="str">
        <f t="shared" ca="1" si="10"/>
        <v/>
      </c>
      <c r="AS21" s="50" t="str">
        <f t="shared" ca="1" si="10"/>
        <v/>
      </c>
      <c r="AT21" s="50" t="str">
        <f t="shared" ca="1" si="10"/>
        <v/>
      </c>
      <c r="AU21" s="50">
        <f t="shared" ca="1" si="10"/>
        <v>2819.2371475953564</v>
      </c>
      <c r="AV21" s="50" t="str">
        <f t="shared" ca="1" si="10"/>
        <v/>
      </c>
      <c r="AW21" s="50" t="str">
        <f t="shared" ca="1" si="10"/>
        <v/>
      </c>
      <c r="AX21" s="51">
        <f t="shared" ca="1" si="10"/>
        <v>3476.4826175869121</v>
      </c>
      <c r="AY21" s="52">
        <f t="shared" ca="1" si="10"/>
        <v>3113.5531135531132</v>
      </c>
      <c r="AZ21" s="37">
        <f t="shared" si="13"/>
        <v>8095.2380952380936</v>
      </c>
      <c r="BA21" s="37">
        <f t="shared" si="11"/>
        <v>5902.7777777777774</v>
      </c>
      <c r="BB21" s="37">
        <f t="shared" si="11"/>
        <v>6910.5691056910564</v>
      </c>
      <c r="BC21" s="37">
        <f t="shared" si="11"/>
        <v>2819.2371475953564</v>
      </c>
      <c r="BD21" s="37">
        <f t="shared" si="11"/>
        <v>13492.063492063491</v>
      </c>
      <c r="BE21" s="37">
        <f t="shared" si="11"/>
        <v>12318.840579710144</v>
      </c>
      <c r="BF21" s="37">
        <f t="shared" si="11"/>
        <v>3476.4826175869116</v>
      </c>
      <c r="BG21" s="38">
        <f t="shared" si="22"/>
        <v>0</v>
      </c>
      <c r="BH21" s="38">
        <f t="shared" si="16"/>
        <v>0</v>
      </c>
      <c r="BI21" s="38">
        <f t="shared" si="17"/>
        <v>0</v>
      </c>
      <c r="BJ21" s="38">
        <f t="shared" si="18"/>
        <v>8</v>
      </c>
      <c r="BK21" s="38">
        <f t="shared" si="19"/>
        <v>0</v>
      </c>
      <c r="BL21" s="38">
        <f t="shared" si="20"/>
        <v>0</v>
      </c>
      <c r="BM21" s="38">
        <f t="shared" si="21"/>
        <v>8</v>
      </c>
      <c r="BO21" s="193"/>
    </row>
    <row r="22" spans="2:67">
      <c r="B22" s="3" t="s">
        <v>52</v>
      </c>
      <c r="C22" s="39">
        <v>0.66666666666666663</v>
      </c>
      <c r="D22" s="40">
        <v>0.70833333333333337</v>
      </c>
      <c r="E22" s="185">
        <v>4.4999999999999998E-2</v>
      </c>
      <c r="F22" s="185">
        <v>0.11700000000000001</v>
      </c>
      <c r="G22" s="185">
        <v>6.0999999999999999E-2</v>
      </c>
      <c r="H22" s="185">
        <v>0.20599999999999999</v>
      </c>
      <c r="I22" s="185">
        <v>7.0000000000000007E-2</v>
      </c>
      <c r="J22" s="185">
        <v>8.4000000000000005E-2</v>
      </c>
      <c r="K22" s="185">
        <v>8.8999999999999996E-2</v>
      </c>
      <c r="L22" s="41">
        <f t="shared" ca="1" si="4"/>
        <v>384</v>
      </c>
      <c r="M22" s="42">
        <f t="shared" si="5"/>
        <v>0</v>
      </c>
      <c r="N22" s="43">
        <f t="shared" si="5"/>
        <v>8</v>
      </c>
      <c r="O22" s="43">
        <f t="shared" si="5"/>
        <v>0</v>
      </c>
      <c r="P22" s="43">
        <f t="shared" si="5"/>
        <v>8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45">
        <f t="shared" ca="1" si="6"/>
        <v>64</v>
      </c>
      <c r="U22" s="46">
        <v>3400</v>
      </c>
      <c r="V22" s="47">
        <v>3400</v>
      </c>
      <c r="W22" s="47">
        <v>3400</v>
      </c>
      <c r="X22" s="47">
        <v>3400</v>
      </c>
      <c r="Y22" s="47">
        <v>3400</v>
      </c>
      <c r="Z22" s="47">
        <v>3400</v>
      </c>
      <c r="AA22" s="48">
        <v>3400</v>
      </c>
      <c r="AB22" s="49">
        <f t="shared" ca="1" si="7"/>
        <v>0</v>
      </c>
      <c r="AC22" s="50">
        <f t="shared" ca="1" si="7"/>
        <v>108800</v>
      </c>
      <c r="AD22" s="50">
        <f t="shared" ca="1" si="7"/>
        <v>0</v>
      </c>
      <c r="AE22" s="50">
        <f t="shared" ca="1" si="7"/>
        <v>108800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15"/>
        <v>217600</v>
      </c>
      <c r="AJ22" s="49">
        <f t="shared" ca="1" si="8"/>
        <v>0</v>
      </c>
      <c r="AK22" s="50">
        <f t="shared" ca="1" si="8"/>
        <v>22.464000000000002</v>
      </c>
      <c r="AL22" s="50">
        <f t="shared" ca="1" si="8"/>
        <v>0</v>
      </c>
      <c r="AM22" s="50">
        <f t="shared" ca="1" si="8"/>
        <v>39.552</v>
      </c>
      <c r="AN22" s="50">
        <f t="shared" ca="1" si="8"/>
        <v>0</v>
      </c>
      <c r="AO22" s="50">
        <f t="shared" ca="1" si="8"/>
        <v>0</v>
      </c>
      <c r="AP22" s="51">
        <f t="shared" ca="1" si="8"/>
        <v>0</v>
      </c>
      <c r="AQ22" s="52">
        <f t="shared" ca="1" si="9"/>
        <v>62.016000000000005</v>
      </c>
      <c r="AR22" s="49" t="str">
        <f t="shared" ca="1" si="10"/>
        <v/>
      </c>
      <c r="AS22" s="50">
        <f t="shared" ca="1" si="10"/>
        <v>4843.3048433048425</v>
      </c>
      <c r="AT22" s="50" t="str">
        <f t="shared" ca="1" si="10"/>
        <v/>
      </c>
      <c r="AU22" s="50">
        <f t="shared" ca="1" si="10"/>
        <v>2750.8090614886733</v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3508.7719298245611</v>
      </c>
      <c r="AZ22" s="37">
        <f t="shared" si="13"/>
        <v>12592.592592592593</v>
      </c>
      <c r="BA22" s="37">
        <f t="shared" si="11"/>
        <v>4843.3048433048425</v>
      </c>
      <c r="BB22" s="37">
        <f t="shared" si="11"/>
        <v>9289.6174863387969</v>
      </c>
      <c r="BC22" s="37">
        <f t="shared" si="11"/>
        <v>2750.8090614886733</v>
      </c>
      <c r="BD22" s="37">
        <f t="shared" si="11"/>
        <v>8095.2380952380936</v>
      </c>
      <c r="BE22" s="37">
        <f t="shared" si="11"/>
        <v>6746.0317460317456</v>
      </c>
      <c r="BF22" s="37">
        <f t="shared" si="11"/>
        <v>6367.0411985018727</v>
      </c>
      <c r="BG22" s="38">
        <f t="shared" si="22"/>
        <v>0</v>
      </c>
      <c r="BH22" s="38">
        <f t="shared" si="16"/>
        <v>8</v>
      </c>
      <c r="BI22" s="38">
        <f t="shared" si="17"/>
        <v>0</v>
      </c>
      <c r="BJ22" s="38">
        <f t="shared" si="18"/>
        <v>8</v>
      </c>
      <c r="BK22" s="38">
        <f t="shared" si="19"/>
        <v>0</v>
      </c>
      <c r="BL22" s="38">
        <f t="shared" si="20"/>
        <v>0</v>
      </c>
      <c r="BM22" s="38">
        <f t="shared" si="21"/>
        <v>0</v>
      </c>
      <c r="BO22" s="193"/>
    </row>
    <row r="23" spans="2:67">
      <c r="B23" s="3" t="s">
        <v>52</v>
      </c>
      <c r="C23" s="39">
        <v>0.70833333333333337</v>
      </c>
      <c r="D23" s="40">
        <v>0.75</v>
      </c>
      <c r="E23" s="185">
        <v>0.14699999999999999</v>
      </c>
      <c r="F23" s="185">
        <v>0.14399999999999999</v>
      </c>
      <c r="G23" s="185">
        <v>0.17799999999999999</v>
      </c>
      <c r="H23" s="185">
        <v>0.254</v>
      </c>
      <c r="I23" s="185">
        <v>0.13500000000000001</v>
      </c>
      <c r="J23" s="185">
        <v>0.19900000000000001</v>
      </c>
      <c r="K23" s="185">
        <v>0.114</v>
      </c>
      <c r="L23" s="41">
        <f t="shared" ca="1" si="4"/>
        <v>1344</v>
      </c>
      <c r="M23" s="42">
        <f t="shared" si="5"/>
        <v>8</v>
      </c>
      <c r="N23" s="43">
        <f t="shared" si="5"/>
        <v>8</v>
      </c>
      <c r="O23" s="43">
        <f t="shared" si="5"/>
        <v>8</v>
      </c>
      <c r="P23" s="43">
        <f t="shared" si="5"/>
        <v>8</v>
      </c>
      <c r="Q23" s="43">
        <f t="shared" si="5"/>
        <v>8</v>
      </c>
      <c r="R23" s="43">
        <f t="shared" si="5"/>
        <v>8</v>
      </c>
      <c r="S23" s="44">
        <f t="shared" si="5"/>
        <v>8</v>
      </c>
      <c r="T23" s="45">
        <f t="shared" ca="1" si="6"/>
        <v>224</v>
      </c>
      <c r="U23" s="46">
        <v>3400</v>
      </c>
      <c r="V23" s="47">
        <v>3400</v>
      </c>
      <c r="W23" s="47">
        <v>3400</v>
      </c>
      <c r="X23" s="47">
        <v>3400</v>
      </c>
      <c r="Y23" s="47">
        <v>3400</v>
      </c>
      <c r="Z23" s="47">
        <v>3400</v>
      </c>
      <c r="AA23" s="48">
        <v>3400</v>
      </c>
      <c r="AB23" s="49">
        <f t="shared" ca="1" si="7"/>
        <v>108800</v>
      </c>
      <c r="AC23" s="50">
        <f t="shared" ca="1" si="7"/>
        <v>108800</v>
      </c>
      <c r="AD23" s="50">
        <f t="shared" ca="1" si="7"/>
        <v>108800</v>
      </c>
      <c r="AE23" s="50">
        <f t="shared" ca="1" si="7"/>
        <v>108800</v>
      </c>
      <c r="AF23" s="50">
        <f t="shared" ca="1" si="7"/>
        <v>108800</v>
      </c>
      <c r="AG23" s="50">
        <f t="shared" ca="1" si="7"/>
        <v>108800</v>
      </c>
      <c r="AH23" s="51">
        <f t="shared" ca="1" si="7"/>
        <v>108800</v>
      </c>
      <c r="AI23" s="114">
        <f t="shared" ca="1" si="15"/>
        <v>761600</v>
      </c>
      <c r="AJ23" s="49">
        <f t="shared" ca="1" si="8"/>
        <v>28.223999999999997</v>
      </c>
      <c r="AK23" s="50">
        <f t="shared" ca="1" si="8"/>
        <v>27.647999999999996</v>
      </c>
      <c r="AL23" s="50">
        <f t="shared" ca="1" si="8"/>
        <v>34.176000000000002</v>
      </c>
      <c r="AM23" s="50">
        <f t="shared" ca="1" si="8"/>
        <v>48.768000000000001</v>
      </c>
      <c r="AN23" s="50">
        <f t="shared" ca="1" si="8"/>
        <v>25.92</v>
      </c>
      <c r="AO23" s="50">
        <f t="shared" ca="1" si="8"/>
        <v>38.207999999999998</v>
      </c>
      <c r="AP23" s="51">
        <f t="shared" ca="1" si="8"/>
        <v>21.888000000000002</v>
      </c>
      <c r="AQ23" s="52">
        <f t="shared" ca="1" si="9"/>
        <v>224.83199999999999</v>
      </c>
      <c r="AR23" s="49">
        <f t="shared" ca="1" si="10"/>
        <v>3854.8752834467123</v>
      </c>
      <c r="AS23" s="50">
        <f t="shared" ca="1" si="10"/>
        <v>3935.1851851851857</v>
      </c>
      <c r="AT23" s="50">
        <f t="shared" ca="1" si="10"/>
        <v>3183.5205992509364</v>
      </c>
      <c r="AU23" s="50">
        <f t="shared" ca="1" si="10"/>
        <v>2230.9711286089237</v>
      </c>
      <c r="AV23" s="50">
        <f t="shared" ca="1" si="10"/>
        <v>4197.5308641975307</v>
      </c>
      <c r="AW23" s="50">
        <f t="shared" ca="1" si="10"/>
        <v>2847.5711892797322</v>
      </c>
      <c r="AX23" s="51">
        <f t="shared" ca="1" si="10"/>
        <v>4970.7602339181285</v>
      </c>
      <c r="AY23" s="52">
        <f t="shared" ca="1" si="10"/>
        <v>3387.4181611158556</v>
      </c>
      <c r="AZ23" s="37">
        <f t="shared" si="13"/>
        <v>3854.8752834467118</v>
      </c>
      <c r="BA23" s="37">
        <f t="shared" si="11"/>
        <v>3935.1851851851852</v>
      </c>
      <c r="BB23" s="37">
        <f t="shared" si="11"/>
        <v>3183.5205992509364</v>
      </c>
      <c r="BC23" s="37">
        <f t="shared" si="11"/>
        <v>2230.9711286089237</v>
      </c>
      <c r="BD23" s="37">
        <f t="shared" si="11"/>
        <v>4197.5308641975307</v>
      </c>
      <c r="BE23" s="37">
        <f t="shared" si="11"/>
        <v>2847.5711892797317</v>
      </c>
      <c r="BF23" s="37">
        <f t="shared" si="11"/>
        <v>4970.7602339181285</v>
      </c>
      <c r="BG23" s="38">
        <f t="shared" si="22"/>
        <v>8</v>
      </c>
      <c r="BH23" s="38">
        <f t="shared" si="16"/>
        <v>8</v>
      </c>
      <c r="BI23" s="38">
        <f t="shared" si="17"/>
        <v>8</v>
      </c>
      <c r="BJ23" s="38">
        <f t="shared" si="18"/>
        <v>8</v>
      </c>
      <c r="BK23" s="38">
        <f t="shared" si="19"/>
        <v>8</v>
      </c>
      <c r="BL23" s="38">
        <f t="shared" si="20"/>
        <v>8</v>
      </c>
      <c r="BM23" s="38">
        <f t="shared" si="21"/>
        <v>8</v>
      </c>
      <c r="BO23" s="193"/>
    </row>
    <row r="24" spans="2:67">
      <c r="B24" s="3" t="s">
        <v>48</v>
      </c>
      <c r="C24" s="39">
        <v>0.75</v>
      </c>
      <c r="D24" s="40">
        <v>0.79166666666666663</v>
      </c>
      <c r="E24" s="185">
        <v>0.20200000000000001</v>
      </c>
      <c r="F24" s="185">
        <v>0.249</v>
      </c>
      <c r="G24" s="185">
        <v>0.19800000000000001</v>
      </c>
      <c r="H24" s="185">
        <v>0.19700000000000001</v>
      </c>
      <c r="I24" s="185">
        <v>0.27800000000000002</v>
      </c>
      <c r="J24" s="185">
        <v>0.19400000000000001</v>
      </c>
      <c r="K24" s="185">
        <v>0.17499999999999999</v>
      </c>
      <c r="L24" s="41">
        <f t="shared" ca="1" si="4"/>
        <v>1344</v>
      </c>
      <c r="M24" s="42">
        <f t="shared" si="5"/>
        <v>8</v>
      </c>
      <c r="N24" s="43">
        <f t="shared" si="5"/>
        <v>8</v>
      </c>
      <c r="O24" s="43">
        <f t="shared" si="5"/>
        <v>8</v>
      </c>
      <c r="P24" s="43">
        <f t="shared" si="5"/>
        <v>8</v>
      </c>
      <c r="Q24" s="43">
        <f t="shared" si="5"/>
        <v>8</v>
      </c>
      <c r="R24" s="43">
        <f t="shared" si="5"/>
        <v>8</v>
      </c>
      <c r="S24" s="44">
        <f t="shared" si="5"/>
        <v>8</v>
      </c>
      <c r="T24" s="45">
        <f t="shared" ca="1" si="6"/>
        <v>224</v>
      </c>
      <c r="U24" s="46">
        <v>3400</v>
      </c>
      <c r="V24" s="47">
        <v>3400</v>
      </c>
      <c r="W24" s="47">
        <v>3400</v>
      </c>
      <c r="X24" s="47">
        <v>3400</v>
      </c>
      <c r="Y24" s="47">
        <v>3400</v>
      </c>
      <c r="Z24" s="47">
        <v>3400</v>
      </c>
      <c r="AA24" s="48">
        <v>3400</v>
      </c>
      <c r="AB24" s="49">
        <f t="shared" ca="1" si="7"/>
        <v>108800</v>
      </c>
      <c r="AC24" s="50">
        <f t="shared" ca="1" si="7"/>
        <v>108800</v>
      </c>
      <c r="AD24" s="50">
        <f t="shared" ca="1" si="7"/>
        <v>108800</v>
      </c>
      <c r="AE24" s="50">
        <f t="shared" ca="1" si="7"/>
        <v>108800</v>
      </c>
      <c r="AF24" s="50">
        <f t="shared" ca="1" si="7"/>
        <v>108800</v>
      </c>
      <c r="AG24" s="50">
        <f t="shared" ca="1" si="7"/>
        <v>108800</v>
      </c>
      <c r="AH24" s="51">
        <f t="shared" ca="1" si="7"/>
        <v>108800</v>
      </c>
      <c r="AI24" s="114">
        <f t="shared" ca="1" si="15"/>
        <v>761600</v>
      </c>
      <c r="AJ24" s="49">
        <f t="shared" ca="1" si="8"/>
        <v>38.784000000000006</v>
      </c>
      <c r="AK24" s="50">
        <f t="shared" ca="1" si="8"/>
        <v>47.808</v>
      </c>
      <c r="AL24" s="50">
        <f t="shared" ca="1" si="8"/>
        <v>38.016000000000005</v>
      </c>
      <c r="AM24" s="50">
        <f t="shared" ca="1" si="8"/>
        <v>37.823999999999998</v>
      </c>
      <c r="AN24" s="50">
        <f t="shared" ca="1" si="8"/>
        <v>53.376000000000005</v>
      </c>
      <c r="AO24" s="50">
        <f t="shared" ca="1" si="8"/>
        <v>37.248000000000005</v>
      </c>
      <c r="AP24" s="51">
        <f t="shared" ca="1" si="8"/>
        <v>33.599999999999994</v>
      </c>
      <c r="AQ24" s="52">
        <f t="shared" ca="1" si="9"/>
        <v>286.65600000000006</v>
      </c>
      <c r="AR24" s="49">
        <f t="shared" ca="1" si="10"/>
        <v>2805.280528052805</v>
      </c>
      <c r="AS24" s="50">
        <f t="shared" ca="1" si="10"/>
        <v>2275.7697456492638</v>
      </c>
      <c r="AT24" s="50">
        <f t="shared" ca="1" si="10"/>
        <v>2861.9528619528614</v>
      </c>
      <c r="AU24" s="50">
        <f t="shared" ca="1" si="10"/>
        <v>2876.4805414551611</v>
      </c>
      <c r="AV24" s="50">
        <f t="shared" ca="1" si="10"/>
        <v>2038.3693045563548</v>
      </c>
      <c r="AW24" s="50">
        <f t="shared" ca="1" si="10"/>
        <v>2920.9621993127143</v>
      </c>
      <c r="AX24" s="51">
        <f t="shared" ca="1" si="10"/>
        <v>3238.0952380952385</v>
      </c>
      <c r="AY24" s="52">
        <f t="shared" ca="1" si="10"/>
        <v>2656.843045322616</v>
      </c>
      <c r="AZ24" s="37">
        <f t="shared" si="13"/>
        <v>2805.280528052805</v>
      </c>
      <c r="BA24" s="37">
        <f t="shared" si="11"/>
        <v>2275.7697456492638</v>
      </c>
      <c r="BB24" s="37">
        <f t="shared" si="11"/>
        <v>2861.9528619528614</v>
      </c>
      <c r="BC24" s="37">
        <f t="shared" si="11"/>
        <v>2876.4805414551606</v>
      </c>
      <c r="BD24" s="37">
        <f t="shared" si="11"/>
        <v>2038.3693045563546</v>
      </c>
      <c r="BE24" s="37">
        <f t="shared" si="11"/>
        <v>2920.9621993127143</v>
      </c>
      <c r="BF24" s="37">
        <f t="shared" si="11"/>
        <v>3238.0952380952381</v>
      </c>
      <c r="BG24" s="38">
        <f t="shared" si="22"/>
        <v>8</v>
      </c>
      <c r="BH24" s="38">
        <f t="shared" si="16"/>
        <v>8</v>
      </c>
      <c r="BI24" s="38">
        <f t="shared" si="17"/>
        <v>8</v>
      </c>
      <c r="BJ24" s="38">
        <f t="shared" si="18"/>
        <v>8</v>
      </c>
      <c r="BK24" s="38">
        <f t="shared" si="19"/>
        <v>8</v>
      </c>
      <c r="BL24" s="38">
        <f t="shared" si="20"/>
        <v>8</v>
      </c>
      <c r="BM24" s="38">
        <f t="shared" si="21"/>
        <v>8</v>
      </c>
      <c r="BO24" s="193"/>
    </row>
    <row r="25" spans="2:67">
      <c r="B25" s="3" t="s">
        <v>48</v>
      </c>
      <c r="C25" s="39">
        <v>0.79166666666666663</v>
      </c>
      <c r="D25" s="40">
        <v>0.83333333333333337</v>
      </c>
      <c r="E25" s="185">
        <v>0.21199999999999999</v>
      </c>
      <c r="F25" s="185">
        <v>0.30599999999999999</v>
      </c>
      <c r="G25" s="185">
        <v>0.254</v>
      </c>
      <c r="H25" s="185">
        <v>0.223</v>
      </c>
      <c r="I25" s="185">
        <v>0.19500000000000001</v>
      </c>
      <c r="J25" s="185">
        <v>0.14799999999999999</v>
      </c>
      <c r="K25" s="185">
        <v>0.105</v>
      </c>
      <c r="L25" s="41">
        <f t="shared" ca="1" si="4"/>
        <v>1152</v>
      </c>
      <c r="M25" s="42">
        <f t="shared" si="5"/>
        <v>8</v>
      </c>
      <c r="N25" s="43">
        <f t="shared" si="5"/>
        <v>8</v>
      </c>
      <c r="O25" s="43">
        <f t="shared" si="5"/>
        <v>8</v>
      </c>
      <c r="P25" s="43">
        <f t="shared" si="5"/>
        <v>8</v>
      </c>
      <c r="Q25" s="43">
        <f t="shared" si="5"/>
        <v>8</v>
      </c>
      <c r="R25" s="43">
        <f t="shared" si="5"/>
        <v>8</v>
      </c>
      <c r="S25" s="44">
        <f t="shared" si="5"/>
        <v>0</v>
      </c>
      <c r="T25" s="45">
        <f t="shared" ca="1" si="6"/>
        <v>192</v>
      </c>
      <c r="U25" s="46">
        <v>3400</v>
      </c>
      <c r="V25" s="47">
        <v>3400</v>
      </c>
      <c r="W25" s="47">
        <v>3400</v>
      </c>
      <c r="X25" s="47">
        <v>3400</v>
      </c>
      <c r="Y25" s="47">
        <v>3400</v>
      </c>
      <c r="Z25" s="47">
        <v>3400</v>
      </c>
      <c r="AA25" s="48">
        <v>3400</v>
      </c>
      <c r="AB25" s="49">
        <f t="shared" ca="1" si="7"/>
        <v>108800</v>
      </c>
      <c r="AC25" s="50">
        <f t="shared" ca="1" si="7"/>
        <v>108800</v>
      </c>
      <c r="AD25" s="50">
        <f t="shared" ca="1" si="7"/>
        <v>108800</v>
      </c>
      <c r="AE25" s="50">
        <f t="shared" ca="1" si="7"/>
        <v>108800</v>
      </c>
      <c r="AF25" s="50">
        <f t="shared" ca="1" si="7"/>
        <v>108800</v>
      </c>
      <c r="AG25" s="50">
        <f t="shared" ca="1" si="7"/>
        <v>108800</v>
      </c>
      <c r="AH25" s="51">
        <f t="shared" ca="1" si="7"/>
        <v>0</v>
      </c>
      <c r="AI25" s="114">
        <f t="shared" ca="1" si="15"/>
        <v>652800</v>
      </c>
      <c r="AJ25" s="49">
        <f t="shared" ca="1" si="8"/>
        <v>40.704000000000001</v>
      </c>
      <c r="AK25" s="50">
        <f t="shared" ca="1" si="8"/>
        <v>58.751999999999995</v>
      </c>
      <c r="AL25" s="50">
        <f t="shared" ca="1" si="8"/>
        <v>48.768000000000001</v>
      </c>
      <c r="AM25" s="50">
        <f t="shared" ca="1" si="8"/>
        <v>42.816000000000003</v>
      </c>
      <c r="AN25" s="50">
        <f t="shared" ca="1" si="8"/>
        <v>37.44</v>
      </c>
      <c r="AO25" s="50">
        <f t="shared" ca="1" si="8"/>
        <v>28.415999999999997</v>
      </c>
      <c r="AP25" s="51">
        <f t="shared" ca="1" si="8"/>
        <v>0</v>
      </c>
      <c r="AQ25" s="52">
        <f t="shared" ca="1" si="9"/>
        <v>256.89599999999996</v>
      </c>
      <c r="AR25" s="49">
        <f t="shared" ca="1" si="10"/>
        <v>2672.9559748427673</v>
      </c>
      <c r="AS25" s="50">
        <f t="shared" ca="1" si="10"/>
        <v>1851.851851851852</v>
      </c>
      <c r="AT25" s="50">
        <f t="shared" ca="1" si="10"/>
        <v>2230.9711286089237</v>
      </c>
      <c r="AU25" s="50">
        <f t="shared" ca="1" si="10"/>
        <v>2541.1061285500746</v>
      </c>
      <c r="AV25" s="50">
        <f t="shared" ca="1" si="10"/>
        <v>2905.9829059829062</v>
      </c>
      <c r="AW25" s="50">
        <f t="shared" ca="1" si="10"/>
        <v>3828.828828828829</v>
      </c>
      <c r="AX25" s="51" t="str">
        <f t="shared" ca="1" si="10"/>
        <v/>
      </c>
      <c r="AY25" s="52">
        <f t="shared" ca="1" si="10"/>
        <v>2541.106128550075</v>
      </c>
      <c r="AZ25" s="37">
        <f t="shared" si="13"/>
        <v>2672.9559748427673</v>
      </c>
      <c r="BA25" s="37">
        <f t="shared" si="11"/>
        <v>1851.8518518518517</v>
      </c>
      <c r="BB25" s="37">
        <f t="shared" si="11"/>
        <v>2230.9711286089237</v>
      </c>
      <c r="BC25" s="37">
        <f t="shared" si="11"/>
        <v>2541.1061285500746</v>
      </c>
      <c r="BD25" s="37">
        <f t="shared" si="11"/>
        <v>2905.9829059829058</v>
      </c>
      <c r="BE25" s="37">
        <f t="shared" si="11"/>
        <v>3828.8288288288286</v>
      </c>
      <c r="BF25" s="37">
        <f t="shared" si="11"/>
        <v>5396.8253968253966</v>
      </c>
      <c r="BG25" s="38">
        <f t="shared" si="22"/>
        <v>8</v>
      </c>
      <c r="BH25" s="38">
        <f t="shared" si="16"/>
        <v>8</v>
      </c>
      <c r="BI25" s="38">
        <f t="shared" si="17"/>
        <v>8</v>
      </c>
      <c r="BJ25" s="38">
        <f t="shared" si="18"/>
        <v>8</v>
      </c>
      <c r="BK25" s="38">
        <f t="shared" si="19"/>
        <v>8</v>
      </c>
      <c r="BL25" s="38">
        <f t="shared" si="20"/>
        <v>8</v>
      </c>
      <c r="BM25" s="38">
        <f t="shared" si="21"/>
        <v>0</v>
      </c>
      <c r="BO25" s="193"/>
    </row>
    <row r="26" spans="2:67">
      <c r="B26" s="3" t="s">
        <v>47</v>
      </c>
      <c r="C26" s="39">
        <v>0.83333333333333337</v>
      </c>
      <c r="D26" s="40">
        <v>0.875</v>
      </c>
      <c r="E26" s="185">
        <v>0.185</v>
      </c>
      <c r="F26" s="185">
        <v>0.24299999999999999</v>
      </c>
      <c r="G26" s="185">
        <v>0.151</v>
      </c>
      <c r="H26" s="185">
        <v>0.17899999999999999</v>
      </c>
      <c r="I26" s="185">
        <v>0.34699999999999998</v>
      </c>
      <c r="J26" s="185">
        <v>9.7000000000000003E-2</v>
      </c>
      <c r="K26" s="185">
        <v>0.28799999999999998</v>
      </c>
      <c r="L26" s="41">
        <f t="shared" ca="1" si="4"/>
        <v>960</v>
      </c>
      <c r="M26" s="42">
        <f t="shared" si="5"/>
        <v>8</v>
      </c>
      <c r="N26" s="43">
        <f t="shared" si="5"/>
        <v>8</v>
      </c>
      <c r="O26" s="43">
        <f t="shared" si="5"/>
        <v>0</v>
      </c>
      <c r="P26" s="43">
        <f t="shared" si="5"/>
        <v>8</v>
      </c>
      <c r="Q26" s="43">
        <f t="shared" si="5"/>
        <v>8</v>
      </c>
      <c r="R26" s="43">
        <f t="shared" si="5"/>
        <v>0</v>
      </c>
      <c r="S26" s="44">
        <f t="shared" si="5"/>
        <v>8</v>
      </c>
      <c r="T26" s="45">
        <f t="shared" ca="1" si="6"/>
        <v>160</v>
      </c>
      <c r="U26" s="46">
        <v>5100</v>
      </c>
      <c r="V26" s="47">
        <v>5100</v>
      </c>
      <c r="W26" s="47">
        <v>5100</v>
      </c>
      <c r="X26" s="47">
        <v>5100</v>
      </c>
      <c r="Y26" s="47">
        <v>5100</v>
      </c>
      <c r="Z26" s="47">
        <v>5100</v>
      </c>
      <c r="AA26" s="48">
        <v>5100</v>
      </c>
      <c r="AB26" s="49">
        <f t="shared" ca="1" si="7"/>
        <v>163200</v>
      </c>
      <c r="AC26" s="50">
        <f t="shared" ca="1" si="7"/>
        <v>163200</v>
      </c>
      <c r="AD26" s="50">
        <f t="shared" ca="1" si="7"/>
        <v>0</v>
      </c>
      <c r="AE26" s="50">
        <f t="shared" ca="1" si="7"/>
        <v>163200</v>
      </c>
      <c r="AF26" s="50">
        <f t="shared" ca="1" si="7"/>
        <v>163200</v>
      </c>
      <c r="AG26" s="50">
        <f t="shared" ca="1" si="7"/>
        <v>0</v>
      </c>
      <c r="AH26" s="51">
        <f t="shared" ca="1" si="7"/>
        <v>163200</v>
      </c>
      <c r="AI26" s="114">
        <f t="shared" ca="1" si="15"/>
        <v>816000</v>
      </c>
      <c r="AJ26" s="49">
        <f t="shared" ca="1" si="8"/>
        <v>35.519999999999996</v>
      </c>
      <c r="AK26" s="50">
        <f t="shared" ca="1" si="8"/>
        <v>46.655999999999999</v>
      </c>
      <c r="AL26" s="50">
        <f t="shared" ca="1" si="8"/>
        <v>0</v>
      </c>
      <c r="AM26" s="50">
        <f t="shared" ca="1" si="8"/>
        <v>34.367999999999995</v>
      </c>
      <c r="AN26" s="50">
        <f t="shared" ca="1" si="8"/>
        <v>66.623999999999995</v>
      </c>
      <c r="AO26" s="50">
        <f t="shared" ca="1" si="8"/>
        <v>0</v>
      </c>
      <c r="AP26" s="51">
        <f t="shared" ca="1" si="8"/>
        <v>55.295999999999992</v>
      </c>
      <c r="AQ26" s="52">
        <f t="shared" ca="1" si="9"/>
        <v>238.46399999999997</v>
      </c>
      <c r="AR26" s="49">
        <f t="shared" ca="1" si="10"/>
        <v>4594.594594594595</v>
      </c>
      <c r="AS26" s="50">
        <f t="shared" ca="1" si="10"/>
        <v>3497.9423868312756</v>
      </c>
      <c r="AT26" s="50" t="str">
        <f t="shared" ca="1" si="10"/>
        <v/>
      </c>
      <c r="AU26" s="50">
        <f t="shared" ca="1" si="10"/>
        <v>4748.6033519553075</v>
      </c>
      <c r="AV26" s="50">
        <f t="shared" ca="1" si="10"/>
        <v>2449.5677233429396</v>
      </c>
      <c r="AW26" s="50" t="str">
        <f t="shared" ca="1" si="10"/>
        <v/>
      </c>
      <c r="AX26" s="51">
        <f t="shared" ca="1" si="10"/>
        <v>2951.3888888888891</v>
      </c>
      <c r="AY26" s="52">
        <f t="shared" ca="1" si="10"/>
        <v>3421.9001610305963</v>
      </c>
      <c r="AZ26" s="37">
        <f t="shared" si="13"/>
        <v>4594.594594594595</v>
      </c>
      <c r="BA26" s="37">
        <f t="shared" si="11"/>
        <v>3497.9423868312756</v>
      </c>
      <c r="BB26" s="37">
        <f t="shared" si="11"/>
        <v>5629.1390728476827</v>
      </c>
      <c r="BC26" s="37">
        <f t="shared" si="11"/>
        <v>4748.6033519553075</v>
      </c>
      <c r="BD26" s="37">
        <f t="shared" si="11"/>
        <v>2449.5677233429396</v>
      </c>
      <c r="BE26" s="37">
        <f t="shared" si="11"/>
        <v>8762.8865979381444</v>
      </c>
      <c r="BF26" s="37">
        <f t="shared" si="11"/>
        <v>2951.3888888888891</v>
      </c>
      <c r="BG26" s="245">
        <f>VLOOKUP(AZ26,$BS$3:$BT$7,2,TRUE)</f>
        <v>8</v>
      </c>
      <c r="BH26" s="245">
        <f t="shared" ref="BH26:BH28" si="23">VLOOKUP(BA26,$BS$3:$BT$7,2,TRUE)</f>
        <v>8</v>
      </c>
      <c r="BI26" s="245">
        <f t="shared" ref="BI26:BI28" si="24">VLOOKUP(BB26,$BS$3:$BT$7,2,TRUE)</f>
        <v>0</v>
      </c>
      <c r="BJ26" s="245">
        <f t="shared" ref="BJ26:BJ28" si="25">VLOOKUP(BC26,$BS$3:$BT$7,2,TRUE)</f>
        <v>8</v>
      </c>
      <c r="BK26" s="245">
        <f t="shared" ref="BK26:BK28" si="26">VLOOKUP(BD26,$BS$3:$BT$7,2,TRUE)</f>
        <v>8</v>
      </c>
      <c r="BL26" s="245">
        <f t="shared" ref="BL26:BL28" si="27">VLOOKUP(BE26,$BS$3:$BT$7,2,TRUE)</f>
        <v>0</v>
      </c>
      <c r="BM26" s="245">
        <f t="shared" ref="BM26:BM28" si="28">VLOOKUP(BF26,$BS$3:$BT$7,2,TRUE)</f>
        <v>8</v>
      </c>
      <c r="BO26" s="193"/>
    </row>
    <row r="27" spans="2:67">
      <c r="B27" s="3" t="s">
        <v>47</v>
      </c>
      <c r="C27" s="39">
        <v>0.875</v>
      </c>
      <c r="D27" s="40">
        <v>0.91666666666666663</v>
      </c>
      <c r="E27" s="185">
        <v>0.247</v>
      </c>
      <c r="F27" s="185">
        <v>0.28399999999999997</v>
      </c>
      <c r="G27" s="185">
        <v>0.251</v>
      </c>
      <c r="H27" s="185">
        <v>0.214</v>
      </c>
      <c r="I27" s="185">
        <v>0.191</v>
      </c>
      <c r="J27" s="185">
        <v>0.34300000000000003</v>
      </c>
      <c r="K27" s="185">
        <v>0.27200000000000002</v>
      </c>
      <c r="L27" s="41">
        <f t="shared" ca="1" si="4"/>
        <v>1344</v>
      </c>
      <c r="M27" s="42">
        <f t="shared" si="5"/>
        <v>8</v>
      </c>
      <c r="N27" s="43">
        <f t="shared" si="5"/>
        <v>8</v>
      </c>
      <c r="O27" s="43">
        <f t="shared" si="5"/>
        <v>8</v>
      </c>
      <c r="P27" s="43">
        <f t="shared" si="5"/>
        <v>8</v>
      </c>
      <c r="Q27" s="43">
        <f t="shared" si="5"/>
        <v>8</v>
      </c>
      <c r="R27" s="43">
        <f t="shared" si="5"/>
        <v>8</v>
      </c>
      <c r="S27" s="44">
        <f t="shared" si="5"/>
        <v>8</v>
      </c>
      <c r="T27" s="45">
        <f t="shared" ca="1" si="6"/>
        <v>224</v>
      </c>
      <c r="U27" s="46">
        <v>5100</v>
      </c>
      <c r="V27" s="47">
        <v>5100</v>
      </c>
      <c r="W27" s="47">
        <v>5100</v>
      </c>
      <c r="X27" s="47">
        <v>5100</v>
      </c>
      <c r="Y27" s="47">
        <v>5100</v>
      </c>
      <c r="Z27" s="47">
        <v>5100</v>
      </c>
      <c r="AA27" s="48">
        <v>5100</v>
      </c>
      <c r="AB27" s="49">
        <f t="shared" ca="1" si="7"/>
        <v>163200</v>
      </c>
      <c r="AC27" s="50">
        <f t="shared" ca="1" si="7"/>
        <v>163200</v>
      </c>
      <c r="AD27" s="50">
        <f t="shared" ca="1" si="7"/>
        <v>163200</v>
      </c>
      <c r="AE27" s="50">
        <f t="shared" ca="1" si="7"/>
        <v>163200</v>
      </c>
      <c r="AF27" s="50">
        <f t="shared" ca="1" si="7"/>
        <v>163200</v>
      </c>
      <c r="AG27" s="50">
        <f t="shared" ca="1" si="7"/>
        <v>163200</v>
      </c>
      <c r="AH27" s="51">
        <f t="shared" ca="1" si="7"/>
        <v>163200</v>
      </c>
      <c r="AI27" s="114">
        <f t="shared" ca="1" si="15"/>
        <v>1142400</v>
      </c>
      <c r="AJ27" s="49">
        <f t="shared" ca="1" si="8"/>
        <v>47.423999999999999</v>
      </c>
      <c r="AK27" s="50">
        <f t="shared" ca="1" si="8"/>
        <v>54.527999999999992</v>
      </c>
      <c r="AL27" s="50">
        <f t="shared" ca="1" si="8"/>
        <v>48.192</v>
      </c>
      <c r="AM27" s="50">
        <f t="shared" ca="1" si="8"/>
        <v>41.088000000000001</v>
      </c>
      <c r="AN27" s="50">
        <f t="shared" ca="1" si="8"/>
        <v>36.671999999999997</v>
      </c>
      <c r="AO27" s="50">
        <f t="shared" ca="1" si="8"/>
        <v>65.856000000000009</v>
      </c>
      <c r="AP27" s="51">
        <f t="shared" ca="1" si="8"/>
        <v>52.224000000000004</v>
      </c>
      <c r="AQ27" s="52">
        <f t="shared" ca="1" si="9"/>
        <v>345.98399999999998</v>
      </c>
      <c r="AR27" s="49">
        <f t="shared" ca="1" si="10"/>
        <v>3441.2955465587047</v>
      </c>
      <c r="AS27" s="50">
        <f t="shared" ca="1" si="10"/>
        <v>2992.9577464788736</v>
      </c>
      <c r="AT27" s="50">
        <f t="shared" ca="1" si="10"/>
        <v>3386.4541832669324</v>
      </c>
      <c r="AU27" s="50">
        <f t="shared" ca="1" si="10"/>
        <v>3971.9626168224299</v>
      </c>
      <c r="AV27" s="50">
        <f t="shared" ca="1" si="10"/>
        <v>4450.2617801047127</v>
      </c>
      <c r="AW27" s="50">
        <f t="shared" ca="1" si="10"/>
        <v>2478.1341107871717</v>
      </c>
      <c r="AX27" s="51">
        <f t="shared" ca="1" si="10"/>
        <v>3125</v>
      </c>
      <c r="AY27" s="52">
        <f t="shared" ca="1" si="10"/>
        <v>3301.8867924528304</v>
      </c>
      <c r="AZ27" s="37">
        <f t="shared" si="13"/>
        <v>3441.2955465587047</v>
      </c>
      <c r="BA27" s="37">
        <f t="shared" si="11"/>
        <v>2992.9577464788736</v>
      </c>
      <c r="BB27" s="37">
        <f t="shared" si="11"/>
        <v>3386.4541832669324</v>
      </c>
      <c r="BC27" s="37">
        <f t="shared" si="11"/>
        <v>3971.9626168224299</v>
      </c>
      <c r="BD27" s="37">
        <f t="shared" si="11"/>
        <v>4450.2617801047118</v>
      </c>
      <c r="BE27" s="37">
        <f t="shared" si="11"/>
        <v>2478.1341107871717</v>
      </c>
      <c r="BF27" s="37">
        <f t="shared" si="11"/>
        <v>3125</v>
      </c>
      <c r="BG27" s="245">
        <f t="shared" ref="BG27:BG28" si="29">VLOOKUP(AZ27,$BS$3:$BT$7,2,TRUE)</f>
        <v>8</v>
      </c>
      <c r="BH27" s="245">
        <f t="shared" si="23"/>
        <v>8</v>
      </c>
      <c r="BI27" s="245">
        <f t="shared" si="24"/>
        <v>8</v>
      </c>
      <c r="BJ27" s="245">
        <f t="shared" si="25"/>
        <v>8</v>
      </c>
      <c r="BK27" s="245">
        <f t="shared" si="26"/>
        <v>8</v>
      </c>
      <c r="BL27" s="245">
        <f t="shared" si="27"/>
        <v>8</v>
      </c>
      <c r="BM27" s="245">
        <f t="shared" si="28"/>
        <v>8</v>
      </c>
      <c r="BO27" s="193"/>
    </row>
    <row r="28" spans="2:67">
      <c r="B28" s="3" t="s">
        <v>47</v>
      </c>
      <c r="C28" s="39">
        <v>0.91666666666666663</v>
      </c>
      <c r="D28" s="40">
        <v>0.95833333333333337</v>
      </c>
      <c r="E28" s="185">
        <v>0.40300000000000002</v>
      </c>
      <c r="F28" s="185">
        <v>0.26400000000000001</v>
      </c>
      <c r="G28" s="185">
        <v>0.17100000000000001</v>
      </c>
      <c r="H28" s="185">
        <v>0.2</v>
      </c>
      <c r="I28" s="185">
        <v>0.317</v>
      </c>
      <c r="J28" s="185">
        <v>0.10299999999999999</v>
      </c>
      <c r="K28" s="185">
        <v>0.28199999999999997</v>
      </c>
      <c r="L28" s="41">
        <f t="shared" ca="1" si="4"/>
        <v>1152</v>
      </c>
      <c r="M28" s="42">
        <f t="shared" si="5"/>
        <v>8</v>
      </c>
      <c r="N28" s="43">
        <f t="shared" si="5"/>
        <v>8</v>
      </c>
      <c r="O28" s="43">
        <f t="shared" si="5"/>
        <v>8</v>
      </c>
      <c r="P28" s="43">
        <f t="shared" si="5"/>
        <v>8</v>
      </c>
      <c r="Q28" s="43">
        <f t="shared" si="5"/>
        <v>8</v>
      </c>
      <c r="R28" s="43">
        <f t="shared" si="5"/>
        <v>0</v>
      </c>
      <c r="S28" s="44">
        <f t="shared" si="5"/>
        <v>8</v>
      </c>
      <c r="T28" s="45">
        <f t="shared" ca="1" si="6"/>
        <v>192</v>
      </c>
      <c r="U28" s="46">
        <v>5100</v>
      </c>
      <c r="V28" s="47">
        <v>5100</v>
      </c>
      <c r="W28" s="47">
        <v>5100</v>
      </c>
      <c r="X28" s="47">
        <v>5100</v>
      </c>
      <c r="Y28" s="47">
        <v>5100</v>
      </c>
      <c r="Z28" s="47">
        <v>5100</v>
      </c>
      <c r="AA28" s="48">
        <v>5100</v>
      </c>
      <c r="AB28" s="49">
        <f t="shared" ca="1" si="7"/>
        <v>163200</v>
      </c>
      <c r="AC28" s="50">
        <f t="shared" ca="1" si="7"/>
        <v>163200</v>
      </c>
      <c r="AD28" s="50">
        <f t="shared" ca="1" si="7"/>
        <v>163200</v>
      </c>
      <c r="AE28" s="50">
        <f t="shared" ca="1" si="7"/>
        <v>163200</v>
      </c>
      <c r="AF28" s="50">
        <f t="shared" ca="1" si="7"/>
        <v>163200</v>
      </c>
      <c r="AG28" s="50">
        <f t="shared" ca="1" si="7"/>
        <v>0</v>
      </c>
      <c r="AH28" s="51">
        <f t="shared" ca="1" si="7"/>
        <v>163200</v>
      </c>
      <c r="AI28" s="114">
        <f t="shared" ca="1" si="15"/>
        <v>979200</v>
      </c>
      <c r="AJ28" s="49">
        <f t="shared" ca="1" si="8"/>
        <v>77.376000000000005</v>
      </c>
      <c r="AK28" s="50">
        <f t="shared" ca="1" si="8"/>
        <v>50.688000000000002</v>
      </c>
      <c r="AL28" s="50">
        <f t="shared" ca="1" si="8"/>
        <v>32.832000000000001</v>
      </c>
      <c r="AM28" s="50">
        <f t="shared" ca="1" si="8"/>
        <v>38.400000000000006</v>
      </c>
      <c r="AN28" s="50">
        <f t="shared" ca="1" si="8"/>
        <v>60.864000000000004</v>
      </c>
      <c r="AO28" s="50">
        <f t="shared" ca="1" si="8"/>
        <v>0</v>
      </c>
      <c r="AP28" s="51">
        <f t="shared" ca="1" si="8"/>
        <v>54.143999999999991</v>
      </c>
      <c r="AQ28" s="52">
        <f t="shared" ca="1" si="9"/>
        <v>314.30400000000003</v>
      </c>
      <c r="AR28" s="49">
        <f t="shared" ca="1" si="10"/>
        <v>2109.1811414392059</v>
      </c>
      <c r="AS28" s="50">
        <f t="shared" ca="1" si="10"/>
        <v>3219.6969696969695</v>
      </c>
      <c r="AT28" s="50">
        <f t="shared" ca="1" si="10"/>
        <v>4970.7602339181285</v>
      </c>
      <c r="AU28" s="50">
        <f t="shared" ca="1" si="10"/>
        <v>4249.9999999999991</v>
      </c>
      <c r="AV28" s="50">
        <f t="shared" ca="1" si="10"/>
        <v>2681.3880126182962</v>
      </c>
      <c r="AW28" s="50" t="str">
        <f t="shared" ca="1" si="10"/>
        <v/>
      </c>
      <c r="AX28" s="51">
        <f t="shared" ca="1" si="10"/>
        <v>3014.184397163121</v>
      </c>
      <c r="AY28" s="52">
        <f t="shared" ca="1" si="10"/>
        <v>3115.4551007941354</v>
      </c>
      <c r="AZ28" s="37">
        <f t="shared" si="13"/>
        <v>2109.1811414392059</v>
      </c>
      <c r="BA28" s="37">
        <f t="shared" si="11"/>
        <v>3219.6969696969695</v>
      </c>
      <c r="BB28" s="37">
        <f t="shared" si="11"/>
        <v>4970.7602339181285</v>
      </c>
      <c r="BC28" s="37">
        <f t="shared" si="11"/>
        <v>4250</v>
      </c>
      <c r="BD28" s="37">
        <f t="shared" si="11"/>
        <v>2681.3880126182967</v>
      </c>
      <c r="BE28" s="37">
        <f t="shared" si="11"/>
        <v>8252.4271844660198</v>
      </c>
      <c r="BF28" s="37">
        <f t="shared" si="11"/>
        <v>3014.184397163121</v>
      </c>
      <c r="BG28" s="245">
        <f t="shared" si="29"/>
        <v>8</v>
      </c>
      <c r="BH28" s="245">
        <f t="shared" si="23"/>
        <v>8</v>
      </c>
      <c r="BI28" s="245">
        <f t="shared" si="24"/>
        <v>8</v>
      </c>
      <c r="BJ28" s="245">
        <f t="shared" si="25"/>
        <v>8</v>
      </c>
      <c r="BK28" s="245">
        <f t="shared" si="26"/>
        <v>8</v>
      </c>
      <c r="BL28" s="245">
        <f t="shared" si="27"/>
        <v>0</v>
      </c>
      <c r="BM28" s="245">
        <f t="shared" si="28"/>
        <v>8</v>
      </c>
      <c r="BO28" s="193"/>
    </row>
    <row r="29" spans="2:67" ht="15" thickBot="1">
      <c r="B29" s="3" t="s">
        <v>49</v>
      </c>
      <c r="C29" s="54">
        <v>0.95833333333333337</v>
      </c>
      <c r="D29" s="55">
        <v>0</v>
      </c>
      <c r="E29" s="185">
        <v>0.12</v>
      </c>
      <c r="F29" s="185">
        <v>0.17499999999999999</v>
      </c>
      <c r="G29" s="185">
        <v>0.108</v>
      </c>
      <c r="H29" s="185">
        <v>0.17</v>
      </c>
      <c r="I29" s="185">
        <v>0.13300000000000001</v>
      </c>
      <c r="J29" s="185">
        <v>0.10199999999999999</v>
      </c>
      <c r="K29" s="185">
        <v>0.151</v>
      </c>
      <c r="L29" s="56">
        <f t="shared" ca="1" si="4"/>
        <v>960</v>
      </c>
      <c r="M29" s="57">
        <f t="shared" si="5"/>
        <v>8</v>
      </c>
      <c r="N29" s="58">
        <f t="shared" si="5"/>
        <v>8</v>
      </c>
      <c r="O29" s="58">
        <f t="shared" si="5"/>
        <v>0</v>
      </c>
      <c r="P29" s="58">
        <f t="shared" si="5"/>
        <v>8</v>
      </c>
      <c r="Q29" s="58">
        <f t="shared" si="5"/>
        <v>8</v>
      </c>
      <c r="R29" s="58">
        <f t="shared" si="5"/>
        <v>0</v>
      </c>
      <c r="S29" s="59">
        <f t="shared" si="5"/>
        <v>8</v>
      </c>
      <c r="T29" s="60">
        <f t="shared" ca="1" si="6"/>
        <v>160</v>
      </c>
      <c r="U29" s="61">
        <v>3400</v>
      </c>
      <c r="V29" s="62">
        <v>3400</v>
      </c>
      <c r="W29" s="62">
        <v>3400</v>
      </c>
      <c r="X29" s="62">
        <v>3400</v>
      </c>
      <c r="Y29" s="62">
        <v>3400</v>
      </c>
      <c r="Z29" s="62">
        <v>3400</v>
      </c>
      <c r="AA29" s="63">
        <v>3400</v>
      </c>
      <c r="AB29" s="64">
        <f t="shared" ca="1" si="7"/>
        <v>108800</v>
      </c>
      <c r="AC29" s="65">
        <f t="shared" ca="1" si="7"/>
        <v>108800</v>
      </c>
      <c r="AD29" s="65">
        <f t="shared" ca="1" si="7"/>
        <v>0</v>
      </c>
      <c r="AE29" s="65">
        <f t="shared" ca="1" si="7"/>
        <v>108800</v>
      </c>
      <c r="AF29" s="65">
        <f t="shared" ca="1" si="7"/>
        <v>108800</v>
      </c>
      <c r="AG29" s="65">
        <f t="shared" ca="1" si="7"/>
        <v>0</v>
      </c>
      <c r="AH29" s="66">
        <f t="shared" ca="1" si="7"/>
        <v>108800</v>
      </c>
      <c r="AI29" s="115">
        <f t="shared" ca="1" si="15"/>
        <v>544000</v>
      </c>
      <c r="AJ29" s="64">
        <f t="shared" ca="1" si="8"/>
        <v>23.04</v>
      </c>
      <c r="AK29" s="65">
        <f t="shared" ca="1" si="8"/>
        <v>33.599999999999994</v>
      </c>
      <c r="AL29" s="65">
        <f t="shared" ca="1" si="8"/>
        <v>0</v>
      </c>
      <c r="AM29" s="65">
        <f t="shared" ca="1" si="8"/>
        <v>32.64</v>
      </c>
      <c r="AN29" s="65">
        <f t="shared" ca="1" si="8"/>
        <v>25.536000000000001</v>
      </c>
      <c r="AO29" s="65">
        <f t="shared" ca="1" si="8"/>
        <v>0</v>
      </c>
      <c r="AP29" s="66">
        <f t="shared" ca="1" si="8"/>
        <v>28.991999999999997</v>
      </c>
      <c r="AQ29" s="67">
        <f t="shared" ca="1" si="9"/>
        <v>143.80799999999999</v>
      </c>
      <c r="AR29" s="64">
        <f t="shared" ca="1" si="10"/>
        <v>4722.2222222222226</v>
      </c>
      <c r="AS29" s="65">
        <f t="shared" ca="1" si="10"/>
        <v>3238.0952380952385</v>
      </c>
      <c r="AT29" s="65" t="str">
        <f t="shared" ca="1" si="10"/>
        <v/>
      </c>
      <c r="AU29" s="65">
        <f t="shared" ca="1" si="10"/>
        <v>3333.3333333333335</v>
      </c>
      <c r="AV29" s="65">
        <f t="shared" ca="1" si="10"/>
        <v>4260.6516290726813</v>
      </c>
      <c r="AW29" s="65" t="str">
        <f t="shared" ca="1" si="10"/>
        <v/>
      </c>
      <c r="AX29" s="66">
        <f t="shared" ca="1" si="10"/>
        <v>3752.7593818984551</v>
      </c>
      <c r="AY29" s="67">
        <f t="shared" ca="1" si="10"/>
        <v>3782.8215398308857</v>
      </c>
      <c r="AZ29" s="37">
        <f t="shared" si="13"/>
        <v>4722.2222222222217</v>
      </c>
      <c r="BA29" s="37">
        <f t="shared" si="11"/>
        <v>3238.0952380952381</v>
      </c>
      <c r="BB29" s="37">
        <f t="shared" si="11"/>
        <v>5246.9135802469136</v>
      </c>
      <c r="BC29" s="37">
        <f t="shared" si="11"/>
        <v>3333.333333333333</v>
      </c>
      <c r="BD29" s="37">
        <f t="shared" si="11"/>
        <v>4260.6516290726813</v>
      </c>
      <c r="BE29" s="37">
        <f t="shared" si="11"/>
        <v>5555.5555555555557</v>
      </c>
      <c r="BF29" s="37">
        <f t="shared" si="11"/>
        <v>3752.7593818984546</v>
      </c>
      <c r="BG29" s="38">
        <f t="shared" ref="BG29" si="30">IFERROR(VLOOKUP(AZ29,$BP$3:$BQ$7,2,TRUE),"")</f>
        <v>8</v>
      </c>
      <c r="BH29" s="38">
        <f t="shared" ref="BH29" si="31">IFERROR(VLOOKUP(BA29,$BP$3:$BQ$7,2,TRUE),"")</f>
        <v>8</v>
      </c>
      <c r="BI29" s="38">
        <f t="shared" ref="BI29" si="32">IFERROR(VLOOKUP(BB29,$BP$3:$BQ$7,2,TRUE),"")</f>
        <v>0</v>
      </c>
      <c r="BJ29" s="38">
        <f t="shared" ref="BJ29" si="33">IFERROR(VLOOKUP(BC29,$BP$3:$BQ$7,2,TRUE),"")</f>
        <v>8</v>
      </c>
      <c r="BK29" s="38">
        <f t="shared" ref="BK29" si="34">IFERROR(VLOOKUP(BD29,$BP$3:$BQ$7,2,TRUE),"")</f>
        <v>8</v>
      </c>
      <c r="BL29" s="38">
        <f t="shared" ref="BL29" si="35">IFERROR(VLOOKUP(BE29,$BP$3:$BQ$7,2,TRUE),"")</f>
        <v>0</v>
      </c>
      <c r="BM29" s="38">
        <f t="shared" ref="BM29" si="36">IFERROR(VLOOKUP(BF29,$BP$3:$BQ$7,2,TRUE),"")</f>
        <v>8</v>
      </c>
      <c r="BO29" s="193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112</v>
      </c>
      <c r="N30" s="70">
        <f t="shared" si="37"/>
        <v>128</v>
      </c>
      <c r="O30" s="70">
        <f t="shared" si="37"/>
        <v>88</v>
      </c>
      <c r="P30" s="70">
        <f t="shared" si="37"/>
        <v>104</v>
      </c>
      <c r="Q30" s="70">
        <f t="shared" si="37"/>
        <v>80</v>
      </c>
      <c r="R30" s="70">
        <f t="shared" si="37"/>
        <v>72</v>
      </c>
      <c r="S30" s="70">
        <f t="shared" si="37"/>
        <v>104</v>
      </c>
      <c r="T30" s="71">
        <f t="shared" ca="1" si="37"/>
        <v>2752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1686400</v>
      </c>
      <c r="AC30" s="70">
        <f t="shared" ca="1" si="38"/>
        <v>1904000</v>
      </c>
      <c r="AD30" s="70">
        <f t="shared" ca="1" si="38"/>
        <v>1305600</v>
      </c>
      <c r="AE30" s="70">
        <f t="shared" ca="1" si="38"/>
        <v>1577600</v>
      </c>
      <c r="AF30" s="70">
        <f t="shared" ca="1" si="38"/>
        <v>1251200</v>
      </c>
      <c r="AG30" s="70">
        <f t="shared" ca="1" si="38"/>
        <v>1033600</v>
      </c>
      <c r="AH30" s="70">
        <f t="shared" ca="1" si="38"/>
        <v>1577600</v>
      </c>
      <c r="AI30" s="71">
        <f t="shared" ca="1" si="38"/>
        <v>10336000</v>
      </c>
      <c r="AJ30" s="70">
        <f t="shared" ca="1" si="38"/>
        <v>534.3359999999999</v>
      </c>
      <c r="AK30" s="70">
        <f t="shared" ca="1" si="38"/>
        <v>602.11199999999997</v>
      </c>
      <c r="AL30" s="70">
        <f t="shared" ca="1" si="38"/>
        <v>417.6</v>
      </c>
      <c r="AM30" s="70">
        <f t="shared" ca="1" si="38"/>
        <v>485.56799999999998</v>
      </c>
      <c r="AN30" s="70">
        <f t="shared" ca="1" si="38"/>
        <v>392.44800000000004</v>
      </c>
      <c r="AO30" s="70">
        <f t="shared" ca="1" si="38"/>
        <v>323.904</v>
      </c>
      <c r="AP30" s="70">
        <f t="shared" ca="1" si="38"/>
        <v>457.34399999999999</v>
      </c>
      <c r="AQ30" s="71">
        <f t="shared" ca="1" si="38"/>
        <v>3213.3119999999994</v>
      </c>
      <c r="AR30" s="70">
        <f t="shared" ref="AR30:AY30" ca="1" si="39">AB30/AJ30</f>
        <v>3156.0665948017731</v>
      </c>
      <c r="AS30" s="70">
        <f t="shared" ca="1" si="39"/>
        <v>3162.2023809523812</v>
      </c>
      <c r="AT30" s="70">
        <f t="shared" ca="1" si="39"/>
        <v>3126.4367816091954</v>
      </c>
      <c r="AU30" s="70">
        <f t="shared" ca="1" si="39"/>
        <v>3248.9785158824307</v>
      </c>
      <c r="AV30" s="70">
        <f t="shared" ca="1" si="39"/>
        <v>3188.1930854533593</v>
      </c>
      <c r="AW30" s="70">
        <f t="shared" ca="1" si="39"/>
        <v>3191.0689587038137</v>
      </c>
      <c r="AX30" s="70">
        <f t="shared" ca="1" si="39"/>
        <v>3449.4822278197594</v>
      </c>
      <c r="AY30" s="72">
        <f t="shared" ca="1" si="39"/>
        <v>3216.6188655194396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76" t="s">
        <v>26</v>
      </c>
      <c r="D32" s="99">
        <v>7700000</v>
      </c>
      <c r="E32" s="78"/>
      <c r="F32" s="68"/>
      <c r="G32" s="68"/>
      <c r="H32" s="69"/>
      <c r="I32" s="120"/>
      <c r="J32" s="79"/>
      <c r="O32" s="77"/>
      <c r="P32" s="74"/>
      <c r="Q32" s="74"/>
      <c r="R32" s="77"/>
      <c r="S32" s="116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898.75199999999995</v>
      </c>
      <c r="AR32" s="68"/>
      <c r="AS32" s="68"/>
      <c r="AT32" s="68"/>
      <c r="AU32" s="68"/>
      <c r="AV32" s="68"/>
      <c r="AW32" s="68"/>
      <c r="AX32" s="68"/>
      <c r="AY32" s="81">
        <f ca="1">AI30</f>
        <v>10336000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9" ht="15" thickBot="1">
      <c r="B33" s="3"/>
      <c r="C33" s="232" t="s">
        <v>31</v>
      </c>
      <c r="D33" s="78">
        <f ca="1">AI30/AQ30</f>
        <v>3216.6188655194396</v>
      </c>
      <c r="E33" s="82"/>
      <c r="F33" s="68"/>
      <c r="G33" s="68"/>
      <c r="H33" s="69"/>
      <c r="I33" s="69"/>
      <c r="J33" s="239"/>
      <c r="K33" s="1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0.27969646271510518</v>
      </c>
      <c r="AR33" s="68"/>
      <c r="AS33" s="68"/>
      <c r="AT33" s="68"/>
      <c r="AU33" s="68"/>
      <c r="AV33" s="68"/>
      <c r="AW33" s="68"/>
      <c r="AX33" s="68"/>
      <c r="AY33" s="84"/>
      <c r="AZ33" s="139">
        <f ca="1">AQ30*70%</f>
        <v>2249.3183999999997</v>
      </c>
      <c r="BA33" s="73">
        <v>1916</v>
      </c>
      <c r="BB33" s="73">
        <f ca="1">BA33+AZ33</f>
        <v>4165.3184000000001</v>
      </c>
      <c r="BC33" s="73">
        <f ca="1">AY37</f>
        <v>7752000</v>
      </c>
      <c r="BD33" s="73">
        <f ca="1">AY32/BB33</f>
        <v>2481.4429552372276</v>
      </c>
      <c r="BE33" s="73"/>
      <c r="BF33" s="73"/>
    </row>
    <row r="34" spans="1:59" ht="15" thickBot="1">
      <c r="B34" s="3"/>
      <c r="C34" s="232" t="s">
        <v>32</v>
      </c>
      <c r="D34" s="85">
        <f ca="1">D33*3</f>
        <v>9649.8565965583184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1686.9887999999999</v>
      </c>
      <c r="BA34" s="73"/>
      <c r="BB34" s="73">
        <f ca="1">BA34+AZ34</f>
        <v>1686.9887999999999</v>
      </c>
      <c r="BC34" s="118">
        <f ca="1">BC33</f>
        <v>7752000</v>
      </c>
      <c r="BD34" s="73">
        <f ca="1">BC34/BB34</f>
        <v>4595.1698078849131</v>
      </c>
      <c r="BE34" s="73"/>
      <c r="BF34" s="73"/>
    </row>
    <row r="35" spans="1:59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9">
      <c r="AZ36" s="73"/>
      <c r="BB36" s="1"/>
      <c r="BC36" s="135"/>
    </row>
    <row r="37" spans="1:59">
      <c r="AQ37" s="242" t="s">
        <v>65</v>
      </c>
      <c r="AY37" s="94">
        <f ca="1">AY32/28*21</f>
        <v>7752000</v>
      </c>
      <c r="BB37" s="94"/>
      <c r="BC37" s="135"/>
      <c r="BG37" s="94"/>
    </row>
    <row r="38" spans="1:59">
      <c r="AQ38" t="s">
        <v>66</v>
      </c>
      <c r="AY38" s="246">
        <v>928200</v>
      </c>
      <c r="BE38" s="135"/>
      <c r="BG38" s="135"/>
    </row>
    <row r="39" spans="1:59">
      <c r="AY39" s="94">
        <f ca="1">AY37+AY38</f>
        <v>8680200</v>
      </c>
    </row>
    <row r="44" spans="1:59">
      <c r="B44" t="s">
        <v>54</v>
      </c>
      <c r="C44" t="s">
        <v>55</v>
      </c>
    </row>
    <row r="45" spans="1:59">
      <c r="A45" s="3" t="s">
        <v>46</v>
      </c>
      <c r="B45" s="135">
        <f ca="1">SUMIFS($AI$6:$AI$29,$B$6:$B$29,A45)/$B$54</f>
        <v>0</v>
      </c>
      <c r="C45" s="135">
        <f ca="1">SUMIFS($AQ$6:$AQ$29,$B$6:$B$29,A45)/$C$54</f>
        <v>0</v>
      </c>
    </row>
    <row r="46" spans="1:59">
      <c r="A46" s="3" t="s">
        <v>50</v>
      </c>
      <c r="B46" s="135">
        <f t="shared" ref="B46:B51" ca="1" si="40">SUMIFS($AI$6:$AI$29,$B$6:$B$29,A46)/$B$54</f>
        <v>0.27368421052631581</v>
      </c>
      <c r="C46" s="135">
        <f t="shared" ref="C46:C51" ca="1" si="41">SUMIFS($AQ$6:$AQ$29,$B$6:$B$29,A46)/$C$54</f>
        <v>0.26655114722753348</v>
      </c>
    </row>
    <row r="47" spans="1:59">
      <c r="A47" s="3" t="s">
        <v>51</v>
      </c>
      <c r="B47" s="135">
        <f t="shared" ca="1" si="40"/>
        <v>7.3684210526315783E-2</v>
      </c>
      <c r="C47" s="135">
        <f t="shared" ca="1" si="41"/>
        <v>6.6921606118546861E-2</v>
      </c>
    </row>
    <row r="48" spans="1:59">
      <c r="A48" s="3" t="s">
        <v>52</v>
      </c>
      <c r="B48" s="135">
        <f t="shared" ca="1" si="40"/>
        <v>0.17894736842105263</v>
      </c>
      <c r="C48" s="135">
        <f t="shared" ca="1" si="41"/>
        <v>0.17292065009560229</v>
      </c>
    </row>
    <row r="49" spans="1:3">
      <c r="A49" s="3" t="s">
        <v>48</v>
      </c>
      <c r="B49" s="135">
        <f t="shared" ca="1" si="40"/>
        <v>0.1368421052631579</v>
      </c>
      <c r="C49" s="135">
        <f t="shared" ca="1" si="41"/>
        <v>0.16915630975143406</v>
      </c>
    </row>
    <row r="50" spans="1:3">
      <c r="A50" s="175" t="s">
        <v>47</v>
      </c>
      <c r="B50" s="135">
        <f t="shared" ca="1" si="40"/>
        <v>0.28421052631578947</v>
      </c>
      <c r="C50" s="135">
        <f t="shared" ca="1" si="41"/>
        <v>0.27969646271510518</v>
      </c>
    </row>
    <row r="51" spans="1:3">
      <c r="A51" s="3" t="s">
        <v>49</v>
      </c>
      <c r="B51" s="135">
        <f t="shared" ca="1" si="40"/>
        <v>5.2631578947368418E-2</v>
      </c>
      <c r="C51" s="135">
        <f t="shared" ca="1" si="41"/>
        <v>4.4753824091778208E-2</v>
      </c>
    </row>
    <row r="54" spans="1:3">
      <c r="B54" s="1">
        <f ca="1">AI30</f>
        <v>10336000</v>
      </c>
      <c r="C54" s="1">
        <f ca="1">AQ30</f>
        <v>3213.3119999999994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 I32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7" priority="3" operator="containsText" text="Paid">
      <formula>NOT(ISERROR(SEARCH("Paid",B6)))</formula>
    </cfRule>
    <cfRule type="containsText" dxfId="16" priority="4" operator="containsText" text="FOC">
      <formula>NOT(ISERROR(SEARCH("FOC",B6)))</formula>
    </cfRule>
  </conditionalFormatting>
  <conditionalFormatting sqref="A45:A51">
    <cfRule type="containsText" dxfId="15" priority="1" operator="containsText" text="Paid">
      <formula>NOT(ISERROR(SEARCH("Paid",A45)))</formula>
    </cfRule>
    <cfRule type="containsText" dxfId="14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R44"/>
  <sheetViews>
    <sheetView zoomScale="40" zoomScaleNormal="40" workbookViewId="0">
      <selection activeCell="A39" sqref="A39"/>
    </sheetView>
  </sheetViews>
  <sheetFormatPr defaultRowHeight="14.4"/>
  <cols>
    <col min="1" max="1" width="12.77734375" bestFit="1" customWidth="1"/>
    <col min="2" max="2" width="12" bestFit="1" customWidth="1"/>
    <col min="3" max="3" width="8.44140625" bestFit="1" customWidth="1"/>
    <col min="4" max="4" width="14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77734375" hidden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1.77734375" hidden="1" customWidth="1"/>
    <col min="17" max="17" width="12.5546875" hidden="1" customWidth="1"/>
    <col min="18" max="18" width="7.21875" hidden="1" customWidth="1"/>
    <col min="19" max="19" width="8" hidden="1" customWidth="1"/>
    <col min="20" max="20" width="15.21875" hidden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0" ht="15" customHeight="1">
      <c r="A1" s="266">
        <v>43497</v>
      </c>
      <c r="B1" s="267" t="s">
        <v>42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0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Q2">
        <v>1</v>
      </c>
      <c r="BR2">
        <v>3</v>
      </c>
    </row>
    <row r="3" spans="1:70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Q3">
        <v>2000</v>
      </c>
      <c r="BR3">
        <v>0</v>
      </c>
    </row>
    <row r="4" spans="1:70" ht="15" thickBot="1">
      <c r="B4" s="3"/>
      <c r="C4" s="232"/>
      <c r="D4" s="233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Q4">
        <f>BQ3+500</f>
        <v>2500</v>
      </c>
      <c r="BR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3000</v>
      </c>
      <c r="BR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0.52600000000000002</v>
      </c>
      <c r="F6" s="186">
        <v>0.57599999999999996</v>
      </c>
      <c r="G6" s="186">
        <v>0.23799999999999999</v>
      </c>
      <c r="H6" s="186">
        <v>0.316</v>
      </c>
      <c r="I6" s="186">
        <v>0.66800000000000004</v>
      </c>
      <c r="J6" s="186">
        <v>0.55100000000000005</v>
      </c>
      <c r="K6" s="186">
        <v>0.55400000000000005</v>
      </c>
      <c r="L6" s="24">
        <f t="shared" ref="L6:L29" ca="1" si="5">T6*6</f>
        <v>240</v>
      </c>
      <c r="M6" s="25">
        <f t="shared" ref="M6:S29" si="6">BG6</f>
        <v>1</v>
      </c>
      <c r="N6" s="26">
        <f t="shared" si="6"/>
        <v>1</v>
      </c>
      <c r="O6" s="26">
        <f t="shared" si="6"/>
        <v>0</v>
      </c>
      <c r="P6" s="26">
        <f t="shared" si="6"/>
        <v>0</v>
      </c>
      <c r="Q6" s="26">
        <f t="shared" si="6"/>
        <v>6</v>
      </c>
      <c r="R6" s="26">
        <f t="shared" si="6"/>
        <v>1</v>
      </c>
      <c r="S6" s="27">
        <f t="shared" si="6"/>
        <v>1</v>
      </c>
      <c r="T6" s="28">
        <f t="shared" ref="T6:T29" ca="1" si="7">IFERROR(M6*M$4+N6*N$4+O6*O$4+P6*P$4+Q6*Q$4+R6*R$4+S6*S$4,"0")</f>
        <v>40</v>
      </c>
      <c r="U6" s="29">
        <v>9000</v>
      </c>
      <c r="V6" s="30">
        <v>9000</v>
      </c>
      <c r="W6" s="30">
        <v>9000</v>
      </c>
      <c r="X6" s="30">
        <v>9000</v>
      </c>
      <c r="Y6" s="30">
        <v>9000</v>
      </c>
      <c r="Z6" s="30">
        <v>9000</v>
      </c>
      <c r="AA6" s="31">
        <v>9000</v>
      </c>
      <c r="AB6" s="32">
        <f t="shared" ref="AB6:AH29" ca="1" si="8">M6*U6*AB$4</f>
        <v>36000</v>
      </c>
      <c r="AC6" s="33">
        <f t="shared" ca="1" si="8"/>
        <v>36000</v>
      </c>
      <c r="AD6" s="33">
        <f t="shared" ca="1" si="8"/>
        <v>0</v>
      </c>
      <c r="AE6" s="33">
        <f t="shared" ca="1" si="8"/>
        <v>0</v>
      </c>
      <c r="AF6" s="33">
        <f t="shared" ca="1" si="8"/>
        <v>216000</v>
      </c>
      <c r="AG6" s="33">
        <f t="shared" ca="1" si="8"/>
        <v>36000</v>
      </c>
      <c r="AH6" s="34">
        <f t="shared" ca="1" si="8"/>
        <v>36000</v>
      </c>
      <c r="AI6" s="35">
        <f t="shared" ref="AI6:AI29" ca="1" si="9">SUM(AB6:AH6)</f>
        <v>360000</v>
      </c>
      <c r="AJ6" s="32">
        <f t="shared" ref="AJ6:AP29" ca="1" si="10">M6*AJ$4*60/$L$4*E6</f>
        <v>12.624000000000001</v>
      </c>
      <c r="AK6" s="33">
        <f t="shared" ca="1" si="10"/>
        <v>13.823999999999998</v>
      </c>
      <c r="AL6" s="33">
        <f t="shared" ca="1" si="10"/>
        <v>0</v>
      </c>
      <c r="AM6" s="33">
        <f t="shared" ca="1" si="10"/>
        <v>0</v>
      </c>
      <c r="AN6" s="33">
        <f t="shared" ca="1" si="10"/>
        <v>96.192000000000007</v>
      </c>
      <c r="AO6" s="33">
        <f t="shared" ca="1" si="10"/>
        <v>13.224</v>
      </c>
      <c r="AP6" s="34">
        <f t="shared" ca="1" si="10"/>
        <v>13.296000000000001</v>
      </c>
      <c r="AQ6" s="36">
        <f t="shared" ref="AQ6:AQ29" ca="1" si="11">SUM(AJ6:AP6)</f>
        <v>149.16</v>
      </c>
      <c r="AR6" s="32">
        <f t="shared" ref="AR6:AY29" ca="1" si="12">IFERROR(AB6/AJ6,"")</f>
        <v>2851.7110266159693</v>
      </c>
      <c r="AS6" s="33">
        <f t="shared" ca="1" si="12"/>
        <v>2604.166666666667</v>
      </c>
      <c r="AT6" s="33" t="str">
        <f t="shared" ca="1" si="12"/>
        <v/>
      </c>
      <c r="AU6" s="33" t="str">
        <f t="shared" ca="1" si="12"/>
        <v/>
      </c>
      <c r="AV6" s="33">
        <f t="shared" ca="1" si="12"/>
        <v>2245.5089820359281</v>
      </c>
      <c r="AW6" s="33">
        <f t="shared" ca="1" si="12"/>
        <v>2722.323049001815</v>
      </c>
      <c r="AX6" s="34">
        <f t="shared" ca="1" si="12"/>
        <v>2707.5812274368227</v>
      </c>
      <c r="AY6" s="36">
        <f t="shared" ca="1" si="12"/>
        <v>2413.5156878519711</v>
      </c>
      <c r="AZ6" s="37">
        <f>IFERROR(U6/6/E6,"0")</f>
        <v>2851.7110266159693</v>
      </c>
      <c r="BA6" s="37">
        <f t="shared" ref="BA6:BF29" si="13">IFERROR(V6/6/F6,"0")</f>
        <v>2604.166666666667</v>
      </c>
      <c r="BB6" s="37">
        <f t="shared" si="13"/>
        <v>6302.5210084033615</v>
      </c>
      <c r="BC6" s="37">
        <f t="shared" si="13"/>
        <v>4746.835443037975</v>
      </c>
      <c r="BD6" s="37">
        <f t="shared" si="13"/>
        <v>2245.5089820359281</v>
      </c>
      <c r="BE6" s="37">
        <f t="shared" si="13"/>
        <v>2722.3230490018145</v>
      </c>
      <c r="BF6" s="133">
        <f t="shared" si="13"/>
        <v>2707.5812274368227</v>
      </c>
      <c r="BG6" s="134">
        <v>1</v>
      </c>
      <c r="BH6" s="134">
        <v>1</v>
      </c>
      <c r="BI6" s="134"/>
      <c r="BJ6" s="134"/>
      <c r="BK6" s="134">
        <v>6</v>
      </c>
      <c r="BL6" s="134">
        <v>1</v>
      </c>
      <c r="BM6" s="134">
        <v>1</v>
      </c>
      <c r="BQ6">
        <f t="shared" si="4"/>
        <v>3500</v>
      </c>
      <c r="BR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0.40200000000000002</v>
      </c>
      <c r="F7" s="186">
        <v>0.19600000000000001</v>
      </c>
      <c r="G7" s="186">
        <v>8.8999999999999996E-2</v>
      </c>
      <c r="H7" s="186">
        <v>0.122</v>
      </c>
      <c r="I7" s="186">
        <v>0.377</v>
      </c>
      <c r="J7" s="186">
        <v>0.26500000000000001</v>
      </c>
      <c r="K7" s="186">
        <v>0.28000000000000003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5700</v>
      </c>
      <c r="V7" s="47">
        <v>5700</v>
      </c>
      <c r="W7" s="47">
        <v>5700</v>
      </c>
      <c r="X7" s="47">
        <v>5700</v>
      </c>
      <c r="Y7" s="47">
        <v>5700</v>
      </c>
      <c r="Z7" s="47">
        <v>5700</v>
      </c>
      <c r="AA7" s="48">
        <v>5700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114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52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ref="AZ7:AZ29" si="14">IFERROR(U7/6/E7,"0")</f>
        <v>2363.1840796019901</v>
      </c>
      <c r="BA7" s="37">
        <f t="shared" si="13"/>
        <v>4846.9387755102043</v>
      </c>
      <c r="BB7" s="37">
        <f t="shared" si="13"/>
        <v>10674.157303370786</v>
      </c>
      <c r="BC7" s="37">
        <f t="shared" si="13"/>
        <v>7786.8852459016398</v>
      </c>
      <c r="BD7" s="37">
        <f t="shared" si="13"/>
        <v>2519.893899204244</v>
      </c>
      <c r="BE7" s="37">
        <f t="shared" si="13"/>
        <v>3584.9056603773583</v>
      </c>
      <c r="BF7" s="133">
        <f t="shared" si="13"/>
        <v>3392.8571428571427</v>
      </c>
      <c r="BG7" s="134"/>
      <c r="BH7" s="134"/>
      <c r="BI7" s="134"/>
      <c r="BJ7" s="134"/>
      <c r="BK7" s="134"/>
      <c r="BL7" s="134"/>
      <c r="BM7" s="134"/>
      <c r="BQ7">
        <f t="shared" si="4"/>
        <v>4000</v>
      </c>
      <c r="BR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0.34599999999999997</v>
      </c>
      <c r="F8" s="186">
        <v>0.125</v>
      </c>
      <c r="G8" s="186">
        <v>0.34599999999999997</v>
      </c>
      <c r="H8" s="186">
        <v>0.113</v>
      </c>
      <c r="I8" s="186">
        <v>0.28899999999999998</v>
      </c>
      <c r="J8" s="186">
        <v>0.22800000000000001</v>
      </c>
      <c r="K8" s="186">
        <v>4.2000000000000003E-2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5700</v>
      </c>
      <c r="V8" s="47">
        <v>5700</v>
      </c>
      <c r="W8" s="47">
        <v>5700</v>
      </c>
      <c r="X8" s="47">
        <v>5700</v>
      </c>
      <c r="Y8" s="47">
        <v>5700</v>
      </c>
      <c r="Z8" s="47">
        <v>5700</v>
      </c>
      <c r="AA8" s="48">
        <v>5700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114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52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4"/>
        <v>2745.6647398843934</v>
      </c>
      <c r="BA8" s="37">
        <f t="shared" si="13"/>
        <v>7600</v>
      </c>
      <c r="BB8" s="37">
        <f t="shared" si="13"/>
        <v>2745.6647398843934</v>
      </c>
      <c r="BC8" s="37">
        <f t="shared" si="13"/>
        <v>8407.0796460176989</v>
      </c>
      <c r="BD8" s="37">
        <f t="shared" si="13"/>
        <v>3287.1972318339103</v>
      </c>
      <c r="BE8" s="37">
        <f t="shared" si="13"/>
        <v>4166.666666666667</v>
      </c>
      <c r="BF8" s="133">
        <f t="shared" si="13"/>
        <v>22619.047619047618</v>
      </c>
      <c r="BG8" s="134"/>
      <c r="BH8" s="134"/>
      <c r="BI8" s="134"/>
      <c r="BJ8" s="134"/>
      <c r="BK8" s="134"/>
      <c r="BL8" s="134"/>
      <c r="BM8" s="134"/>
      <c r="BQ8">
        <f t="shared" si="4"/>
        <v>4500</v>
      </c>
      <c r="BR8">
        <v>0</v>
      </c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0.06</v>
      </c>
      <c r="F9" s="186">
        <v>2.5999999999999999E-2</v>
      </c>
      <c r="G9" s="186">
        <v>0.35299999999999998</v>
      </c>
      <c r="H9" s="186">
        <v>0.28499999999999998</v>
      </c>
      <c r="I9" s="186">
        <v>0.17199999999999999</v>
      </c>
      <c r="J9" s="186">
        <v>8.0000000000000002E-3</v>
      </c>
      <c r="K9" s="186">
        <v>3.6999999999999998E-2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5700</v>
      </c>
      <c r="V9" s="47">
        <v>5700</v>
      </c>
      <c r="W9" s="47">
        <v>5700</v>
      </c>
      <c r="X9" s="47">
        <v>5700</v>
      </c>
      <c r="Y9" s="47">
        <v>5700</v>
      </c>
      <c r="Z9" s="47">
        <v>5700</v>
      </c>
      <c r="AA9" s="48">
        <v>5700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114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52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4"/>
        <v>15833.333333333334</v>
      </c>
      <c r="BA9" s="37">
        <f t="shared" si="13"/>
        <v>36538.461538461539</v>
      </c>
      <c r="BB9" s="37">
        <f t="shared" si="13"/>
        <v>2691.2181303116149</v>
      </c>
      <c r="BC9" s="37">
        <f t="shared" si="13"/>
        <v>3333.3333333333335</v>
      </c>
      <c r="BD9" s="37">
        <f t="shared" si="13"/>
        <v>5523.2558139534885</v>
      </c>
      <c r="BE9" s="37">
        <f t="shared" si="13"/>
        <v>118750</v>
      </c>
      <c r="BF9" s="133">
        <f t="shared" si="13"/>
        <v>25675.675675675677</v>
      </c>
      <c r="BG9" s="134"/>
      <c r="BH9" s="134"/>
      <c r="BI9" s="134"/>
      <c r="BJ9" s="134"/>
      <c r="BK9" s="134"/>
      <c r="BL9" s="134"/>
      <c r="BM9" s="134"/>
      <c r="BQ9">
        <f t="shared" si="4"/>
        <v>5000</v>
      </c>
      <c r="BR9">
        <v>0</v>
      </c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8.9999999999999993E-3</v>
      </c>
      <c r="F10" s="186">
        <v>1.0999999999999999E-2</v>
      </c>
      <c r="G10" s="186">
        <v>0.307</v>
      </c>
      <c r="H10" s="186">
        <v>0.20899999999999999</v>
      </c>
      <c r="I10" s="186">
        <v>3.9E-2</v>
      </c>
      <c r="J10" s="186">
        <v>4.0000000000000001E-3</v>
      </c>
      <c r="K10" s="186">
        <v>2.4E-2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5700</v>
      </c>
      <c r="V10" s="47">
        <v>5700</v>
      </c>
      <c r="W10" s="47">
        <v>5700</v>
      </c>
      <c r="X10" s="47">
        <v>5700</v>
      </c>
      <c r="Y10" s="47">
        <v>5700</v>
      </c>
      <c r="Z10" s="47">
        <v>5700</v>
      </c>
      <c r="AA10" s="48">
        <v>5700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114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52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4"/>
        <v>105555.55555555556</v>
      </c>
      <c r="BA10" s="37">
        <f t="shared" si="13"/>
        <v>86363.636363636368</v>
      </c>
      <c r="BB10" s="37">
        <f t="shared" si="13"/>
        <v>3094.4625407166122</v>
      </c>
      <c r="BC10" s="37">
        <f t="shared" si="13"/>
        <v>4545.454545454546</v>
      </c>
      <c r="BD10" s="37">
        <f t="shared" si="13"/>
        <v>24358.974358974359</v>
      </c>
      <c r="BE10" s="37">
        <f t="shared" si="13"/>
        <v>237500</v>
      </c>
      <c r="BF10" s="133">
        <f t="shared" si="13"/>
        <v>39583.333333333336</v>
      </c>
      <c r="BG10" s="134"/>
      <c r="BH10" s="134"/>
      <c r="BI10" s="134"/>
      <c r="BJ10" s="134"/>
      <c r="BK10" s="134"/>
      <c r="BL10" s="134"/>
      <c r="BM10" s="134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4.9000000000000002E-2</v>
      </c>
      <c r="F11" s="186">
        <v>9.9000000000000005E-2</v>
      </c>
      <c r="G11" s="186">
        <v>1.4999999999999999E-2</v>
      </c>
      <c r="H11" s="186">
        <v>4.0000000000000001E-3</v>
      </c>
      <c r="I11" s="186">
        <v>0.29599999999999999</v>
      </c>
      <c r="J11" s="186">
        <v>1.0999999999999999E-2</v>
      </c>
      <c r="K11" s="186">
        <v>8.9999999999999993E-3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5700</v>
      </c>
      <c r="V11" s="47">
        <v>5700</v>
      </c>
      <c r="W11" s="47">
        <v>5700</v>
      </c>
      <c r="X11" s="47">
        <v>5700</v>
      </c>
      <c r="Y11" s="47">
        <v>5700</v>
      </c>
      <c r="Z11" s="47">
        <v>5700</v>
      </c>
      <c r="AA11" s="48">
        <v>5700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114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52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4"/>
        <v>19387.755102040817</v>
      </c>
      <c r="BA11" s="37">
        <f t="shared" si="13"/>
        <v>9595.9595959595954</v>
      </c>
      <c r="BB11" s="37">
        <f t="shared" si="13"/>
        <v>63333.333333333336</v>
      </c>
      <c r="BC11" s="37">
        <f t="shared" si="13"/>
        <v>237500</v>
      </c>
      <c r="BD11" s="37">
        <f t="shared" si="13"/>
        <v>3209.4594594594596</v>
      </c>
      <c r="BE11" s="37">
        <f t="shared" si="13"/>
        <v>86363.636363636368</v>
      </c>
      <c r="BF11" s="133">
        <f t="shared" si="13"/>
        <v>105555.55555555556</v>
      </c>
      <c r="BG11" s="134"/>
      <c r="BH11" s="134"/>
      <c r="BI11" s="134"/>
      <c r="BJ11" s="134"/>
      <c r="BK11" s="134"/>
      <c r="BL11" s="134"/>
      <c r="BM11" s="134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9.0999999999999998E-2</v>
      </c>
      <c r="F12" s="186">
        <v>0.32900000000000001</v>
      </c>
      <c r="G12" s="186">
        <v>2.1999999999999999E-2</v>
      </c>
      <c r="H12" s="186">
        <v>3.6999999999999998E-2</v>
      </c>
      <c r="I12" s="186">
        <v>0.27100000000000002</v>
      </c>
      <c r="J12" s="186">
        <v>3.5999999999999997E-2</v>
      </c>
      <c r="K12" s="186">
        <v>1.4999999999999999E-2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5700</v>
      </c>
      <c r="V12" s="47">
        <v>5700</v>
      </c>
      <c r="W12" s="47">
        <v>5700</v>
      </c>
      <c r="X12" s="47">
        <v>5700</v>
      </c>
      <c r="Y12" s="47">
        <v>5700</v>
      </c>
      <c r="Z12" s="47">
        <v>5700</v>
      </c>
      <c r="AA12" s="48">
        <v>5700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114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52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>
        <f t="shared" si="14"/>
        <v>10439.56043956044</v>
      </c>
      <c r="BA12" s="37">
        <f t="shared" si="13"/>
        <v>2887.5379939209724</v>
      </c>
      <c r="BB12" s="37">
        <f t="shared" si="13"/>
        <v>43181.818181818184</v>
      </c>
      <c r="BC12" s="37">
        <f t="shared" si="13"/>
        <v>25675.675675675677</v>
      </c>
      <c r="BD12" s="37">
        <f t="shared" si="13"/>
        <v>3505.5350553505532</v>
      </c>
      <c r="BE12" s="37">
        <f t="shared" si="13"/>
        <v>26388.888888888891</v>
      </c>
      <c r="BF12" s="133">
        <f t="shared" si="13"/>
        <v>63333.333333333336</v>
      </c>
      <c r="BG12" s="134"/>
      <c r="BH12" s="134"/>
      <c r="BI12" s="134"/>
      <c r="BJ12" s="134"/>
      <c r="BK12" s="134"/>
      <c r="BL12" s="134"/>
      <c r="BM12" s="134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0.22</v>
      </c>
      <c r="F13" s="186">
        <v>0.56200000000000006</v>
      </c>
      <c r="G13" s="186">
        <v>0.251</v>
      </c>
      <c r="H13" s="186">
        <v>0.34699999999999998</v>
      </c>
      <c r="I13" s="186">
        <v>0.378</v>
      </c>
      <c r="J13" s="186">
        <v>0.21299999999999999</v>
      </c>
      <c r="K13" s="186">
        <v>0.184</v>
      </c>
      <c r="L13" s="41">
        <f t="shared" ca="1" si="5"/>
        <v>312</v>
      </c>
      <c r="M13" s="42">
        <f t="shared" si="6"/>
        <v>0</v>
      </c>
      <c r="N13" s="43">
        <f t="shared" si="6"/>
        <v>6</v>
      </c>
      <c r="O13" s="43">
        <f t="shared" si="6"/>
        <v>0</v>
      </c>
      <c r="P13" s="43">
        <f t="shared" si="6"/>
        <v>1</v>
      </c>
      <c r="Q13" s="43">
        <f t="shared" si="6"/>
        <v>6</v>
      </c>
      <c r="R13" s="43">
        <f t="shared" si="6"/>
        <v>0</v>
      </c>
      <c r="S13" s="44">
        <f t="shared" si="6"/>
        <v>0</v>
      </c>
      <c r="T13" s="45">
        <f t="shared" ca="1" si="7"/>
        <v>52</v>
      </c>
      <c r="U13" s="46">
        <v>5700</v>
      </c>
      <c r="V13" s="47">
        <v>5700</v>
      </c>
      <c r="W13" s="47">
        <v>5700</v>
      </c>
      <c r="X13" s="47">
        <v>5700</v>
      </c>
      <c r="Y13" s="47">
        <v>5700</v>
      </c>
      <c r="Z13" s="47">
        <v>5700</v>
      </c>
      <c r="AA13" s="48">
        <v>5700</v>
      </c>
      <c r="AB13" s="49">
        <f t="shared" ca="1" si="8"/>
        <v>0</v>
      </c>
      <c r="AC13" s="50">
        <f t="shared" ca="1" si="8"/>
        <v>136800</v>
      </c>
      <c r="AD13" s="50">
        <f t="shared" ca="1" si="8"/>
        <v>0</v>
      </c>
      <c r="AE13" s="50">
        <f t="shared" ca="1" si="8"/>
        <v>22800</v>
      </c>
      <c r="AF13" s="50">
        <f t="shared" ca="1" si="8"/>
        <v>136800</v>
      </c>
      <c r="AG13" s="50">
        <f t="shared" ca="1" si="8"/>
        <v>0</v>
      </c>
      <c r="AH13" s="51">
        <f t="shared" ca="1" si="8"/>
        <v>0</v>
      </c>
      <c r="AI13" s="114">
        <f t="shared" ca="1" si="9"/>
        <v>296400</v>
      </c>
      <c r="AJ13" s="49">
        <f t="shared" ca="1" si="10"/>
        <v>0</v>
      </c>
      <c r="AK13" s="50">
        <f t="shared" ca="1" si="10"/>
        <v>80.928000000000011</v>
      </c>
      <c r="AL13" s="50">
        <f t="shared" ca="1" si="10"/>
        <v>0</v>
      </c>
      <c r="AM13" s="50">
        <f t="shared" ca="1" si="10"/>
        <v>8.3279999999999994</v>
      </c>
      <c r="AN13" s="50">
        <f t="shared" ca="1" si="10"/>
        <v>54.432000000000002</v>
      </c>
      <c r="AO13" s="50">
        <f t="shared" ca="1" si="10"/>
        <v>0</v>
      </c>
      <c r="AP13" s="51">
        <f t="shared" ca="1" si="10"/>
        <v>0</v>
      </c>
      <c r="AQ13" s="52">
        <f t="shared" ca="1" si="11"/>
        <v>143.68800000000002</v>
      </c>
      <c r="AR13" s="49" t="str">
        <f t="shared" ca="1" si="12"/>
        <v/>
      </c>
      <c r="AS13" s="50">
        <f t="shared" ca="1" si="12"/>
        <v>1690.3914590747329</v>
      </c>
      <c r="AT13" s="50" t="str">
        <f t="shared" ca="1" si="12"/>
        <v/>
      </c>
      <c r="AU13" s="50">
        <f t="shared" ca="1" si="12"/>
        <v>2737.7521613832855</v>
      </c>
      <c r="AV13" s="50">
        <f t="shared" ca="1" si="12"/>
        <v>2513.2275132275131</v>
      </c>
      <c r="AW13" s="50" t="str">
        <f t="shared" ca="1" si="12"/>
        <v/>
      </c>
      <c r="AX13" s="51" t="str">
        <f t="shared" ca="1" si="12"/>
        <v/>
      </c>
      <c r="AY13" s="52">
        <f t="shared" ca="1" si="12"/>
        <v>2062.8027392684148</v>
      </c>
      <c r="AZ13" s="37">
        <f t="shared" si="14"/>
        <v>4318.181818181818</v>
      </c>
      <c r="BA13" s="37">
        <f t="shared" si="13"/>
        <v>1690.3914590747329</v>
      </c>
      <c r="BB13" s="37">
        <f t="shared" si="13"/>
        <v>3784.8605577689241</v>
      </c>
      <c r="BC13" s="37">
        <f t="shared" si="13"/>
        <v>2737.7521613832855</v>
      </c>
      <c r="BD13" s="37">
        <f t="shared" si="13"/>
        <v>2513.2275132275131</v>
      </c>
      <c r="BE13" s="37">
        <f t="shared" si="13"/>
        <v>4460.0938967136153</v>
      </c>
      <c r="BF13" s="133">
        <f t="shared" si="13"/>
        <v>5163.04347826087</v>
      </c>
      <c r="BG13" s="134"/>
      <c r="BH13" s="134">
        <v>6</v>
      </c>
      <c r="BI13" s="134"/>
      <c r="BJ13" s="134">
        <v>1</v>
      </c>
      <c r="BK13" s="134">
        <v>6</v>
      </c>
      <c r="BL13" s="134"/>
      <c r="BM13" s="134"/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0.39500000000000002</v>
      </c>
      <c r="F14" s="186">
        <v>0.72199999999999998</v>
      </c>
      <c r="G14" s="186">
        <v>0.52200000000000002</v>
      </c>
      <c r="H14" s="186">
        <v>0.44600000000000001</v>
      </c>
      <c r="I14" s="186">
        <v>0.40899999999999997</v>
      </c>
      <c r="J14" s="186">
        <v>0.56299999999999994</v>
      </c>
      <c r="K14" s="186">
        <v>0.41599999999999998</v>
      </c>
      <c r="L14" s="41">
        <f t="shared" ca="1" si="5"/>
        <v>1008</v>
      </c>
      <c r="M14" s="42">
        <f t="shared" si="6"/>
        <v>6</v>
      </c>
      <c r="N14" s="43">
        <f t="shared" si="6"/>
        <v>6</v>
      </c>
      <c r="O14" s="43">
        <f t="shared" si="6"/>
        <v>6</v>
      </c>
      <c r="P14" s="43">
        <f t="shared" si="6"/>
        <v>6</v>
      </c>
      <c r="Q14" s="43">
        <f t="shared" si="6"/>
        <v>6</v>
      </c>
      <c r="R14" s="43">
        <f t="shared" si="6"/>
        <v>6</v>
      </c>
      <c r="S14" s="44">
        <f t="shared" si="6"/>
        <v>6</v>
      </c>
      <c r="T14" s="45">
        <f t="shared" ca="1" si="7"/>
        <v>168</v>
      </c>
      <c r="U14" s="46">
        <v>5700</v>
      </c>
      <c r="V14" s="47">
        <v>5700</v>
      </c>
      <c r="W14" s="47">
        <v>5700</v>
      </c>
      <c r="X14" s="47">
        <v>5700</v>
      </c>
      <c r="Y14" s="47">
        <v>5700</v>
      </c>
      <c r="Z14" s="47">
        <v>5700</v>
      </c>
      <c r="AA14" s="48">
        <v>5700</v>
      </c>
      <c r="AB14" s="49">
        <f t="shared" ca="1" si="8"/>
        <v>136800</v>
      </c>
      <c r="AC14" s="50">
        <f t="shared" ca="1" si="8"/>
        <v>136800</v>
      </c>
      <c r="AD14" s="50">
        <f t="shared" ca="1" si="8"/>
        <v>136800</v>
      </c>
      <c r="AE14" s="50">
        <f t="shared" ca="1" si="8"/>
        <v>136800</v>
      </c>
      <c r="AF14" s="50">
        <f t="shared" ca="1" si="8"/>
        <v>136800</v>
      </c>
      <c r="AG14" s="50">
        <f t="shared" ca="1" si="8"/>
        <v>136800</v>
      </c>
      <c r="AH14" s="51">
        <f t="shared" ca="1" si="8"/>
        <v>136800</v>
      </c>
      <c r="AI14" s="114">
        <f t="shared" ca="1" si="9"/>
        <v>957600</v>
      </c>
      <c r="AJ14" s="49">
        <f t="shared" ca="1" si="10"/>
        <v>56.88</v>
      </c>
      <c r="AK14" s="50">
        <f t="shared" ca="1" si="10"/>
        <v>103.96799999999999</v>
      </c>
      <c r="AL14" s="50">
        <f t="shared" ca="1" si="10"/>
        <v>75.168000000000006</v>
      </c>
      <c r="AM14" s="50">
        <f t="shared" ca="1" si="10"/>
        <v>64.224000000000004</v>
      </c>
      <c r="AN14" s="50">
        <f t="shared" ca="1" si="10"/>
        <v>58.895999999999994</v>
      </c>
      <c r="AO14" s="50">
        <f t="shared" ca="1" si="10"/>
        <v>81.071999999999989</v>
      </c>
      <c r="AP14" s="51">
        <f t="shared" ca="1" si="10"/>
        <v>59.903999999999996</v>
      </c>
      <c r="AQ14" s="52">
        <f t="shared" ca="1" si="11"/>
        <v>500.11200000000002</v>
      </c>
      <c r="AR14" s="49">
        <f t="shared" ca="1" si="12"/>
        <v>2405.0632911392404</v>
      </c>
      <c r="AS14" s="50">
        <f t="shared" ca="1" si="12"/>
        <v>1315.7894736842106</v>
      </c>
      <c r="AT14" s="50">
        <f t="shared" ca="1" si="12"/>
        <v>1819.9233716475094</v>
      </c>
      <c r="AU14" s="50">
        <f t="shared" ca="1" si="12"/>
        <v>2130.044843049327</v>
      </c>
      <c r="AV14" s="50">
        <f t="shared" ca="1" si="12"/>
        <v>2322.7383863080686</v>
      </c>
      <c r="AW14" s="50">
        <f t="shared" ca="1" si="12"/>
        <v>1687.3889875666077</v>
      </c>
      <c r="AX14" s="51">
        <f t="shared" ca="1" si="12"/>
        <v>2283.6538461538462</v>
      </c>
      <c r="AY14" s="52">
        <f t="shared" ca="1" si="12"/>
        <v>1914.7710912755542</v>
      </c>
      <c r="AZ14" s="37">
        <f t="shared" si="14"/>
        <v>2405.0632911392404</v>
      </c>
      <c r="BA14" s="37">
        <f t="shared" si="13"/>
        <v>1315.7894736842106</v>
      </c>
      <c r="BB14" s="37">
        <f t="shared" si="13"/>
        <v>1819.9233716475096</v>
      </c>
      <c r="BC14" s="37">
        <f t="shared" si="13"/>
        <v>2130.0448430493275</v>
      </c>
      <c r="BD14" s="37">
        <f t="shared" si="13"/>
        <v>2322.7383863080686</v>
      </c>
      <c r="BE14" s="37">
        <f t="shared" si="13"/>
        <v>1687.3889875666077</v>
      </c>
      <c r="BF14" s="133">
        <f t="shared" si="13"/>
        <v>2283.6538461538462</v>
      </c>
      <c r="BG14" s="134">
        <v>6</v>
      </c>
      <c r="BH14" s="134">
        <v>6</v>
      </c>
      <c r="BI14" s="134">
        <v>6</v>
      </c>
      <c r="BJ14" s="134">
        <v>6</v>
      </c>
      <c r="BK14" s="134">
        <v>6</v>
      </c>
      <c r="BL14" s="134">
        <v>6</v>
      </c>
      <c r="BM14" s="134">
        <v>6</v>
      </c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0.73399999999999999</v>
      </c>
      <c r="F15" s="186">
        <v>0.66400000000000003</v>
      </c>
      <c r="G15" s="186">
        <v>0.51600000000000001</v>
      </c>
      <c r="H15" s="186">
        <v>0.33500000000000002</v>
      </c>
      <c r="I15" s="186">
        <v>0.36</v>
      </c>
      <c r="J15" s="186">
        <v>0.66300000000000003</v>
      </c>
      <c r="K15" s="186">
        <v>0.47599999999999998</v>
      </c>
      <c r="L15" s="41">
        <f t="shared" ca="1" si="5"/>
        <v>168</v>
      </c>
      <c r="M15" s="42">
        <f t="shared" si="6"/>
        <v>5</v>
      </c>
      <c r="N15" s="43">
        <f t="shared" si="6"/>
        <v>1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1</v>
      </c>
      <c r="S15" s="44">
        <f t="shared" si="6"/>
        <v>0</v>
      </c>
      <c r="T15" s="45">
        <f t="shared" ca="1" si="7"/>
        <v>28</v>
      </c>
      <c r="U15" s="46">
        <v>11400</v>
      </c>
      <c r="V15" s="47">
        <v>11400</v>
      </c>
      <c r="W15" s="47">
        <v>11400</v>
      </c>
      <c r="X15" s="47">
        <v>11400</v>
      </c>
      <c r="Y15" s="47">
        <v>11400</v>
      </c>
      <c r="Z15" s="47">
        <v>11400</v>
      </c>
      <c r="AA15" s="48">
        <v>11400</v>
      </c>
      <c r="AB15" s="49">
        <f t="shared" ca="1" si="8"/>
        <v>228000</v>
      </c>
      <c r="AC15" s="50">
        <f t="shared" ca="1" si="8"/>
        <v>45600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45600</v>
      </c>
      <c r="AH15" s="51">
        <f t="shared" ca="1" si="8"/>
        <v>0</v>
      </c>
      <c r="AI15" s="114">
        <f t="shared" ca="1" si="9"/>
        <v>319200</v>
      </c>
      <c r="AJ15" s="49">
        <f t="shared" ca="1" si="10"/>
        <v>88.08</v>
      </c>
      <c r="AK15" s="50">
        <f t="shared" ca="1" si="10"/>
        <v>15.936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15.912000000000001</v>
      </c>
      <c r="AP15" s="51">
        <f t="shared" ca="1" si="10"/>
        <v>0</v>
      </c>
      <c r="AQ15" s="52">
        <f t="shared" ca="1" si="11"/>
        <v>119.928</v>
      </c>
      <c r="AR15" s="49">
        <f t="shared" ca="1" si="12"/>
        <v>2588.5558583106267</v>
      </c>
      <c r="AS15" s="50">
        <f t="shared" ca="1" si="12"/>
        <v>2861.4457831325303</v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>
        <f t="shared" ca="1" si="12"/>
        <v>2865.761689291101</v>
      </c>
      <c r="AX15" s="51" t="str">
        <f t="shared" ca="1" si="12"/>
        <v/>
      </c>
      <c r="AY15" s="52">
        <f t="shared" ca="1" si="12"/>
        <v>2661.596958174905</v>
      </c>
      <c r="AZ15" s="37">
        <f t="shared" si="14"/>
        <v>2588.5558583106267</v>
      </c>
      <c r="BA15" s="37">
        <f t="shared" si="13"/>
        <v>2861.4457831325299</v>
      </c>
      <c r="BB15" s="37">
        <f t="shared" si="13"/>
        <v>3682.1705426356589</v>
      </c>
      <c r="BC15" s="37">
        <f t="shared" si="13"/>
        <v>5671.6417910447753</v>
      </c>
      <c r="BD15" s="37">
        <f t="shared" si="13"/>
        <v>5277.7777777777783</v>
      </c>
      <c r="BE15" s="37">
        <f t="shared" si="13"/>
        <v>2865.761689291101</v>
      </c>
      <c r="BF15" s="133">
        <f t="shared" si="13"/>
        <v>3991.5966386554624</v>
      </c>
      <c r="BG15" s="134">
        <v>5</v>
      </c>
      <c r="BH15" s="134">
        <v>1</v>
      </c>
      <c r="BI15" s="134"/>
      <c r="BJ15" s="134"/>
      <c r="BK15" s="134"/>
      <c r="BL15" s="134">
        <v>1</v>
      </c>
      <c r="BM15" s="134"/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0.56799999999999995</v>
      </c>
      <c r="F16" s="186">
        <v>0.751</v>
      </c>
      <c r="G16" s="186">
        <v>0.34499999999999997</v>
      </c>
      <c r="H16" s="186">
        <v>0.63700000000000001</v>
      </c>
      <c r="I16" s="186">
        <v>0.26700000000000002</v>
      </c>
      <c r="J16" s="186">
        <v>0.51200000000000001</v>
      </c>
      <c r="K16" s="186">
        <v>0.46500000000000002</v>
      </c>
      <c r="L16" s="41">
        <f t="shared" ca="1" si="5"/>
        <v>144</v>
      </c>
      <c r="M16" s="42">
        <f t="shared" si="6"/>
        <v>0</v>
      </c>
      <c r="N16" s="43">
        <f t="shared" si="6"/>
        <v>5</v>
      </c>
      <c r="O16" s="43">
        <f t="shared" si="6"/>
        <v>0</v>
      </c>
      <c r="P16" s="43">
        <f t="shared" si="6"/>
        <v>1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24</v>
      </c>
      <c r="U16" s="46">
        <v>11400</v>
      </c>
      <c r="V16" s="47">
        <v>11400</v>
      </c>
      <c r="W16" s="47">
        <v>11400</v>
      </c>
      <c r="X16" s="47">
        <v>11400</v>
      </c>
      <c r="Y16" s="47">
        <v>11400</v>
      </c>
      <c r="Z16" s="47">
        <v>11400</v>
      </c>
      <c r="AA16" s="48">
        <v>11400</v>
      </c>
      <c r="AB16" s="49">
        <f t="shared" ca="1" si="8"/>
        <v>0</v>
      </c>
      <c r="AC16" s="50">
        <f t="shared" ca="1" si="8"/>
        <v>228000</v>
      </c>
      <c r="AD16" s="50">
        <f t="shared" ca="1" si="8"/>
        <v>0</v>
      </c>
      <c r="AE16" s="50">
        <f t="shared" ca="1" si="8"/>
        <v>45600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114">
        <f t="shared" ca="1" si="9"/>
        <v>273600</v>
      </c>
      <c r="AJ16" s="49">
        <f t="shared" ca="1" si="10"/>
        <v>0</v>
      </c>
      <c r="AK16" s="50">
        <f t="shared" ca="1" si="10"/>
        <v>90.12</v>
      </c>
      <c r="AL16" s="50">
        <f t="shared" ca="1" si="10"/>
        <v>0</v>
      </c>
      <c r="AM16" s="50">
        <f t="shared" ca="1" si="10"/>
        <v>15.288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52">
        <f t="shared" ca="1" si="11"/>
        <v>105.408</v>
      </c>
      <c r="AR16" s="49" t="str">
        <f t="shared" ca="1" si="12"/>
        <v/>
      </c>
      <c r="AS16" s="50">
        <f t="shared" ca="1" si="12"/>
        <v>2529.9600532623167</v>
      </c>
      <c r="AT16" s="50" t="str">
        <f t="shared" ca="1" si="12"/>
        <v/>
      </c>
      <c r="AU16" s="50">
        <f t="shared" ca="1" si="12"/>
        <v>2982.7315541601256</v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>
        <f t="shared" ca="1" si="12"/>
        <v>2595.6284153005463</v>
      </c>
      <c r="AZ16" s="37">
        <f t="shared" si="14"/>
        <v>3345.0704225352115</v>
      </c>
      <c r="BA16" s="37">
        <f t="shared" si="13"/>
        <v>2529.9600532623167</v>
      </c>
      <c r="BB16" s="37">
        <f t="shared" si="13"/>
        <v>5507.2463768115949</v>
      </c>
      <c r="BC16" s="37">
        <f t="shared" si="13"/>
        <v>2982.7315541601256</v>
      </c>
      <c r="BD16" s="37">
        <f t="shared" si="13"/>
        <v>7116.104868913857</v>
      </c>
      <c r="BE16" s="37">
        <f t="shared" si="13"/>
        <v>3710.9375</v>
      </c>
      <c r="BF16" s="133">
        <f t="shared" si="13"/>
        <v>4086.0215053763441</v>
      </c>
      <c r="BG16" s="134"/>
      <c r="BH16" s="134">
        <v>5</v>
      </c>
      <c r="BI16" s="134"/>
      <c r="BJ16" s="134">
        <v>1</v>
      </c>
      <c r="BK16" s="134"/>
      <c r="BL16" s="134"/>
      <c r="BM16" s="134"/>
    </row>
    <row r="17" spans="2:65" ht="15" thickBot="1">
      <c r="B17" s="3" t="s">
        <v>50</v>
      </c>
      <c r="C17" s="39">
        <v>0.45833333333333331</v>
      </c>
      <c r="D17" s="40">
        <v>0.5</v>
      </c>
      <c r="E17" s="186">
        <v>0.28299999999999997</v>
      </c>
      <c r="F17" s="186">
        <v>0.56599999999999995</v>
      </c>
      <c r="G17" s="186">
        <v>0.42499999999999999</v>
      </c>
      <c r="H17" s="186">
        <v>0.60799999999999998</v>
      </c>
      <c r="I17" s="186">
        <v>0.33600000000000002</v>
      </c>
      <c r="J17" s="186">
        <v>0.254</v>
      </c>
      <c r="K17" s="186">
        <v>0.40799999999999997</v>
      </c>
      <c r="L17" s="41">
        <f t="shared" ca="1" si="5"/>
        <v>264</v>
      </c>
      <c r="M17" s="42">
        <f t="shared" si="6"/>
        <v>0</v>
      </c>
      <c r="N17" s="43">
        <f t="shared" si="6"/>
        <v>5</v>
      </c>
      <c r="O17" s="43">
        <f t="shared" si="6"/>
        <v>1</v>
      </c>
      <c r="P17" s="43">
        <f t="shared" si="6"/>
        <v>5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44</v>
      </c>
      <c r="U17" s="46">
        <v>7500</v>
      </c>
      <c r="V17" s="47">
        <v>7500</v>
      </c>
      <c r="W17" s="47">
        <v>7500</v>
      </c>
      <c r="X17" s="47">
        <v>7500</v>
      </c>
      <c r="Y17" s="47">
        <v>7500</v>
      </c>
      <c r="Z17" s="47">
        <v>7500</v>
      </c>
      <c r="AA17" s="48">
        <v>7500</v>
      </c>
      <c r="AB17" s="49">
        <f t="shared" ca="1" si="8"/>
        <v>0</v>
      </c>
      <c r="AC17" s="50">
        <f t="shared" ca="1" si="8"/>
        <v>150000</v>
      </c>
      <c r="AD17" s="50">
        <f t="shared" ca="1" si="8"/>
        <v>30000</v>
      </c>
      <c r="AE17" s="50">
        <f t="shared" ca="1" si="8"/>
        <v>150000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114">
        <f t="shared" ca="1" si="9"/>
        <v>330000</v>
      </c>
      <c r="AJ17" s="49">
        <f t="shared" ca="1" si="10"/>
        <v>0</v>
      </c>
      <c r="AK17" s="50">
        <f t="shared" ca="1" si="10"/>
        <v>67.919999999999987</v>
      </c>
      <c r="AL17" s="50">
        <f t="shared" ca="1" si="10"/>
        <v>10.199999999999999</v>
      </c>
      <c r="AM17" s="50">
        <f t="shared" ca="1" si="10"/>
        <v>72.959999999999994</v>
      </c>
      <c r="AN17" s="50">
        <f t="shared" ca="1" si="10"/>
        <v>0</v>
      </c>
      <c r="AO17" s="50">
        <f t="shared" ca="1" si="10"/>
        <v>0</v>
      </c>
      <c r="AP17" s="51">
        <f t="shared" ca="1" si="10"/>
        <v>0</v>
      </c>
      <c r="AQ17" s="52">
        <f t="shared" ca="1" si="11"/>
        <v>151.07999999999998</v>
      </c>
      <c r="AR17" s="49" t="str">
        <f t="shared" ca="1" si="12"/>
        <v/>
      </c>
      <c r="AS17" s="50">
        <f t="shared" ca="1" si="12"/>
        <v>2208.480565371025</v>
      </c>
      <c r="AT17" s="50">
        <f t="shared" ca="1" si="12"/>
        <v>2941.1764705882356</v>
      </c>
      <c r="AU17" s="50">
        <f t="shared" ca="1" si="12"/>
        <v>2055.9210526315792</v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>
        <f t="shared" ca="1" si="12"/>
        <v>2184.2732327243848</v>
      </c>
      <c r="AZ17" s="37">
        <f t="shared" si="14"/>
        <v>4416.96113074205</v>
      </c>
      <c r="BA17" s="37">
        <f t="shared" si="13"/>
        <v>2208.480565371025</v>
      </c>
      <c r="BB17" s="37">
        <f t="shared" si="13"/>
        <v>2941.1764705882356</v>
      </c>
      <c r="BC17" s="37">
        <f t="shared" si="13"/>
        <v>2055.9210526315792</v>
      </c>
      <c r="BD17" s="37">
        <f t="shared" si="13"/>
        <v>3720.238095238095</v>
      </c>
      <c r="BE17" s="37">
        <f t="shared" si="13"/>
        <v>4921.2598425196848</v>
      </c>
      <c r="BF17" s="133">
        <f t="shared" si="13"/>
        <v>3063.7254901960787</v>
      </c>
      <c r="BG17" s="134"/>
      <c r="BH17" s="134">
        <v>5</v>
      </c>
      <c r="BI17" s="134">
        <v>1</v>
      </c>
      <c r="BJ17" s="134">
        <v>5</v>
      </c>
      <c r="BK17" s="134"/>
      <c r="BL17" s="134"/>
      <c r="BM17" s="134"/>
    </row>
    <row r="18" spans="2:65" ht="15" thickBot="1">
      <c r="B18" s="3" t="s">
        <v>51</v>
      </c>
      <c r="C18" s="39">
        <v>0.5</v>
      </c>
      <c r="D18" s="40">
        <v>0.54166666666666663</v>
      </c>
      <c r="E18" s="186">
        <v>0.42</v>
      </c>
      <c r="F18" s="186">
        <v>0.59799999999999998</v>
      </c>
      <c r="G18" s="186">
        <v>0.36699999999999999</v>
      </c>
      <c r="H18" s="186">
        <v>0.44700000000000001</v>
      </c>
      <c r="I18" s="186">
        <v>0.17899999999999999</v>
      </c>
      <c r="J18" s="186">
        <v>0.23799999999999999</v>
      </c>
      <c r="K18" s="186">
        <v>0.255</v>
      </c>
      <c r="L18" s="41">
        <f t="shared" ca="1" si="5"/>
        <v>144</v>
      </c>
      <c r="M18" s="42">
        <f t="shared" si="6"/>
        <v>0</v>
      </c>
      <c r="N18" s="43">
        <f t="shared" si="6"/>
        <v>5</v>
      </c>
      <c r="O18" s="43">
        <f t="shared" si="6"/>
        <v>0</v>
      </c>
      <c r="P18" s="43">
        <f t="shared" si="6"/>
        <v>1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45">
        <f t="shared" ca="1" si="7"/>
        <v>24</v>
      </c>
      <c r="U18" s="46">
        <v>8000</v>
      </c>
      <c r="V18" s="47">
        <v>8000</v>
      </c>
      <c r="W18" s="47">
        <v>8000</v>
      </c>
      <c r="X18" s="47">
        <v>8000</v>
      </c>
      <c r="Y18" s="47">
        <v>8000</v>
      </c>
      <c r="Z18" s="47">
        <v>8000</v>
      </c>
      <c r="AA18" s="48">
        <v>8000</v>
      </c>
      <c r="AB18" s="49">
        <f t="shared" ca="1" si="8"/>
        <v>0</v>
      </c>
      <c r="AC18" s="50">
        <f t="shared" ca="1" si="8"/>
        <v>160000</v>
      </c>
      <c r="AD18" s="50">
        <f t="shared" ca="1" si="8"/>
        <v>0</v>
      </c>
      <c r="AE18" s="50">
        <f t="shared" ca="1" si="8"/>
        <v>32000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114">
        <f t="shared" ca="1" si="9"/>
        <v>192000</v>
      </c>
      <c r="AJ18" s="49">
        <f t="shared" ca="1" si="10"/>
        <v>0</v>
      </c>
      <c r="AK18" s="50">
        <f t="shared" ca="1" si="10"/>
        <v>71.759999999999991</v>
      </c>
      <c r="AL18" s="50">
        <f t="shared" ca="1" si="10"/>
        <v>0</v>
      </c>
      <c r="AM18" s="50">
        <f t="shared" ca="1" si="10"/>
        <v>10.728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52">
        <f t="shared" ca="1" si="11"/>
        <v>82.487999999999985</v>
      </c>
      <c r="AR18" s="49" t="str">
        <f t="shared" ca="1" si="12"/>
        <v/>
      </c>
      <c r="AS18" s="50">
        <f t="shared" ca="1" si="12"/>
        <v>2229.6544035674474</v>
      </c>
      <c r="AT18" s="50" t="str">
        <f t="shared" ca="1" si="12"/>
        <v/>
      </c>
      <c r="AU18" s="50">
        <f t="shared" ca="1" si="12"/>
        <v>2982.8486204325131</v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>
        <f t="shared" ca="1" si="12"/>
        <v>2327.6112889147516</v>
      </c>
      <c r="AZ18" s="37">
        <f t="shared" si="14"/>
        <v>3174.6031746031745</v>
      </c>
      <c r="BA18" s="37">
        <f t="shared" si="13"/>
        <v>2229.6544035674469</v>
      </c>
      <c r="BB18" s="37">
        <f t="shared" si="13"/>
        <v>3633.0608537693006</v>
      </c>
      <c r="BC18" s="37">
        <f t="shared" si="13"/>
        <v>2982.8486204325127</v>
      </c>
      <c r="BD18" s="37">
        <f t="shared" si="13"/>
        <v>7448.7895716945995</v>
      </c>
      <c r="BE18" s="37">
        <f t="shared" si="13"/>
        <v>5602.2408963585431</v>
      </c>
      <c r="BF18" s="133">
        <f t="shared" si="13"/>
        <v>5228.7581699346401</v>
      </c>
      <c r="BG18" s="134"/>
      <c r="BH18" s="134">
        <v>5</v>
      </c>
      <c r="BI18" s="134"/>
      <c r="BJ18" s="134">
        <v>1</v>
      </c>
      <c r="BK18" s="134"/>
      <c r="BL18" s="134"/>
      <c r="BM18" s="134"/>
    </row>
    <row r="19" spans="2:65" ht="15" thickBot="1">
      <c r="B19" s="3" t="s">
        <v>51</v>
      </c>
      <c r="C19" s="39">
        <v>0.54166666666666663</v>
      </c>
      <c r="D19" s="40">
        <v>0.58333333333333337</v>
      </c>
      <c r="E19" s="186">
        <v>0.159</v>
      </c>
      <c r="F19" s="186">
        <v>0.29499999999999998</v>
      </c>
      <c r="G19" s="186">
        <v>0.157</v>
      </c>
      <c r="H19" s="186">
        <v>0.32500000000000001</v>
      </c>
      <c r="I19" s="186">
        <v>0.24299999999999999</v>
      </c>
      <c r="J19" s="186">
        <v>0.33800000000000002</v>
      </c>
      <c r="K19" s="186">
        <v>0.45100000000000001</v>
      </c>
      <c r="L19" s="41">
        <f t="shared" ca="1" si="5"/>
        <v>24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1</v>
      </c>
      <c r="T19" s="45">
        <f t="shared" ca="1" si="7"/>
        <v>4</v>
      </c>
      <c r="U19" s="46">
        <v>8000</v>
      </c>
      <c r="V19" s="47">
        <v>8000</v>
      </c>
      <c r="W19" s="47">
        <v>8000</v>
      </c>
      <c r="X19" s="47">
        <v>8000</v>
      </c>
      <c r="Y19" s="47">
        <v>8000</v>
      </c>
      <c r="Z19" s="47">
        <v>8000</v>
      </c>
      <c r="AA19" s="48">
        <v>8000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32000</v>
      </c>
      <c r="AI19" s="114">
        <f t="shared" ca="1" si="9"/>
        <v>32000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10.824</v>
      </c>
      <c r="AQ19" s="52">
        <f t="shared" ca="1" si="11"/>
        <v>10.824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>
        <f t="shared" ca="1" si="12"/>
        <v>2956.3932002956394</v>
      </c>
      <c r="AY19" s="52">
        <f t="shared" ca="1" si="12"/>
        <v>2956.3932002956394</v>
      </c>
      <c r="AZ19" s="37">
        <f t="shared" si="14"/>
        <v>8385.7442348008371</v>
      </c>
      <c r="BA19" s="37">
        <f t="shared" si="13"/>
        <v>4519.7740112994352</v>
      </c>
      <c r="BB19" s="37">
        <f t="shared" si="13"/>
        <v>8492.5690021231421</v>
      </c>
      <c r="BC19" s="37">
        <f t="shared" si="13"/>
        <v>4102.5641025641025</v>
      </c>
      <c r="BD19" s="37">
        <f t="shared" si="13"/>
        <v>5486.9684499314126</v>
      </c>
      <c r="BE19" s="37">
        <f t="shared" si="13"/>
        <v>3944.7731755424056</v>
      </c>
      <c r="BF19" s="133">
        <f t="shared" si="13"/>
        <v>2956.393200295639</v>
      </c>
      <c r="BG19" s="134"/>
      <c r="BH19" s="134"/>
      <c r="BI19" s="134"/>
      <c r="BJ19" s="134"/>
      <c r="BK19" s="134"/>
      <c r="BL19" s="134"/>
      <c r="BM19" s="134">
        <v>1</v>
      </c>
    </row>
    <row r="20" spans="2:65" ht="15" thickBot="1">
      <c r="B20" s="3" t="s">
        <v>52</v>
      </c>
      <c r="C20" s="39">
        <v>0.58333333333333337</v>
      </c>
      <c r="D20" s="40">
        <v>0.625</v>
      </c>
      <c r="E20" s="186">
        <v>0.14399999999999999</v>
      </c>
      <c r="F20" s="186">
        <v>0.17299999999999999</v>
      </c>
      <c r="G20" s="186">
        <v>0.224</v>
      </c>
      <c r="H20" s="186">
        <v>0.40899999999999997</v>
      </c>
      <c r="I20" s="186">
        <v>0.27900000000000003</v>
      </c>
      <c r="J20" s="186">
        <v>0.38800000000000001</v>
      </c>
      <c r="K20" s="186">
        <v>0.64800000000000002</v>
      </c>
      <c r="L20" s="41">
        <f t="shared" ca="1" si="5"/>
        <v>120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5</v>
      </c>
      <c r="T20" s="45">
        <f t="shared" ca="1" si="7"/>
        <v>20</v>
      </c>
      <c r="U20" s="46">
        <v>8000</v>
      </c>
      <c r="V20" s="47">
        <v>8000</v>
      </c>
      <c r="W20" s="47">
        <v>8000</v>
      </c>
      <c r="X20" s="47">
        <v>8000</v>
      </c>
      <c r="Y20" s="47">
        <v>8000</v>
      </c>
      <c r="Z20" s="47">
        <v>8000</v>
      </c>
      <c r="AA20" s="48">
        <v>8000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160000</v>
      </c>
      <c r="AI20" s="114">
        <f t="shared" ca="1" si="9"/>
        <v>160000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77.760000000000005</v>
      </c>
      <c r="AQ20" s="52">
        <f t="shared" ca="1" si="11"/>
        <v>77.760000000000005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>
        <f t="shared" ca="1" si="12"/>
        <v>2057.6131687242796</v>
      </c>
      <c r="AY20" s="52">
        <f t="shared" ca="1" si="12"/>
        <v>2057.6131687242796</v>
      </c>
      <c r="AZ20" s="37">
        <f t="shared" si="14"/>
        <v>9259.2592592592591</v>
      </c>
      <c r="BA20" s="37">
        <f t="shared" si="13"/>
        <v>7707.1290944123311</v>
      </c>
      <c r="BB20" s="37">
        <f t="shared" si="13"/>
        <v>5952.3809523809523</v>
      </c>
      <c r="BC20" s="37">
        <f t="shared" si="13"/>
        <v>3259.9837000814996</v>
      </c>
      <c r="BD20" s="37">
        <f t="shared" si="13"/>
        <v>4778.9725209080043</v>
      </c>
      <c r="BE20" s="37">
        <f t="shared" si="13"/>
        <v>3436.4261168384878</v>
      </c>
      <c r="BF20" s="133">
        <f t="shared" si="13"/>
        <v>2057.6131687242796</v>
      </c>
      <c r="BG20" s="134"/>
      <c r="BH20" s="134"/>
      <c r="BI20" s="134"/>
      <c r="BJ20" s="134"/>
      <c r="BK20" s="134"/>
      <c r="BL20" s="134"/>
      <c r="BM20" s="134">
        <v>5</v>
      </c>
    </row>
    <row r="21" spans="2:65" ht="15" thickBot="1">
      <c r="B21" s="3" t="s">
        <v>52</v>
      </c>
      <c r="C21" s="39">
        <v>0.625</v>
      </c>
      <c r="D21" s="40">
        <v>0.66666666666666663</v>
      </c>
      <c r="E21" s="186">
        <v>0.249</v>
      </c>
      <c r="F21" s="186">
        <v>0.33900000000000002</v>
      </c>
      <c r="G21" s="186">
        <v>0.26300000000000001</v>
      </c>
      <c r="H21" s="186">
        <v>0.60299999999999998</v>
      </c>
      <c r="I21" s="186">
        <v>0.316</v>
      </c>
      <c r="J21" s="186">
        <v>0.34899999999999998</v>
      </c>
      <c r="K21" s="186">
        <v>0.86899999999999999</v>
      </c>
      <c r="L21" s="41">
        <f t="shared" ca="1" si="5"/>
        <v>240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5</v>
      </c>
      <c r="Q21" s="43">
        <f t="shared" si="6"/>
        <v>0</v>
      </c>
      <c r="R21" s="43">
        <f t="shared" si="6"/>
        <v>0</v>
      </c>
      <c r="S21" s="44">
        <f t="shared" si="6"/>
        <v>5</v>
      </c>
      <c r="T21" s="45">
        <f t="shared" ca="1" si="7"/>
        <v>40</v>
      </c>
      <c r="U21" s="46">
        <v>8000</v>
      </c>
      <c r="V21" s="47">
        <v>8000</v>
      </c>
      <c r="W21" s="47">
        <v>8000</v>
      </c>
      <c r="X21" s="47">
        <v>8000</v>
      </c>
      <c r="Y21" s="47">
        <v>8000</v>
      </c>
      <c r="Z21" s="47">
        <v>8000</v>
      </c>
      <c r="AA21" s="48">
        <v>8000</v>
      </c>
      <c r="AB21" s="4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160000</v>
      </c>
      <c r="AF21" s="50">
        <f t="shared" ca="1" si="8"/>
        <v>0</v>
      </c>
      <c r="AG21" s="50">
        <f t="shared" ca="1" si="8"/>
        <v>0</v>
      </c>
      <c r="AH21" s="51">
        <f t="shared" ca="1" si="8"/>
        <v>160000</v>
      </c>
      <c r="AI21" s="114">
        <f t="shared" ca="1" si="9"/>
        <v>320000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72.36</v>
      </c>
      <c r="AN21" s="50">
        <f t="shared" ca="1" si="10"/>
        <v>0</v>
      </c>
      <c r="AO21" s="50">
        <f t="shared" ca="1" si="10"/>
        <v>0</v>
      </c>
      <c r="AP21" s="51">
        <f t="shared" ca="1" si="10"/>
        <v>104.28</v>
      </c>
      <c r="AQ21" s="52">
        <f t="shared" ca="1" si="11"/>
        <v>176.64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>
        <f t="shared" ca="1" si="12"/>
        <v>2211.1663902708679</v>
      </c>
      <c r="AV21" s="50" t="str">
        <f t="shared" ca="1" si="12"/>
        <v/>
      </c>
      <c r="AW21" s="50" t="str">
        <f t="shared" ca="1" si="12"/>
        <v/>
      </c>
      <c r="AX21" s="51">
        <f t="shared" ca="1" si="12"/>
        <v>1534.3306482546989</v>
      </c>
      <c r="AY21" s="52">
        <f t="shared" ca="1" si="12"/>
        <v>1811.594202898551</v>
      </c>
      <c r="AZ21" s="37">
        <f t="shared" si="14"/>
        <v>5354.7523427041497</v>
      </c>
      <c r="BA21" s="37">
        <f t="shared" si="13"/>
        <v>3933.1366764995078</v>
      </c>
      <c r="BB21" s="37">
        <f t="shared" si="13"/>
        <v>5069.7084917617231</v>
      </c>
      <c r="BC21" s="37">
        <f t="shared" si="13"/>
        <v>2211.1663902708679</v>
      </c>
      <c r="BD21" s="37">
        <f t="shared" si="13"/>
        <v>4219.4092827004215</v>
      </c>
      <c r="BE21" s="37">
        <f t="shared" si="13"/>
        <v>3820.4393505253106</v>
      </c>
      <c r="BF21" s="133">
        <f t="shared" si="13"/>
        <v>1534.3306482546989</v>
      </c>
      <c r="BG21" s="134"/>
      <c r="BH21" s="134"/>
      <c r="BI21" s="134"/>
      <c r="BJ21" s="134">
        <v>5</v>
      </c>
      <c r="BK21" s="134"/>
      <c r="BL21" s="134"/>
      <c r="BM21" s="134">
        <v>5</v>
      </c>
    </row>
    <row r="22" spans="2:65" ht="15" thickBot="1">
      <c r="B22" s="3" t="s">
        <v>52</v>
      </c>
      <c r="C22" s="39">
        <v>0.66666666666666663</v>
      </c>
      <c r="D22" s="40">
        <v>0.70833333333333337</v>
      </c>
      <c r="E22" s="186">
        <v>0.44</v>
      </c>
      <c r="F22" s="186">
        <v>0.58299999999999996</v>
      </c>
      <c r="G22" s="186">
        <v>0.33900000000000002</v>
      </c>
      <c r="H22" s="186">
        <v>0.45100000000000001</v>
      </c>
      <c r="I22" s="186">
        <v>0.61399999999999999</v>
      </c>
      <c r="J22" s="186">
        <v>0.38100000000000001</v>
      </c>
      <c r="K22" s="186">
        <v>0.48399999999999999</v>
      </c>
      <c r="L22" s="41">
        <f t="shared" ca="1" si="5"/>
        <v>264</v>
      </c>
      <c r="M22" s="42">
        <f t="shared" si="6"/>
        <v>0</v>
      </c>
      <c r="N22" s="43">
        <f t="shared" si="6"/>
        <v>5</v>
      </c>
      <c r="O22" s="43">
        <f t="shared" si="6"/>
        <v>0</v>
      </c>
      <c r="P22" s="43">
        <f t="shared" si="6"/>
        <v>0</v>
      </c>
      <c r="Q22" s="43">
        <f t="shared" si="6"/>
        <v>5</v>
      </c>
      <c r="R22" s="43">
        <f t="shared" si="6"/>
        <v>0</v>
      </c>
      <c r="S22" s="44">
        <f t="shared" si="6"/>
        <v>1</v>
      </c>
      <c r="T22" s="45">
        <f t="shared" ca="1" si="7"/>
        <v>44</v>
      </c>
      <c r="U22" s="46">
        <v>8000</v>
      </c>
      <c r="V22" s="47">
        <v>8000</v>
      </c>
      <c r="W22" s="47">
        <v>8000</v>
      </c>
      <c r="X22" s="47">
        <v>8000</v>
      </c>
      <c r="Y22" s="47">
        <v>8000</v>
      </c>
      <c r="Z22" s="47">
        <v>8000</v>
      </c>
      <c r="AA22" s="48">
        <v>8000</v>
      </c>
      <c r="AB22" s="49">
        <f t="shared" ca="1" si="8"/>
        <v>0</v>
      </c>
      <c r="AC22" s="50">
        <f t="shared" ca="1" si="8"/>
        <v>160000</v>
      </c>
      <c r="AD22" s="50">
        <f t="shared" ca="1" si="8"/>
        <v>0</v>
      </c>
      <c r="AE22" s="50">
        <f t="shared" ca="1" si="8"/>
        <v>0</v>
      </c>
      <c r="AF22" s="50">
        <f t="shared" ca="1" si="8"/>
        <v>160000</v>
      </c>
      <c r="AG22" s="50">
        <f t="shared" ca="1" si="8"/>
        <v>0</v>
      </c>
      <c r="AH22" s="51">
        <f t="shared" ca="1" si="8"/>
        <v>32000</v>
      </c>
      <c r="AI22" s="114">
        <f t="shared" ca="1" si="9"/>
        <v>352000</v>
      </c>
      <c r="AJ22" s="49">
        <f t="shared" ca="1" si="10"/>
        <v>0</v>
      </c>
      <c r="AK22" s="50">
        <f t="shared" ca="1" si="10"/>
        <v>69.959999999999994</v>
      </c>
      <c r="AL22" s="50">
        <f t="shared" ca="1" si="10"/>
        <v>0</v>
      </c>
      <c r="AM22" s="50">
        <f t="shared" ca="1" si="10"/>
        <v>0</v>
      </c>
      <c r="AN22" s="50">
        <f t="shared" ca="1" si="10"/>
        <v>73.679999999999993</v>
      </c>
      <c r="AO22" s="50">
        <f t="shared" ca="1" si="10"/>
        <v>0</v>
      </c>
      <c r="AP22" s="51">
        <f t="shared" ca="1" si="10"/>
        <v>11.616</v>
      </c>
      <c r="AQ22" s="52">
        <f t="shared" ca="1" si="11"/>
        <v>155.25599999999997</v>
      </c>
      <c r="AR22" s="49" t="str">
        <f t="shared" ca="1" si="12"/>
        <v/>
      </c>
      <c r="AS22" s="50">
        <f t="shared" ca="1" si="12"/>
        <v>2287.0211549456835</v>
      </c>
      <c r="AT22" s="50" t="str">
        <f t="shared" ca="1" si="12"/>
        <v/>
      </c>
      <c r="AU22" s="50" t="str">
        <f t="shared" ca="1" si="12"/>
        <v/>
      </c>
      <c r="AV22" s="50">
        <f t="shared" ca="1" si="12"/>
        <v>2171.5526601520087</v>
      </c>
      <c r="AW22" s="50" t="str">
        <f t="shared" ca="1" si="12"/>
        <v/>
      </c>
      <c r="AX22" s="51">
        <f t="shared" ca="1" si="12"/>
        <v>2754.8209366391184</v>
      </c>
      <c r="AY22" s="52">
        <f t="shared" ca="1" si="12"/>
        <v>2267.2231668985423</v>
      </c>
      <c r="AZ22" s="37">
        <f t="shared" si="14"/>
        <v>3030.30303030303</v>
      </c>
      <c r="BA22" s="37">
        <f t="shared" si="13"/>
        <v>2287.0211549456831</v>
      </c>
      <c r="BB22" s="37">
        <f t="shared" si="13"/>
        <v>3933.1366764995078</v>
      </c>
      <c r="BC22" s="37">
        <f t="shared" si="13"/>
        <v>2956.393200295639</v>
      </c>
      <c r="BD22" s="37">
        <f t="shared" si="13"/>
        <v>2171.5526601520087</v>
      </c>
      <c r="BE22" s="37">
        <f t="shared" si="13"/>
        <v>3499.5625546806646</v>
      </c>
      <c r="BF22" s="133">
        <f t="shared" si="13"/>
        <v>2754.8209366391184</v>
      </c>
      <c r="BG22" s="134"/>
      <c r="BH22" s="134">
        <v>5</v>
      </c>
      <c r="BI22" s="134"/>
      <c r="BJ22" s="134"/>
      <c r="BK22" s="134">
        <v>5</v>
      </c>
      <c r="BL22" s="134"/>
      <c r="BM22" s="134">
        <v>1</v>
      </c>
    </row>
    <row r="23" spans="2:65" ht="15" thickBot="1">
      <c r="B23" s="3" t="s">
        <v>52</v>
      </c>
      <c r="C23" s="39">
        <v>0.70833333333333337</v>
      </c>
      <c r="D23" s="40">
        <v>0.75</v>
      </c>
      <c r="E23" s="186">
        <v>0.32100000000000001</v>
      </c>
      <c r="F23" s="186">
        <v>0.58899999999999997</v>
      </c>
      <c r="G23" s="186">
        <v>0.52200000000000002</v>
      </c>
      <c r="H23" s="186">
        <v>0.51500000000000001</v>
      </c>
      <c r="I23" s="186">
        <v>0.50900000000000001</v>
      </c>
      <c r="J23" s="186">
        <v>0.32200000000000001</v>
      </c>
      <c r="K23" s="186">
        <v>0.51400000000000001</v>
      </c>
      <c r="L23" s="41">
        <f t="shared" ca="1" si="5"/>
        <v>24</v>
      </c>
      <c r="M23" s="42">
        <f t="shared" si="6"/>
        <v>0</v>
      </c>
      <c r="N23" s="43">
        <f t="shared" si="6"/>
        <v>1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4</v>
      </c>
      <c r="U23" s="46">
        <v>9500</v>
      </c>
      <c r="V23" s="47">
        <v>9500</v>
      </c>
      <c r="W23" s="47">
        <v>9500</v>
      </c>
      <c r="X23" s="47">
        <v>9500</v>
      </c>
      <c r="Y23" s="47">
        <v>9500</v>
      </c>
      <c r="Z23" s="47">
        <v>9500</v>
      </c>
      <c r="AA23" s="48">
        <v>9500</v>
      </c>
      <c r="AB23" s="49">
        <f t="shared" ca="1" si="8"/>
        <v>0</v>
      </c>
      <c r="AC23" s="50">
        <f t="shared" ca="1" si="8"/>
        <v>38000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114">
        <f t="shared" ca="1" si="9"/>
        <v>38000</v>
      </c>
      <c r="AJ23" s="49">
        <f t="shared" ca="1" si="10"/>
        <v>0</v>
      </c>
      <c r="AK23" s="50">
        <f t="shared" ca="1" si="10"/>
        <v>14.135999999999999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52">
        <f t="shared" ca="1" si="11"/>
        <v>14.135999999999999</v>
      </c>
      <c r="AR23" s="49" t="str">
        <f t="shared" ca="1" si="12"/>
        <v/>
      </c>
      <c r="AS23" s="50">
        <f t="shared" ca="1" si="12"/>
        <v>2688.172043010753</v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>
        <f t="shared" ca="1" si="12"/>
        <v>2688.172043010753</v>
      </c>
      <c r="AZ23" s="37">
        <f t="shared" si="14"/>
        <v>4932.5025960539979</v>
      </c>
      <c r="BA23" s="37">
        <f t="shared" si="13"/>
        <v>2688.1720430107525</v>
      </c>
      <c r="BB23" s="37">
        <f t="shared" si="13"/>
        <v>3033.2056194125157</v>
      </c>
      <c r="BC23" s="37">
        <f t="shared" si="13"/>
        <v>3074.4336569579286</v>
      </c>
      <c r="BD23" s="37">
        <f t="shared" si="13"/>
        <v>3110.6745252128353</v>
      </c>
      <c r="BE23" s="37">
        <f t="shared" si="13"/>
        <v>4917.1842650103517</v>
      </c>
      <c r="BF23" s="133">
        <f t="shared" si="13"/>
        <v>3080.4150453955899</v>
      </c>
      <c r="BG23" s="134"/>
      <c r="BH23" s="134">
        <v>1</v>
      </c>
      <c r="BI23" s="134"/>
      <c r="BJ23" s="134"/>
      <c r="BK23" s="134"/>
      <c r="BL23" s="134"/>
      <c r="BM23" s="134"/>
    </row>
    <row r="24" spans="2:65" ht="15" thickBot="1">
      <c r="B24" s="3" t="s">
        <v>48</v>
      </c>
      <c r="C24" s="39">
        <v>0.75</v>
      </c>
      <c r="D24" s="40">
        <v>0.79166666666666663</v>
      </c>
      <c r="E24" s="186">
        <v>0.6</v>
      </c>
      <c r="F24" s="186">
        <v>0.57999999999999996</v>
      </c>
      <c r="G24" s="186">
        <v>0.47499999999999998</v>
      </c>
      <c r="H24" s="186">
        <v>0.71799999999999997</v>
      </c>
      <c r="I24" s="186">
        <v>0.34100000000000003</v>
      </c>
      <c r="J24" s="186">
        <v>0.42599999999999999</v>
      </c>
      <c r="K24" s="186">
        <v>0.52500000000000002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45">
        <f t="shared" ca="1" si="7"/>
        <v>0</v>
      </c>
      <c r="U24" s="46">
        <v>14000</v>
      </c>
      <c r="V24" s="47">
        <v>14000</v>
      </c>
      <c r="W24" s="47">
        <v>14000</v>
      </c>
      <c r="X24" s="47">
        <v>14000</v>
      </c>
      <c r="Y24" s="47">
        <v>14000</v>
      </c>
      <c r="Z24" s="47">
        <v>14000</v>
      </c>
      <c r="AA24" s="48">
        <v>14000</v>
      </c>
      <c r="AB24" s="4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114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52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4"/>
        <v>3888.8888888888891</v>
      </c>
      <c r="BA24" s="37">
        <f t="shared" si="13"/>
        <v>4022.988505747127</v>
      </c>
      <c r="BB24" s="37">
        <f t="shared" si="13"/>
        <v>4912.2807017543864</v>
      </c>
      <c r="BC24" s="37">
        <f t="shared" si="13"/>
        <v>3249.7678737233059</v>
      </c>
      <c r="BD24" s="37">
        <f t="shared" si="13"/>
        <v>6842.6197458455526</v>
      </c>
      <c r="BE24" s="37">
        <f t="shared" si="13"/>
        <v>5477.3082942097035</v>
      </c>
      <c r="BF24" s="133">
        <f t="shared" si="13"/>
        <v>4444.4444444444443</v>
      </c>
      <c r="BG24" s="134"/>
      <c r="BH24" s="134"/>
      <c r="BI24" s="134"/>
      <c r="BJ24" s="134"/>
      <c r="BK24" s="134"/>
      <c r="BL24" s="134"/>
      <c r="BM24" s="134"/>
    </row>
    <row r="25" spans="2:65" ht="15" thickBot="1">
      <c r="B25" s="3" t="s">
        <v>48</v>
      </c>
      <c r="C25" s="39">
        <v>0.79166666666666663</v>
      </c>
      <c r="D25" s="40">
        <v>0.83333333333333337</v>
      </c>
      <c r="E25" s="186">
        <v>0.622</v>
      </c>
      <c r="F25" s="186">
        <v>0.439</v>
      </c>
      <c r="G25" s="186">
        <v>0.93200000000000005</v>
      </c>
      <c r="H25" s="186">
        <v>0.97099999999999997</v>
      </c>
      <c r="I25" s="186">
        <v>0.60299999999999998</v>
      </c>
      <c r="J25" s="186">
        <v>0.72399999999999998</v>
      </c>
      <c r="K25" s="186">
        <v>0.88200000000000001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45">
        <f t="shared" ca="1" si="7"/>
        <v>0</v>
      </c>
      <c r="U25" s="46">
        <v>38000</v>
      </c>
      <c r="V25" s="47">
        <v>38000</v>
      </c>
      <c r="W25" s="47">
        <v>38000</v>
      </c>
      <c r="X25" s="47">
        <v>38000</v>
      </c>
      <c r="Y25" s="47">
        <v>38000</v>
      </c>
      <c r="Z25" s="47">
        <v>38000</v>
      </c>
      <c r="AA25" s="48">
        <v>38000</v>
      </c>
      <c r="AB25" s="4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114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52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4"/>
        <v>10182.207931404073</v>
      </c>
      <c r="BA25" s="37">
        <f t="shared" si="13"/>
        <v>14426.727410782079</v>
      </c>
      <c r="BB25" s="37">
        <f t="shared" si="13"/>
        <v>6795.422031473533</v>
      </c>
      <c r="BC25" s="37">
        <f t="shared" si="13"/>
        <v>6522.4854102300033</v>
      </c>
      <c r="BD25" s="37">
        <f t="shared" si="13"/>
        <v>10503.040353786622</v>
      </c>
      <c r="BE25" s="37">
        <f t="shared" si="13"/>
        <v>8747.6979742173116</v>
      </c>
      <c r="BF25" s="133">
        <f t="shared" si="13"/>
        <v>7180.6500377928942</v>
      </c>
      <c r="BG25" s="134"/>
      <c r="BH25" s="134"/>
      <c r="BI25" s="134"/>
      <c r="BJ25" s="134"/>
      <c r="BK25" s="134"/>
      <c r="BL25" s="134"/>
      <c r="BM25" s="134"/>
    </row>
    <row r="26" spans="2:65" ht="15" thickBot="1">
      <c r="B26" s="3" t="s">
        <v>47</v>
      </c>
      <c r="C26" s="39">
        <v>0.83333333333333337</v>
      </c>
      <c r="D26" s="40">
        <v>0.875</v>
      </c>
      <c r="E26" s="186">
        <v>0.629</v>
      </c>
      <c r="F26" s="186">
        <v>0.55000000000000004</v>
      </c>
      <c r="G26" s="186">
        <v>0.89600000000000002</v>
      </c>
      <c r="H26" s="186">
        <v>0.626</v>
      </c>
      <c r="I26" s="186">
        <v>0.65</v>
      </c>
      <c r="J26" s="186">
        <v>0.32800000000000001</v>
      </c>
      <c r="K26" s="186">
        <v>0.65900000000000003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60000</v>
      </c>
      <c r="V26" s="47">
        <v>60000</v>
      </c>
      <c r="W26" s="47">
        <v>60000</v>
      </c>
      <c r="X26" s="47">
        <v>60000</v>
      </c>
      <c r="Y26" s="47">
        <v>60000</v>
      </c>
      <c r="Z26" s="47">
        <v>60000</v>
      </c>
      <c r="AA26" s="48">
        <v>60000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114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52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4"/>
        <v>15898.25119236884</v>
      </c>
      <c r="BA26" s="37">
        <f t="shared" si="13"/>
        <v>18181.81818181818</v>
      </c>
      <c r="BB26" s="37">
        <f t="shared" si="13"/>
        <v>11160.714285714286</v>
      </c>
      <c r="BC26" s="37">
        <f t="shared" si="13"/>
        <v>15974.44089456869</v>
      </c>
      <c r="BD26" s="37">
        <f t="shared" si="13"/>
        <v>15384.615384615385</v>
      </c>
      <c r="BE26" s="37">
        <f t="shared" si="13"/>
        <v>30487.804878048781</v>
      </c>
      <c r="BF26" s="133">
        <f t="shared" si="13"/>
        <v>15174.506828528072</v>
      </c>
      <c r="BG26" s="134"/>
      <c r="BH26" s="134"/>
      <c r="BI26" s="134"/>
      <c r="BJ26" s="134"/>
      <c r="BK26" s="134"/>
      <c r="BL26" s="134"/>
      <c r="BM26" s="134"/>
    </row>
    <row r="27" spans="2:65" ht="15" thickBot="1">
      <c r="B27" s="3" t="s">
        <v>47</v>
      </c>
      <c r="C27" s="39">
        <v>0.875</v>
      </c>
      <c r="D27" s="40">
        <v>0.91666666666666663</v>
      </c>
      <c r="E27" s="186">
        <v>1.331</v>
      </c>
      <c r="F27" s="186">
        <v>0.83799999999999997</v>
      </c>
      <c r="G27" s="186">
        <v>1.004</v>
      </c>
      <c r="H27" s="186">
        <v>0.66100000000000003</v>
      </c>
      <c r="I27" s="186">
        <v>0.751</v>
      </c>
      <c r="J27" s="186">
        <v>0.83</v>
      </c>
      <c r="K27" s="186">
        <v>0.98599999999999999</v>
      </c>
      <c r="L27" s="41">
        <f t="shared" ca="1" si="5"/>
        <v>0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0</v>
      </c>
      <c r="T27" s="45">
        <f t="shared" ca="1" si="7"/>
        <v>0</v>
      </c>
      <c r="U27" s="46">
        <v>60000</v>
      </c>
      <c r="V27" s="47">
        <v>60000</v>
      </c>
      <c r="W27" s="47">
        <v>60000</v>
      </c>
      <c r="X27" s="47">
        <v>60000</v>
      </c>
      <c r="Y27" s="47">
        <v>60000</v>
      </c>
      <c r="Z27" s="47">
        <v>60000</v>
      </c>
      <c r="AA27" s="48">
        <v>60000</v>
      </c>
      <c r="AB27" s="4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0</v>
      </c>
      <c r="AI27" s="114">
        <f t="shared" ca="1" si="9"/>
        <v>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0</v>
      </c>
      <c r="AQ27" s="52">
        <f t="shared" ca="1" si="11"/>
        <v>0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 t="str">
        <f t="shared" ca="1" si="12"/>
        <v/>
      </c>
      <c r="AY27" s="52" t="str">
        <f t="shared" ca="1" si="12"/>
        <v/>
      </c>
      <c r="AZ27" s="37">
        <f t="shared" si="14"/>
        <v>7513.1480090157775</v>
      </c>
      <c r="BA27" s="37">
        <f t="shared" si="13"/>
        <v>11933.174224343677</v>
      </c>
      <c r="BB27" s="37">
        <f t="shared" si="13"/>
        <v>9960.1593625498008</v>
      </c>
      <c r="BC27" s="37">
        <f t="shared" si="13"/>
        <v>15128.593040847201</v>
      </c>
      <c r="BD27" s="37">
        <f t="shared" si="13"/>
        <v>13315.579227696404</v>
      </c>
      <c r="BE27" s="37">
        <f t="shared" si="13"/>
        <v>12048.192771084337</v>
      </c>
      <c r="BF27" s="133">
        <f t="shared" si="13"/>
        <v>10141.987829614605</v>
      </c>
      <c r="BG27" s="134"/>
      <c r="BH27" s="134"/>
      <c r="BI27" s="134"/>
      <c r="BJ27" s="134"/>
      <c r="BK27" s="134"/>
      <c r="BL27" s="134"/>
      <c r="BM27" s="134"/>
    </row>
    <row r="28" spans="2:65" ht="15" thickBot="1">
      <c r="B28" s="3" t="s">
        <v>47</v>
      </c>
      <c r="C28" s="39">
        <v>0.91666666666666663</v>
      </c>
      <c r="D28" s="40">
        <v>0.95833333333333337</v>
      </c>
      <c r="E28" s="186">
        <v>0.73499999999999999</v>
      </c>
      <c r="F28" s="186">
        <v>0.69199999999999995</v>
      </c>
      <c r="G28" s="186">
        <v>0.63600000000000001</v>
      </c>
      <c r="H28" s="186">
        <v>0.66800000000000004</v>
      </c>
      <c r="I28" s="186">
        <v>0.51700000000000002</v>
      </c>
      <c r="J28" s="186">
        <v>0.46100000000000002</v>
      </c>
      <c r="K28" s="186">
        <v>0.44700000000000001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45">
        <f t="shared" ca="1" si="7"/>
        <v>0</v>
      </c>
      <c r="U28" s="46">
        <v>44000</v>
      </c>
      <c r="V28" s="47">
        <v>44000</v>
      </c>
      <c r="W28" s="47">
        <v>44000</v>
      </c>
      <c r="X28" s="47">
        <v>44000</v>
      </c>
      <c r="Y28" s="47">
        <v>44000</v>
      </c>
      <c r="Z28" s="47">
        <v>44000</v>
      </c>
      <c r="AA28" s="48">
        <v>44000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114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52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4"/>
        <v>9977.3242630385485</v>
      </c>
      <c r="BA28" s="37">
        <f t="shared" si="13"/>
        <v>10597.302504816957</v>
      </c>
      <c r="BB28" s="37">
        <f t="shared" si="13"/>
        <v>11530.398322851152</v>
      </c>
      <c r="BC28" s="37">
        <f t="shared" si="13"/>
        <v>10978.043912175648</v>
      </c>
      <c r="BD28" s="37">
        <f t="shared" si="13"/>
        <v>14184.397163120566</v>
      </c>
      <c r="BE28" s="37">
        <f t="shared" si="13"/>
        <v>15907.447577729572</v>
      </c>
      <c r="BF28" s="133">
        <f t="shared" si="13"/>
        <v>16405.667412378822</v>
      </c>
      <c r="BG28" s="134"/>
      <c r="BH28" s="134"/>
      <c r="BI28" s="134"/>
      <c r="BJ28" s="134"/>
      <c r="BK28" s="134"/>
      <c r="BL28" s="134"/>
      <c r="BM28" s="134"/>
    </row>
    <row r="29" spans="2:65" ht="15" thickBot="1">
      <c r="B29" s="3" t="s">
        <v>49</v>
      </c>
      <c r="C29" s="54">
        <v>0.95833333333333337</v>
      </c>
      <c r="D29" s="55">
        <v>0</v>
      </c>
      <c r="E29" s="186">
        <v>0.94099999999999995</v>
      </c>
      <c r="F29" s="186">
        <v>0.42699999999999999</v>
      </c>
      <c r="G29" s="186">
        <v>0.60699999999999998</v>
      </c>
      <c r="H29" s="186">
        <v>0.84399999999999997</v>
      </c>
      <c r="I29" s="186">
        <v>0.84099999999999997</v>
      </c>
      <c r="J29" s="186">
        <v>0.52700000000000002</v>
      </c>
      <c r="K29" s="186">
        <v>0.52200000000000002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34000</v>
      </c>
      <c r="V29" s="62">
        <v>34000</v>
      </c>
      <c r="W29" s="62">
        <v>34000</v>
      </c>
      <c r="X29" s="62">
        <v>34000</v>
      </c>
      <c r="Y29" s="62">
        <v>34000</v>
      </c>
      <c r="Z29" s="62">
        <v>34000</v>
      </c>
      <c r="AA29" s="63">
        <v>34000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11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67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4"/>
        <v>6021.9624512929513</v>
      </c>
      <c r="BA29" s="37">
        <f t="shared" si="13"/>
        <v>13270.88212334114</v>
      </c>
      <c r="BB29" s="37">
        <f t="shared" si="13"/>
        <v>9335.5299286106547</v>
      </c>
      <c r="BC29" s="37">
        <f t="shared" si="13"/>
        <v>6714.0600315955771</v>
      </c>
      <c r="BD29" s="37">
        <f t="shared" si="13"/>
        <v>6738.0103051922324</v>
      </c>
      <c r="BE29" s="37">
        <f t="shared" si="13"/>
        <v>10752.68817204301</v>
      </c>
      <c r="BF29" s="133">
        <f t="shared" si="13"/>
        <v>10855.683269476373</v>
      </c>
      <c r="BG29" s="134"/>
      <c r="BH29" s="134"/>
      <c r="BI29" s="134"/>
      <c r="BJ29" s="134"/>
      <c r="BK29" s="134"/>
      <c r="BL29" s="134"/>
      <c r="BM29" s="134"/>
    </row>
    <row r="30" spans="2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12</v>
      </c>
      <c r="N30" s="70">
        <f t="shared" si="15"/>
        <v>35</v>
      </c>
      <c r="O30" s="70">
        <f t="shared" si="15"/>
        <v>7</v>
      </c>
      <c r="P30" s="70">
        <f t="shared" si="15"/>
        <v>19</v>
      </c>
      <c r="Q30" s="70">
        <f t="shared" si="15"/>
        <v>23</v>
      </c>
      <c r="R30" s="70">
        <f t="shared" si="15"/>
        <v>8</v>
      </c>
      <c r="S30" s="70">
        <f t="shared" si="15"/>
        <v>19</v>
      </c>
      <c r="T30" s="71">
        <f t="shared" ca="1" si="15"/>
        <v>492</v>
      </c>
      <c r="U30" s="80">
        <f>AVERAGE(U6:U29)</f>
        <v>16016.666666666666</v>
      </c>
      <c r="V30" s="80">
        <f t="shared" ref="V30:AA30" si="16">AVERAGE(V6:V29)</f>
        <v>16016.666666666666</v>
      </c>
      <c r="W30" s="80">
        <f t="shared" si="16"/>
        <v>16016.666666666666</v>
      </c>
      <c r="X30" s="80">
        <f t="shared" si="16"/>
        <v>16016.666666666666</v>
      </c>
      <c r="Y30" s="80">
        <f t="shared" si="16"/>
        <v>16016.666666666666</v>
      </c>
      <c r="Z30" s="80">
        <f t="shared" si="16"/>
        <v>16016.666666666666</v>
      </c>
      <c r="AA30" s="80">
        <f t="shared" si="16"/>
        <v>16016.666666666666</v>
      </c>
      <c r="AB30" s="70">
        <f t="shared" ref="AB30:AQ30" ca="1" si="17">SUM(AB6:AB29)</f>
        <v>400800</v>
      </c>
      <c r="AC30" s="70">
        <f t="shared" ca="1" si="17"/>
        <v>1091200</v>
      </c>
      <c r="AD30" s="70">
        <f t="shared" ca="1" si="17"/>
        <v>166800</v>
      </c>
      <c r="AE30" s="70">
        <f t="shared" ca="1" si="17"/>
        <v>547200</v>
      </c>
      <c r="AF30" s="70">
        <f t="shared" ca="1" si="17"/>
        <v>649600</v>
      </c>
      <c r="AG30" s="70">
        <f t="shared" ca="1" si="17"/>
        <v>218400</v>
      </c>
      <c r="AH30" s="70">
        <f t="shared" ca="1" si="17"/>
        <v>556800</v>
      </c>
      <c r="AI30" s="71">
        <f t="shared" ca="1" si="17"/>
        <v>3630800</v>
      </c>
      <c r="AJ30" s="70">
        <f t="shared" ca="1" si="17"/>
        <v>157.584</v>
      </c>
      <c r="AK30" s="70">
        <f t="shared" ca="1" si="17"/>
        <v>528.55200000000002</v>
      </c>
      <c r="AL30" s="70">
        <f t="shared" ca="1" si="17"/>
        <v>85.368000000000009</v>
      </c>
      <c r="AM30" s="70">
        <f t="shared" ca="1" si="17"/>
        <v>243.88800000000003</v>
      </c>
      <c r="AN30" s="70">
        <f t="shared" ca="1" si="17"/>
        <v>283.2</v>
      </c>
      <c r="AO30" s="70">
        <f t="shared" ca="1" si="17"/>
        <v>110.208</v>
      </c>
      <c r="AP30" s="70">
        <f t="shared" ca="1" si="17"/>
        <v>277.67999999999995</v>
      </c>
      <c r="AQ30" s="71">
        <f t="shared" ca="1" si="17"/>
        <v>1686.48</v>
      </c>
      <c r="AR30" s="70">
        <f t="shared" ref="AR30:AY30" ca="1" si="18">AB30/AJ30</f>
        <v>2543.4054218702404</v>
      </c>
      <c r="AS30" s="70">
        <f t="shared" ca="1" si="18"/>
        <v>2064.5083170624648</v>
      </c>
      <c r="AT30" s="70">
        <f t="shared" ca="1" si="18"/>
        <v>1953.8937306719142</v>
      </c>
      <c r="AU30" s="70">
        <f t="shared" ca="1" si="18"/>
        <v>2243.652824247195</v>
      </c>
      <c r="AV30" s="70">
        <f t="shared" ca="1" si="18"/>
        <v>2293.7853107344636</v>
      </c>
      <c r="AW30" s="70">
        <f t="shared" ca="1" si="18"/>
        <v>1981.7073170731708</v>
      </c>
      <c r="AX30" s="70">
        <f t="shared" ca="1" si="18"/>
        <v>2005.1858254105448</v>
      </c>
      <c r="AY30" s="72">
        <f t="shared" ca="1" si="18"/>
        <v>2152.8864854608414</v>
      </c>
      <c r="AZ30" s="73"/>
      <c r="BA30" s="73"/>
      <c r="BB30" s="73"/>
      <c r="BC30" s="73"/>
      <c r="BD30" s="73"/>
      <c r="BE30" s="73"/>
      <c r="BF30" s="73"/>
    </row>
    <row r="31" spans="2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5" ht="15" thickBot="1">
      <c r="B32" s="3"/>
      <c r="C32" s="68"/>
      <c r="D32" s="109">
        <v>1500000</v>
      </c>
      <c r="E32" s="68"/>
      <c r="F32" s="68"/>
      <c r="G32" s="68"/>
      <c r="H32" s="69"/>
      <c r="I32" s="69"/>
      <c r="J32" s="69"/>
      <c r="L32" s="76" t="s">
        <v>26</v>
      </c>
      <c r="M32" s="99">
        <v>7412389</v>
      </c>
      <c r="N32" s="78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0</v>
      </c>
      <c r="AR32" s="68"/>
      <c r="AS32" s="68"/>
      <c r="AT32" s="68"/>
      <c r="AU32" s="68"/>
      <c r="AV32" s="68"/>
      <c r="AW32" s="68"/>
      <c r="AX32" s="68"/>
      <c r="AY32" s="81">
        <f ca="1">AI30</f>
        <v>3630800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2" t="s">
        <v>31</v>
      </c>
      <c r="M33" s="78">
        <f ca="1">AI30/AQ30</f>
        <v>2152.8864854608414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</v>
      </c>
      <c r="AR33" s="68"/>
      <c r="AS33" s="68"/>
      <c r="AT33" s="68"/>
      <c r="AU33" s="68"/>
      <c r="AV33" s="68"/>
      <c r="AW33" s="68"/>
      <c r="AX33" s="68"/>
      <c r="AY33" s="84">
        <f ca="1">AY32-D32</f>
        <v>2130800</v>
      </c>
      <c r="AZ33" s="139">
        <f ca="1">AQ30*70%</f>
        <v>1180.5359999999998</v>
      </c>
      <c r="BA33" s="73"/>
      <c r="BB33" s="73">
        <f ca="1">BA33+AZ33</f>
        <v>1180.5359999999998</v>
      </c>
      <c r="BC33" s="73">
        <f ca="1">AY32</f>
        <v>3630800</v>
      </c>
      <c r="BD33" s="73">
        <f ca="1">BC33/BB33</f>
        <v>3075.5521220869168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6458.6594563825238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885.40199999999982</v>
      </c>
      <c r="BA34" s="73"/>
      <c r="BB34" s="73">
        <f ca="1">BA34+AZ34</f>
        <v>885.40199999999982</v>
      </c>
      <c r="BC34" s="118">
        <f ca="1">BC33</f>
        <v>3630800</v>
      </c>
      <c r="BD34" s="73">
        <f ca="1">BC34/BB34</f>
        <v>4100.7361627825558</v>
      </c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>
        <f ca="1">SUM(AQ26:AQ28)</f>
        <v>0</v>
      </c>
      <c r="BB35" s="135">
        <f ca="1">BA35/BB33</f>
        <v>0</v>
      </c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 s="96" customFormat="1" ht="15.6">
      <c r="A38" s="95"/>
    </row>
    <row r="39" spans="1:58">
      <c r="AQ39" s="242" t="s">
        <v>65</v>
      </c>
      <c r="AY39" s="73">
        <f ca="1">AY32/28*21</f>
        <v>2723100</v>
      </c>
    </row>
    <row r="40" spans="1:58">
      <c r="AQ40" t="s">
        <v>66</v>
      </c>
      <c r="AY40" s="73">
        <v>5799724</v>
      </c>
    </row>
    <row r="41" spans="1:58">
      <c r="AY41" s="1">
        <f ca="1">SUM(AY39:AY40)</f>
        <v>8522824</v>
      </c>
      <c r="BB41" s="1"/>
    </row>
    <row r="42" spans="1:58">
      <c r="U42" s="135"/>
      <c r="BB42" s="1"/>
    </row>
    <row r="43" spans="1:58">
      <c r="U43" s="135"/>
    </row>
    <row r="44" spans="1:58">
      <c r="V44" s="135"/>
      <c r="W44" s="135"/>
      <c r="X44" s="135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3" priority="1" operator="containsText" text="Paid">
      <formula>NOT(ISERROR(SEARCH("Paid",B6)))</formula>
    </cfRule>
    <cfRule type="containsText" dxfId="1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R42"/>
  <sheetViews>
    <sheetView zoomScale="40" zoomScaleNormal="40" workbookViewId="0">
      <selection activeCell="A41" sqref="A41"/>
    </sheetView>
  </sheetViews>
  <sheetFormatPr defaultRowHeight="14.4"/>
  <cols>
    <col min="1" max="1" width="12.77734375" bestFit="1" customWidth="1"/>
    <col min="2" max="2" width="12" bestFit="1" customWidth="1"/>
    <col min="3" max="3" width="10.44140625" bestFit="1" customWidth="1"/>
    <col min="4" max="4" width="13.44140625" bestFit="1" customWidth="1"/>
    <col min="5" max="5" width="13.77734375" customWidth="1"/>
    <col min="6" max="6" width="7.44140625" bestFit="1" customWidth="1"/>
    <col min="7" max="7" width="10.21875" bestFit="1" customWidth="1"/>
    <col min="8" max="8" width="9.44140625" bestFit="1" customWidth="1"/>
    <col min="9" max="9" width="6.77734375" bestFit="1" customWidth="1"/>
    <col min="10" max="11" width="7" bestFit="1" customWidth="1"/>
    <col min="12" max="12" width="17.77734375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4.77734375" hidden="1" customWidth="1"/>
    <col min="17" max="17" width="16.21875" hidden="1" customWidth="1"/>
    <col min="18" max="18" width="7.21875" hidden="1" customWidth="1"/>
    <col min="19" max="19" width="8" hidden="1" customWidth="1"/>
    <col min="20" max="20" width="15.21875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44140625" bestFit="1" customWidth="1"/>
    <col min="53" max="53" width="11.21875" bestFit="1" customWidth="1"/>
    <col min="54" max="54" width="12" bestFit="1" customWidth="1"/>
    <col min="55" max="55" width="14.777343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0" ht="15" customHeight="1">
      <c r="A1" s="266">
        <v>43497</v>
      </c>
      <c r="B1" s="267" t="s">
        <v>40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0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R2" s="1"/>
    </row>
    <row r="3" spans="1:70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P3" s="1">
        <v>0</v>
      </c>
      <c r="BQ3">
        <v>5</v>
      </c>
    </row>
    <row r="4" spans="1:70" ht="15" thickBot="1">
      <c r="B4" s="3"/>
      <c r="C4" s="232"/>
      <c r="D4" s="233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P4">
        <v>3000</v>
      </c>
      <c r="BQ4">
        <v>0</v>
      </c>
    </row>
    <row r="5" spans="1:70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>BP4+500</f>
        <v>3500</v>
      </c>
      <c r="BQ5">
        <v>0</v>
      </c>
    </row>
    <row r="6" spans="1:70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0.25600000000000001</v>
      </c>
      <c r="F6" s="186">
        <v>0.42599999999999999</v>
      </c>
      <c r="G6" s="186">
        <v>7.0999999999999994E-2</v>
      </c>
      <c r="H6" s="186">
        <v>0.35499999999999998</v>
      </c>
      <c r="I6" s="186">
        <v>0.22700000000000001</v>
      </c>
      <c r="J6" s="186">
        <v>0.13400000000000001</v>
      </c>
      <c r="K6" s="186">
        <v>0.17299999999999999</v>
      </c>
      <c r="L6" s="24">
        <f t="shared" ref="L6:L29" ca="1" si="4">T6*6</f>
        <v>600</v>
      </c>
      <c r="M6" s="25">
        <f t="shared" ref="M6:S29" si="5">BG6</f>
        <v>5</v>
      </c>
      <c r="N6" s="26">
        <f t="shared" si="5"/>
        <v>5</v>
      </c>
      <c r="O6" s="26">
        <f t="shared" si="5"/>
        <v>0</v>
      </c>
      <c r="P6" s="26">
        <f t="shared" si="5"/>
        <v>5</v>
      </c>
      <c r="Q6" s="26">
        <f t="shared" si="5"/>
        <v>5</v>
      </c>
      <c r="R6" s="26">
        <f t="shared" si="5"/>
        <v>0</v>
      </c>
      <c r="S6" s="27">
        <f t="shared" si="5"/>
        <v>5</v>
      </c>
      <c r="T6" s="28">
        <f t="shared" ref="T6:T29" ca="1" si="6">IFERROR(M6*M$4+N6*N$4+O6*O$4+P6*P$4+Q6*Q$4+R6*R$4+S6*S$4,"0")</f>
        <v>100</v>
      </c>
      <c r="U6" s="29">
        <v>2600</v>
      </c>
      <c r="V6" s="30">
        <v>2600</v>
      </c>
      <c r="W6" s="30">
        <v>2600</v>
      </c>
      <c r="X6" s="30">
        <v>2600</v>
      </c>
      <c r="Y6" s="30">
        <v>2600</v>
      </c>
      <c r="Z6" s="30">
        <v>2600</v>
      </c>
      <c r="AA6" s="31">
        <v>2600</v>
      </c>
      <c r="AB6" s="32">
        <f t="shared" ref="AB6:AH29" ca="1" si="7">M6*U6*AB$4</f>
        <v>52000</v>
      </c>
      <c r="AC6" s="33">
        <f t="shared" ca="1" si="7"/>
        <v>52000</v>
      </c>
      <c r="AD6" s="33">
        <f t="shared" ca="1" si="7"/>
        <v>0</v>
      </c>
      <c r="AE6" s="33">
        <f t="shared" ca="1" si="7"/>
        <v>52000</v>
      </c>
      <c r="AF6" s="33">
        <f t="shared" ca="1" si="7"/>
        <v>52000</v>
      </c>
      <c r="AG6" s="33">
        <f t="shared" ca="1" si="7"/>
        <v>0</v>
      </c>
      <c r="AH6" s="34">
        <f t="shared" ca="1" si="7"/>
        <v>52000</v>
      </c>
      <c r="AI6" s="35">
        <f ca="1">IFERROR(SUM(AB6:AH6),"")</f>
        <v>260000</v>
      </c>
      <c r="AJ6" s="32">
        <f t="shared" ref="AJ6:AP29" ca="1" si="8">M6*AJ$4*60/$L$4*E6</f>
        <v>30.72</v>
      </c>
      <c r="AK6" s="33">
        <f t="shared" ca="1" si="8"/>
        <v>51.12</v>
      </c>
      <c r="AL6" s="33">
        <f t="shared" ca="1" si="8"/>
        <v>0</v>
      </c>
      <c r="AM6" s="33">
        <f t="shared" ca="1" si="8"/>
        <v>42.599999999999994</v>
      </c>
      <c r="AN6" s="33">
        <f t="shared" ca="1" si="8"/>
        <v>27.240000000000002</v>
      </c>
      <c r="AO6" s="33">
        <f t="shared" ca="1" si="8"/>
        <v>0</v>
      </c>
      <c r="AP6" s="34">
        <f t="shared" ca="1" si="8"/>
        <v>20.759999999999998</v>
      </c>
      <c r="AQ6" s="36">
        <f ca="1">IFERROR(SUM(AJ6:AP6),"")</f>
        <v>172.44</v>
      </c>
      <c r="AR6" s="32">
        <f t="shared" ref="AR6:AY29" ca="1" si="9">IFERROR(AB6/AJ6,"")</f>
        <v>1692.7083333333335</v>
      </c>
      <c r="AS6" s="33">
        <f t="shared" ca="1" si="9"/>
        <v>1017.2143974960877</v>
      </c>
      <c r="AT6" s="33" t="str">
        <f t="shared" ca="1" si="9"/>
        <v/>
      </c>
      <c r="AU6" s="33">
        <f t="shared" ca="1" si="9"/>
        <v>1220.6572769953054</v>
      </c>
      <c r="AV6" s="33">
        <f t="shared" ca="1" si="9"/>
        <v>1908.9574155653449</v>
      </c>
      <c r="AW6" s="33" t="str">
        <f t="shared" ca="1" si="9"/>
        <v/>
      </c>
      <c r="AX6" s="34">
        <f t="shared" ca="1" si="9"/>
        <v>2504.816955684008</v>
      </c>
      <c r="AY6" s="36">
        <f t="shared" ca="1" si="9"/>
        <v>1507.7708188355371</v>
      </c>
      <c r="AZ6" s="37">
        <f>IFERROR(U6/6/E6,"0")</f>
        <v>1692.7083333333333</v>
      </c>
      <c r="BA6" s="37">
        <f t="shared" ref="BA6:BF29" si="10">IFERROR(V6/6/F6,"0")</f>
        <v>1017.2143974960876</v>
      </c>
      <c r="BB6" s="37">
        <f t="shared" si="10"/>
        <v>6103.2863849765263</v>
      </c>
      <c r="BC6" s="37">
        <f t="shared" si="10"/>
        <v>1220.6572769953052</v>
      </c>
      <c r="BD6" s="37">
        <f t="shared" si="10"/>
        <v>1908.9574155653449</v>
      </c>
      <c r="BE6" s="37">
        <f t="shared" si="10"/>
        <v>3233.8308457711441</v>
      </c>
      <c r="BF6" s="37">
        <f t="shared" si="10"/>
        <v>2504.816955684008</v>
      </c>
      <c r="BG6" s="38">
        <v>5</v>
      </c>
      <c r="BH6" s="38">
        <v>5</v>
      </c>
      <c r="BI6" s="38">
        <v>0</v>
      </c>
      <c r="BJ6" s="38">
        <v>5</v>
      </c>
      <c r="BK6" s="38">
        <v>5</v>
      </c>
      <c r="BL6" s="38">
        <v>0</v>
      </c>
      <c r="BM6" s="38">
        <v>5</v>
      </c>
      <c r="BO6" s="117"/>
      <c r="BP6">
        <f>BP5+500</f>
        <v>4000</v>
      </c>
      <c r="BQ6">
        <v>0</v>
      </c>
    </row>
    <row r="7" spans="1:70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0.17699999999999999</v>
      </c>
      <c r="F7" s="186">
        <v>0.29899999999999999</v>
      </c>
      <c r="G7" s="186">
        <v>0.17699999999999999</v>
      </c>
      <c r="H7" s="186">
        <v>0.214</v>
      </c>
      <c r="I7" s="186">
        <v>7.4999999999999997E-2</v>
      </c>
      <c r="J7" s="186">
        <v>0.19900000000000001</v>
      </c>
      <c r="K7" s="186">
        <v>8.6999999999999994E-2</v>
      </c>
      <c r="L7" s="41">
        <f t="shared" ca="1" si="4"/>
        <v>600</v>
      </c>
      <c r="M7" s="42">
        <f t="shared" si="5"/>
        <v>5</v>
      </c>
      <c r="N7" s="43">
        <f t="shared" si="5"/>
        <v>5</v>
      </c>
      <c r="O7" s="43">
        <f t="shared" si="5"/>
        <v>5</v>
      </c>
      <c r="P7" s="43">
        <f t="shared" si="5"/>
        <v>5</v>
      </c>
      <c r="Q7" s="43">
        <f t="shared" si="5"/>
        <v>0</v>
      </c>
      <c r="R7" s="43">
        <f t="shared" si="5"/>
        <v>5</v>
      </c>
      <c r="S7" s="44">
        <f t="shared" si="5"/>
        <v>0</v>
      </c>
      <c r="T7" s="45">
        <f t="shared" ca="1" si="6"/>
        <v>100</v>
      </c>
      <c r="U7" s="46">
        <v>2600</v>
      </c>
      <c r="V7" s="47">
        <v>2600</v>
      </c>
      <c r="W7" s="47">
        <v>2600</v>
      </c>
      <c r="X7" s="47">
        <v>2600</v>
      </c>
      <c r="Y7" s="47">
        <v>2600</v>
      </c>
      <c r="Z7" s="47">
        <v>2600</v>
      </c>
      <c r="AA7" s="48">
        <v>2600</v>
      </c>
      <c r="AB7" s="49">
        <f t="shared" ca="1" si="7"/>
        <v>52000</v>
      </c>
      <c r="AC7" s="50">
        <f t="shared" ca="1" si="7"/>
        <v>52000</v>
      </c>
      <c r="AD7" s="50">
        <f t="shared" ca="1" si="7"/>
        <v>52000</v>
      </c>
      <c r="AE7" s="50">
        <f t="shared" ca="1" si="7"/>
        <v>52000</v>
      </c>
      <c r="AF7" s="50">
        <f t="shared" ca="1" si="7"/>
        <v>0</v>
      </c>
      <c r="AG7" s="50">
        <f t="shared" ca="1" si="7"/>
        <v>52000</v>
      </c>
      <c r="AH7" s="51">
        <f t="shared" ca="1" si="7"/>
        <v>0</v>
      </c>
      <c r="AI7" s="35">
        <f t="shared" ref="AI7:AI29" ca="1" si="11">IFERROR(SUM(AB7:AH7),"")</f>
        <v>260000</v>
      </c>
      <c r="AJ7" s="49">
        <f t="shared" ca="1" si="8"/>
        <v>21.24</v>
      </c>
      <c r="AK7" s="50">
        <f t="shared" ca="1" si="8"/>
        <v>35.879999999999995</v>
      </c>
      <c r="AL7" s="50">
        <f t="shared" ca="1" si="8"/>
        <v>21.24</v>
      </c>
      <c r="AM7" s="50">
        <f t="shared" ca="1" si="8"/>
        <v>25.68</v>
      </c>
      <c r="AN7" s="50">
        <f t="shared" ca="1" si="8"/>
        <v>0</v>
      </c>
      <c r="AO7" s="50">
        <f t="shared" ca="1" si="8"/>
        <v>23.880000000000003</v>
      </c>
      <c r="AP7" s="51">
        <f t="shared" ca="1" si="8"/>
        <v>0</v>
      </c>
      <c r="AQ7" s="36">
        <f t="shared" ref="AQ7:AQ29" ca="1" si="12">IFERROR(SUM(AJ7:AP7),"")</f>
        <v>127.91999999999999</v>
      </c>
      <c r="AR7" s="49">
        <f t="shared" ca="1" si="9"/>
        <v>2448.2109227871942</v>
      </c>
      <c r="AS7" s="50">
        <f t="shared" ca="1" si="9"/>
        <v>1449.2753623188407</v>
      </c>
      <c r="AT7" s="50">
        <f t="shared" ca="1" si="9"/>
        <v>2448.2109227871942</v>
      </c>
      <c r="AU7" s="50">
        <f t="shared" ca="1" si="9"/>
        <v>2024.9221183800623</v>
      </c>
      <c r="AV7" s="50" t="str">
        <f t="shared" ca="1" si="9"/>
        <v/>
      </c>
      <c r="AW7" s="50">
        <f t="shared" ca="1" si="9"/>
        <v>2177.5544388609715</v>
      </c>
      <c r="AX7" s="51" t="str">
        <f t="shared" ca="1" si="9"/>
        <v/>
      </c>
      <c r="AY7" s="52">
        <f t="shared" ca="1" si="9"/>
        <v>2032.5203252032522</v>
      </c>
      <c r="AZ7" s="37">
        <f t="shared" ref="AZ7:AZ29" si="13">IFERROR(U7/6/E7,"0")</f>
        <v>2448.2109227871938</v>
      </c>
      <c r="BA7" s="37">
        <f t="shared" si="10"/>
        <v>1449.2753623188405</v>
      </c>
      <c r="BB7" s="37">
        <f t="shared" si="10"/>
        <v>2448.2109227871938</v>
      </c>
      <c r="BC7" s="37">
        <f t="shared" si="10"/>
        <v>2024.9221183800623</v>
      </c>
      <c r="BD7" s="37">
        <f t="shared" si="10"/>
        <v>5777.7777777777774</v>
      </c>
      <c r="BE7" s="37">
        <f t="shared" si="10"/>
        <v>2177.5544388609715</v>
      </c>
      <c r="BF7" s="37">
        <f t="shared" si="10"/>
        <v>4980.8429118773947</v>
      </c>
      <c r="BG7" s="38">
        <v>5</v>
      </c>
      <c r="BH7" s="38">
        <v>5</v>
      </c>
      <c r="BI7" s="38">
        <v>5</v>
      </c>
      <c r="BJ7" s="38">
        <v>5</v>
      </c>
      <c r="BK7" s="38"/>
      <c r="BL7" s="38">
        <v>5</v>
      </c>
      <c r="BM7" s="38"/>
      <c r="BO7" s="117"/>
      <c r="BP7">
        <f>BP6+500</f>
        <v>4500</v>
      </c>
      <c r="BQ7">
        <v>0</v>
      </c>
    </row>
    <row r="8" spans="1:70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1E-3</v>
      </c>
      <c r="F8" s="186">
        <v>0.14299999999999999</v>
      </c>
      <c r="G8" s="186">
        <v>9.2999999999999999E-2</v>
      </c>
      <c r="H8" s="186">
        <v>1E-3</v>
      </c>
      <c r="I8" s="186">
        <v>1E-3</v>
      </c>
      <c r="J8" s="186">
        <v>0</v>
      </c>
      <c r="K8" s="186">
        <v>1.0999999999999999E-2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2600</v>
      </c>
      <c r="V8" s="47">
        <v>2600</v>
      </c>
      <c r="W8" s="47">
        <v>2600</v>
      </c>
      <c r="X8" s="47">
        <v>2600</v>
      </c>
      <c r="Y8" s="47">
        <v>2600</v>
      </c>
      <c r="Z8" s="47">
        <v>2600</v>
      </c>
      <c r="AA8" s="48">
        <v>2600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1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2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52" t="str">
        <f t="shared" ca="1" si="9"/>
        <v/>
      </c>
      <c r="AZ8" s="37">
        <f t="shared" si="13"/>
        <v>433333.33333333331</v>
      </c>
      <c r="BA8" s="37">
        <f t="shared" si="10"/>
        <v>3030.3030303030305</v>
      </c>
      <c r="BB8" s="37">
        <f t="shared" si="10"/>
        <v>4659.4982078853045</v>
      </c>
      <c r="BC8" s="37">
        <f t="shared" si="10"/>
        <v>433333.33333333331</v>
      </c>
      <c r="BD8" s="37">
        <f t="shared" si="10"/>
        <v>433333.33333333331</v>
      </c>
      <c r="BE8" s="37" t="str">
        <f t="shared" si="10"/>
        <v>0</v>
      </c>
      <c r="BF8" s="37">
        <f t="shared" si="10"/>
        <v>39393.939393939392</v>
      </c>
      <c r="BG8" s="38"/>
      <c r="BH8" s="38"/>
      <c r="BI8" s="38"/>
      <c r="BJ8" s="38"/>
      <c r="BK8" s="38"/>
      <c r="BL8" s="38"/>
      <c r="BM8" s="38"/>
      <c r="BO8" s="117"/>
    </row>
    <row r="9" spans="1:70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2E-3</v>
      </c>
      <c r="F9" s="186">
        <v>2E-3</v>
      </c>
      <c r="G9" s="186">
        <v>1E-3</v>
      </c>
      <c r="H9" s="186">
        <v>2E-3</v>
      </c>
      <c r="I9" s="186">
        <v>0</v>
      </c>
      <c r="J9" s="186">
        <v>1E-3</v>
      </c>
      <c r="K9" s="186">
        <v>7.0000000000000007E-2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2600</v>
      </c>
      <c r="V9" s="47">
        <v>2600</v>
      </c>
      <c r="W9" s="47">
        <v>2600</v>
      </c>
      <c r="X9" s="47">
        <v>2600</v>
      </c>
      <c r="Y9" s="47">
        <v>2600</v>
      </c>
      <c r="Z9" s="47">
        <v>2600</v>
      </c>
      <c r="AA9" s="48">
        <v>2600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1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2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52" t="str">
        <f t="shared" ca="1" si="9"/>
        <v/>
      </c>
      <c r="AZ9" s="37">
        <f t="shared" si="13"/>
        <v>216666.66666666666</v>
      </c>
      <c r="BA9" s="37">
        <f t="shared" si="10"/>
        <v>216666.66666666666</v>
      </c>
      <c r="BB9" s="37">
        <f t="shared" si="10"/>
        <v>433333.33333333331</v>
      </c>
      <c r="BC9" s="37">
        <f t="shared" si="10"/>
        <v>216666.66666666666</v>
      </c>
      <c r="BD9" s="37" t="str">
        <f t="shared" si="10"/>
        <v>0</v>
      </c>
      <c r="BE9" s="37">
        <f t="shared" si="10"/>
        <v>433333.33333333331</v>
      </c>
      <c r="BF9" s="37">
        <f t="shared" si="10"/>
        <v>6190.4761904761899</v>
      </c>
      <c r="BG9" s="38"/>
      <c r="BH9" s="38"/>
      <c r="BI9" s="38"/>
      <c r="BJ9" s="38"/>
      <c r="BK9" s="38"/>
      <c r="BL9" s="38"/>
      <c r="BM9" s="38"/>
      <c r="BO9" s="117"/>
    </row>
    <row r="10" spans="1:70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5.0000000000000001E-3</v>
      </c>
      <c r="F10" s="186">
        <v>1E-3</v>
      </c>
      <c r="G10" s="186">
        <v>2E-3</v>
      </c>
      <c r="H10" s="186">
        <v>0</v>
      </c>
      <c r="I10" s="186">
        <v>0</v>
      </c>
      <c r="J10" s="186">
        <v>4.0000000000000001E-3</v>
      </c>
      <c r="K10" s="186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2600</v>
      </c>
      <c r="V10" s="47">
        <v>2600</v>
      </c>
      <c r="W10" s="47">
        <v>2600</v>
      </c>
      <c r="X10" s="47">
        <v>2600</v>
      </c>
      <c r="Y10" s="47">
        <v>2600</v>
      </c>
      <c r="Z10" s="47">
        <v>2600</v>
      </c>
      <c r="AA10" s="48">
        <v>2600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1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2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52" t="str">
        <f t="shared" ca="1" si="9"/>
        <v/>
      </c>
      <c r="AZ10" s="37">
        <f t="shared" si="13"/>
        <v>86666.666666666657</v>
      </c>
      <c r="BA10" s="37">
        <f t="shared" si="10"/>
        <v>433333.33333333331</v>
      </c>
      <c r="BB10" s="37">
        <f t="shared" si="10"/>
        <v>216666.66666666666</v>
      </c>
      <c r="BC10" s="37" t="str">
        <f t="shared" si="10"/>
        <v>0</v>
      </c>
      <c r="BD10" s="37" t="str">
        <f t="shared" si="10"/>
        <v>0</v>
      </c>
      <c r="BE10" s="37">
        <f t="shared" si="10"/>
        <v>108333.33333333333</v>
      </c>
      <c r="BF10" s="37" t="str">
        <f t="shared" si="10"/>
        <v>0</v>
      </c>
      <c r="BG10" s="38"/>
      <c r="BH10" s="38"/>
      <c r="BI10" s="38"/>
      <c r="BJ10" s="38"/>
      <c r="BK10" s="38"/>
      <c r="BL10" s="38"/>
      <c r="BM10" s="38"/>
      <c r="BO10" s="117"/>
    </row>
    <row r="11" spans="1:70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6.0000000000000001E-3</v>
      </c>
      <c r="F11" s="186">
        <v>1E-3</v>
      </c>
      <c r="G11" s="186">
        <v>0</v>
      </c>
      <c r="H11" s="186">
        <v>1.0999999999999999E-2</v>
      </c>
      <c r="I11" s="186">
        <v>0</v>
      </c>
      <c r="J11" s="186">
        <v>3.0000000000000001E-3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2600</v>
      </c>
      <c r="V11" s="47">
        <v>2600</v>
      </c>
      <c r="W11" s="47">
        <v>2600</v>
      </c>
      <c r="X11" s="47">
        <v>2600</v>
      </c>
      <c r="Y11" s="47">
        <v>2600</v>
      </c>
      <c r="Z11" s="47">
        <v>2600</v>
      </c>
      <c r="AA11" s="48">
        <v>2600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1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2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52" t="str">
        <f t="shared" ca="1" si="9"/>
        <v/>
      </c>
      <c r="AZ11" s="37">
        <f t="shared" si="13"/>
        <v>72222.222222222219</v>
      </c>
      <c r="BA11" s="37">
        <f t="shared" si="10"/>
        <v>433333.33333333331</v>
      </c>
      <c r="BB11" s="37" t="str">
        <f t="shared" si="10"/>
        <v>0</v>
      </c>
      <c r="BC11" s="37">
        <f t="shared" si="10"/>
        <v>39393.939393939392</v>
      </c>
      <c r="BD11" s="37" t="str">
        <f t="shared" si="10"/>
        <v>0</v>
      </c>
      <c r="BE11" s="37">
        <f t="shared" si="10"/>
        <v>144444.44444444444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O11" s="117"/>
    </row>
    <row r="12" spans="1:70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1E-3</v>
      </c>
      <c r="F12" s="186">
        <v>8.0000000000000002E-3</v>
      </c>
      <c r="G12" s="186">
        <v>2E-3</v>
      </c>
      <c r="H12" s="186">
        <v>0.01</v>
      </c>
      <c r="I12" s="186">
        <v>0.03</v>
      </c>
      <c r="J12" s="186">
        <v>2.5000000000000001E-2</v>
      </c>
      <c r="K12" s="186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2600</v>
      </c>
      <c r="V12" s="47">
        <v>2600</v>
      </c>
      <c r="W12" s="47">
        <v>2600</v>
      </c>
      <c r="X12" s="47">
        <v>2600</v>
      </c>
      <c r="Y12" s="47">
        <v>2600</v>
      </c>
      <c r="Z12" s="47">
        <v>2600</v>
      </c>
      <c r="AA12" s="48">
        <v>2600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1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2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52" t="str">
        <f t="shared" ca="1" si="9"/>
        <v/>
      </c>
      <c r="AZ12" s="37">
        <f t="shared" si="13"/>
        <v>433333.33333333331</v>
      </c>
      <c r="BA12" s="37">
        <f t="shared" si="10"/>
        <v>54166.666666666664</v>
      </c>
      <c r="BB12" s="37">
        <f t="shared" si="10"/>
        <v>216666.66666666666</v>
      </c>
      <c r="BC12" s="37">
        <f t="shared" si="10"/>
        <v>43333.333333333328</v>
      </c>
      <c r="BD12" s="37">
        <f t="shared" si="10"/>
        <v>14444.444444444445</v>
      </c>
      <c r="BE12" s="37">
        <f t="shared" si="10"/>
        <v>17333.333333333332</v>
      </c>
      <c r="BF12" s="37" t="str">
        <f t="shared" si="10"/>
        <v>0</v>
      </c>
      <c r="BG12" s="38"/>
      <c r="BH12" s="38"/>
      <c r="BI12" s="38"/>
      <c r="BJ12" s="38"/>
      <c r="BK12" s="38"/>
      <c r="BL12" s="38"/>
      <c r="BM12" s="38"/>
      <c r="BO12" s="117"/>
    </row>
    <row r="13" spans="1:70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3.0000000000000001E-3</v>
      </c>
      <c r="F13" s="186">
        <v>3.6999999999999998E-2</v>
      </c>
      <c r="G13" s="186">
        <v>5.6000000000000001E-2</v>
      </c>
      <c r="H13" s="186">
        <v>0.02</v>
      </c>
      <c r="I13" s="186">
        <v>2.5000000000000001E-2</v>
      </c>
      <c r="J13" s="186">
        <v>0</v>
      </c>
      <c r="K13" s="186">
        <v>1.0999999999999999E-2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2600</v>
      </c>
      <c r="V13" s="47">
        <v>2600</v>
      </c>
      <c r="W13" s="47">
        <v>2600</v>
      </c>
      <c r="X13" s="47">
        <v>2600</v>
      </c>
      <c r="Y13" s="47">
        <v>2600</v>
      </c>
      <c r="Z13" s="47">
        <v>2600</v>
      </c>
      <c r="AA13" s="48">
        <v>2600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11"/>
        <v>0</v>
      </c>
      <c r="AJ13" s="49">
        <f t="shared" ca="1" si="8"/>
        <v>0</v>
      </c>
      <c r="AK13" s="50">
        <f t="shared" ca="1" si="8"/>
        <v>0</v>
      </c>
      <c r="AL13" s="50">
        <f t="shared" ca="1" si="8"/>
        <v>0</v>
      </c>
      <c r="AM13" s="50">
        <f t="shared" ca="1" si="8"/>
        <v>0</v>
      </c>
      <c r="AN13" s="50">
        <f t="shared" ca="1" si="8"/>
        <v>0</v>
      </c>
      <c r="AO13" s="50">
        <f t="shared" ca="1" si="8"/>
        <v>0</v>
      </c>
      <c r="AP13" s="51">
        <f t="shared" ca="1" si="8"/>
        <v>0</v>
      </c>
      <c r="AQ13" s="36">
        <f t="shared" ca="1" si="12"/>
        <v>0</v>
      </c>
      <c r="AR13" s="49" t="str">
        <f t="shared" ca="1" si="9"/>
        <v/>
      </c>
      <c r="AS13" s="50" t="str">
        <f t="shared" ca="1" si="9"/>
        <v/>
      </c>
      <c r="AT13" s="50" t="str">
        <f t="shared" ca="1" si="9"/>
        <v/>
      </c>
      <c r="AU13" s="50" t="str">
        <f t="shared" ca="1" si="9"/>
        <v/>
      </c>
      <c r="AV13" s="50" t="str">
        <f t="shared" ca="1" si="9"/>
        <v/>
      </c>
      <c r="AW13" s="50" t="str">
        <f t="shared" ca="1" si="9"/>
        <v/>
      </c>
      <c r="AX13" s="51" t="str">
        <f t="shared" ca="1" si="9"/>
        <v/>
      </c>
      <c r="AY13" s="52" t="str">
        <f t="shared" ca="1" si="9"/>
        <v/>
      </c>
      <c r="AZ13" s="37">
        <f t="shared" si="13"/>
        <v>144444.44444444444</v>
      </c>
      <c r="BA13" s="37">
        <f t="shared" si="10"/>
        <v>11711.711711711712</v>
      </c>
      <c r="BB13" s="37">
        <f t="shared" si="10"/>
        <v>7738.0952380952376</v>
      </c>
      <c r="BC13" s="37">
        <f t="shared" si="10"/>
        <v>21666.666666666664</v>
      </c>
      <c r="BD13" s="37">
        <f t="shared" si="10"/>
        <v>17333.333333333332</v>
      </c>
      <c r="BE13" s="37" t="str">
        <f t="shared" si="10"/>
        <v>0</v>
      </c>
      <c r="BF13" s="37">
        <f t="shared" si="10"/>
        <v>39393.939393939392</v>
      </c>
      <c r="BG13" s="38"/>
      <c r="BH13" s="38"/>
      <c r="BI13" s="38"/>
      <c r="BJ13" s="38"/>
      <c r="BK13" s="38"/>
      <c r="BL13" s="38"/>
      <c r="BM13" s="38"/>
      <c r="BO13" s="117"/>
    </row>
    <row r="14" spans="1:70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1.4E-2</v>
      </c>
      <c r="F14" s="186">
        <v>0.501</v>
      </c>
      <c r="G14" s="186">
        <v>0.39600000000000002</v>
      </c>
      <c r="H14" s="186">
        <v>0.39200000000000002</v>
      </c>
      <c r="I14" s="186">
        <v>0.29199999999999998</v>
      </c>
      <c r="J14" s="186">
        <v>0.249</v>
      </c>
      <c r="K14" s="186">
        <v>2.5000000000000001E-2</v>
      </c>
      <c r="L14" s="41">
        <f t="shared" ca="1" si="4"/>
        <v>480</v>
      </c>
      <c r="M14" s="42">
        <f t="shared" si="5"/>
        <v>0</v>
      </c>
      <c r="N14" s="43">
        <f t="shared" si="5"/>
        <v>5</v>
      </c>
      <c r="O14" s="43">
        <f t="shared" si="5"/>
        <v>5</v>
      </c>
      <c r="P14" s="43">
        <f t="shared" si="5"/>
        <v>5</v>
      </c>
      <c r="Q14" s="43">
        <f t="shared" si="5"/>
        <v>5</v>
      </c>
      <c r="R14" s="43">
        <f t="shared" si="5"/>
        <v>0</v>
      </c>
      <c r="S14" s="44">
        <f t="shared" si="5"/>
        <v>0</v>
      </c>
      <c r="T14" s="45">
        <f t="shared" ca="1" si="6"/>
        <v>80</v>
      </c>
      <c r="U14" s="46">
        <v>2600</v>
      </c>
      <c r="V14" s="47">
        <v>2600</v>
      </c>
      <c r="W14" s="47">
        <v>2600</v>
      </c>
      <c r="X14" s="47">
        <v>2600</v>
      </c>
      <c r="Y14" s="47">
        <v>2600</v>
      </c>
      <c r="Z14" s="47">
        <v>2600</v>
      </c>
      <c r="AA14" s="48">
        <v>2600</v>
      </c>
      <c r="AB14" s="49">
        <f t="shared" ca="1" si="7"/>
        <v>0</v>
      </c>
      <c r="AC14" s="50">
        <f t="shared" ca="1" si="7"/>
        <v>52000</v>
      </c>
      <c r="AD14" s="50">
        <f t="shared" ca="1" si="7"/>
        <v>52000</v>
      </c>
      <c r="AE14" s="50">
        <f t="shared" ca="1" si="7"/>
        <v>52000</v>
      </c>
      <c r="AF14" s="50">
        <f t="shared" ca="1" si="7"/>
        <v>52000</v>
      </c>
      <c r="AG14" s="50">
        <f t="shared" ca="1" si="7"/>
        <v>0</v>
      </c>
      <c r="AH14" s="51">
        <f t="shared" ca="1" si="7"/>
        <v>0</v>
      </c>
      <c r="AI14" s="35">
        <f t="shared" ca="1" si="11"/>
        <v>208000</v>
      </c>
      <c r="AJ14" s="49">
        <f t="shared" ca="1" si="8"/>
        <v>0</v>
      </c>
      <c r="AK14" s="50">
        <f t="shared" ca="1" si="8"/>
        <v>60.12</v>
      </c>
      <c r="AL14" s="50">
        <f t="shared" ca="1" si="8"/>
        <v>47.52</v>
      </c>
      <c r="AM14" s="50">
        <f t="shared" ca="1" si="8"/>
        <v>47.04</v>
      </c>
      <c r="AN14" s="50">
        <f t="shared" ca="1" si="8"/>
        <v>35.04</v>
      </c>
      <c r="AO14" s="50">
        <f t="shared" ca="1" si="8"/>
        <v>0</v>
      </c>
      <c r="AP14" s="51">
        <f t="shared" ca="1" si="8"/>
        <v>0</v>
      </c>
      <c r="AQ14" s="36">
        <f t="shared" ca="1" si="12"/>
        <v>189.72</v>
      </c>
      <c r="AR14" s="49" t="str">
        <f t="shared" ca="1" si="9"/>
        <v/>
      </c>
      <c r="AS14" s="50">
        <f t="shared" ca="1" si="9"/>
        <v>864.93679308050571</v>
      </c>
      <c r="AT14" s="50">
        <f t="shared" ca="1" si="9"/>
        <v>1094.2760942760942</v>
      </c>
      <c r="AU14" s="50">
        <f t="shared" ca="1" si="9"/>
        <v>1105.4421768707484</v>
      </c>
      <c r="AV14" s="50">
        <f t="shared" ca="1" si="9"/>
        <v>1484.0182648401826</v>
      </c>
      <c r="AW14" s="50" t="str">
        <f t="shared" ca="1" si="9"/>
        <v/>
      </c>
      <c r="AX14" s="51" t="str">
        <f t="shared" ca="1" si="9"/>
        <v/>
      </c>
      <c r="AY14" s="52">
        <f t="shared" ca="1" si="9"/>
        <v>1096.3525195024247</v>
      </c>
      <c r="AZ14" s="37">
        <f t="shared" si="13"/>
        <v>30952.38095238095</v>
      </c>
      <c r="BA14" s="37">
        <f t="shared" si="10"/>
        <v>864.93679308050559</v>
      </c>
      <c r="BB14" s="37">
        <f t="shared" si="10"/>
        <v>1094.2760942760942</v>
      </c>
      <c r="BC14" s="37">
        <f t="shared" si="10"/>
        <v>1105.4421768707482</v>
      </c>
      <c r="BD14" s="37">
        <f t="shared" si="10"/>
        <v>1484.0182648401826</v>
      </c>
      <c r="BE14" s="37">
        <f t="shared" si="10"/>
        <v>1740.2945113788487</v>
      </c>
      <c r="BF14" s="37">
        <f t="shared" si="10"/>
        <v>17333.333333333332</v>
      </c>
      <c r="BG14" s="38"/>
      <c r="BH14" s="38">
        <v>5</v>
      </c>
      <c r="BI14" s="38">
        <v>5</v>
      </c>
      <c r="BJ14" s="38">
        <v>5</v>
      </c>
      <c r="BK14" s="38">
        <v>5</v>
      </c>
      <c r="BL14" s="38">
        <v>0</v>
      </c>
      <c r="BM14" s="38"/>
      <c r="BO14" s="117"/>
    </row>
    <row r="15" spans="1:70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0.39800000000000002</v>
      </c>
      <c r="F15" s="186">
        <v>0.50900000000000001</v>
      </c>
      <c r="G15" s="186">
        <v>0.32200000000000001</v>
      </c>
      <c r="H15" s="186">
        <v>0.443</v>
      </c>
      <c r="I15" s="186">
        <v>0.253</v>
      </c>
      <c r="J15" s="186">
        <v>0.248</v>
      </c>
      <c r="K15" s="186">
        <v>0.27400000000000002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8600</v>
      </c>
      <c r="V15" s="47">
        <v>8600</v>
      </c>
      <c r="W15" s="47">
        <v>8600</v>
      </c>
      <c r="X15" s="47">
        <v>8600</v>
      </c>
      <c r="Y15" s="47">
        <v>8600</v>
      </c>
      <c r="Z15" s="47">
        <v>8600</v>
      </c>
      <c r="AA15" s="48">
        <v>8600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1"/>
        <v>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0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2"/>
        <v>0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 t="str">
        <f t="shared" ca="1" si="9"/>
        <v/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52" t="str">
        <f t="shared" ca="1" si="9"/>
        <v/>
      </c>
      <c r="AZ15" s="37">
        <f t="shared" si="13"/>
        <v>3601.3400335008373</v>
      </c>
      <c r="BA15" s="37">
        <f t="shared" si="10"/>
        <v>2815.9790438768828</v>
      </c>
      <c r="BB15" s="37">
        <f t="shared" si="10"/>
        <v>4451.3457556935819</v>
      </c>
      <c r="BC15" s="37">
        <f t="shared" si="10"/>
        <v>3235.5154251316776</v>
      </c>
      <c r="BD15" s="37">
        <f t="shared" si="10"/>
        <v>5665.349143610013</v>
      </c>
      <c r="BE15" s="37">
        <f t="shared" si="10"/>
        <v>5779.5698924731178</v>
      </c>
      <c r="BF15" s="37">
        <f t="shared" si="10"/>
        <v>5231.1435523114351</v>
      </c>
      <c r="BG15" s="38">
        <v>0</v>
      </c>
      <c r="BH15" s="38">
        <v>0</v>
      </c>
      <c r="BI15" s="38">
        <v>0</v>
      </c>
      <c r="BJ15" s="38">
        <v>0</v>
      </c>
      <c r="BK15" s="38">
        <v>0</v>
      </c>
      <c r="BL15" s="38">
        <v>0</v>
      </c>
      <c r="BM15" s="38">
        <v>0</v>
      </c>
      <c r="BO15" s="117"/>
    </row>
    <row r="16" spans="1:70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0.32800000000000001</v>
      </c>
      <c r="F16" s="186">
        <v>5.5E-2</v>
      </c>
      <c r="G16" s="186">
        <v>0.32200000000000001</v>
      </c>
      <c r="H16" s="186">
        <v>0.26200000000000001</v>
      </c>
      <c r="I16" s="186">
        <v>0.126</v>
      </c>
      <c r="J16" s="186">
        <v>0.13600000000000001</v>
      </c>
      <c r="K16" s="186">
        <v>0.26400000000000001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8600</v>
      </c>
      <c r="V16" s="47">
        <v>8600</v>
      </c>
      <c r="W16" s="47">
        <v>8600</v>
      </c>
      <c r="X16" s="47">
        <v>8600</v>
      </c>
      <c r="Y16" s="47">
        <v>8600</v>
      </c>
      <c r="Z16" s="47">
        <v>8600</v>
      </c>
      <c r="AA16" s="48">
        <v>8600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11"/>
        <v>0</v>
      </c>
      <c r="AJ16" s="49">
        <f t="shared" ca="1" si="8"/>
        <v>0</v>
      </c>
      <c r="AK16" s="50">
        <f t="shared" ca="1" si="8"/>
        <v>0</v>
      </c>
      <c r="AL16" s="50">
        <f t="shared" ca="1" si="8"/>
        <v>0</v>
      </c>
      <c r="AM16" s="50">
        <f t="shared" ca="1" si="8"/>
        <v>0</v>
      </c>
      <c r="AN16" s="50">
        <f t="shared" ca="1" si="8"/>
        <v>0</v>
      </c>
      <c r="AO16" s="50">
        <f t="shared" ca="1" si="8"/>
        <v>0</v>
      </c>
      <c r="AP16" s="51">
        <f t="shared" ca="1" si="8"/>
        <v>0</v>
      </c>
      <c r="AQ16" s="36">
        <f t="shared" ca="1" si="12"/>
        <v>0</v>
      </c>
      <c r="AR16" s="49" t="str">
        <f t="shared" ca="1" si="9"/>
        <v/>
      </c>
      <c r="AS16" s="50" t="str">
        <f t="shared" ca="1" si="9"/>
        <v/>
      </c>
      <c r="AT16" s="50" t="str">
        <f t="shared" ca="1" si="9"/>
        <v/>
      </c>
      <c r="AU16" s="50" t="str">
        <f t="shared" ca="1" si="9"/>
        <v/>
      </c>
      <c r="AV16" s="50" t="str">
        <f t="shared" ca="1" si="9"/>
        <v/>
      </c>
      <c r="AW16" s="50" t="str">
        <f t="shared" ca="1" si="9"/>
        <v/>
      </c>
      <c r="AX16" s="51" t="str">
        <f t="shared" ca="1" si="9"/>
        <v/>
      </c>
      <c r="AY16" s="52" t="str">
        <f t="shared" ca="1" si="9"/>
        <v/>
      </c>
      <c r="AZ16" s="37">
        <f t="shared" si="13"/>
        <v>4369.918699186991</v>
      </c>
      <c r="BA16" s="37">
        <f t="shared" si="10"/>
        <v>26060.60606060606</v>
      </c>
      <c r="BB16" s="37">
        <f t="shared" si="10"/>
        <v>4451.3457556935819</v>
      </c>
      <c r="BC16" s="37">
        <f t="shared" si="10"/>
        <v>5470.7379134860048</v>
      </c>
      <c r="BD16" s="37">
        <f t="shared" si="10"/>
        <v>11375.661375661375</v>
      </c>
      <c r="BE16" s="37">
        <f t="shared" si="10"/>
        <v>10539.215686274509</v>
      </c>
      <c r="BF16" s="37">
        <f t="shared" si="10"/>
        <v>5429.2929292929284</v>
      </c>
      <c r="BG16" s="38">
        <v>0</v>
      </c>
      <c r="BH16" s="38"/>
      <c r="BI16" s="38">
        <v>0</v>
      </c>
      <c r="BJ16" s="38">
        <v>0</v>
      </c>
      <c r="BK16" s="38"/>
      <c r="BL16" s="38"/>
      <c r="BM16" s="38">
        <v>0</v>
      </c>
      <c r="BO16" s="117"/>
    </row>
    <row r="17" spans="2:67" ht="15" thickBot="1">
      <c r="B17" s="3" t="s">
        <v>50</v>
      </c>
      <c r="C17" s="39">
        <v>0.45833333333333331</v>
      </c>
      <c r="D17" s="40">
        <v>0.5</v>
      </c>
      <c r="E17" s="186">
        <v>0.27200000000000002</v>
      </c>
      <c r="F17" s="186">
        <v>0.13900000000000001</v>
      </c>
      <c r="G17" s="186">
        <v>0.22</v>
      </c>
      <c r="H17" s="186">
        <v>8.4000000000000005E-2</v>
      </c>
      <c r="I17" s="186">
        <v>0.29099999999999998</v>
      </c>
      <c r="J17" s="186">
        <v>6.9000000000000006E-2</v>
      </c>
      <c r="K17" s="186">
        <v>0.30099999999999999</v>
      </c>
      <c r="L17" s="41">
        <f t="shared" ca="1" si="4"/>
        <v>240</v>
      </c>
      <c r="M17" s="42">
        <f t="shared" si="5"/>
        <v>5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5</v>
      </c>
      <c r="T17" s="45">
        <f t="shared" ca="1" si="6"/>
        <v>40</v>
      </c>
      <c r="U17" s="46">
        <v>2600</v>
      </c>
      <c r="V17" s="47">
        <v>8600</v>
      </c>
      <c r="W17" s="47">
        <v>8600</v>
      </c>
      <c r="X17" s="47">
        <v>8600</v>
      </c>
      <c r="Y17" s="47">
        <v>8600</v>
      </c>
      <c r="Z17" s="47">
        <v>8600</v>
      </c>
      <c r="AA17" s="48">
        <v>2600</v>
      </c>
      <c r="AB17" s="49">
        <f t="shared" ca="1" si="7"/>
        <v>52000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52000</v>
      </c>
      <c r="AI17" s="35">
        <f t="shared" ca="1" si="11"/>
        <v>104000</v>
      </c>
      <c r="AJ17" s="49">
        <f t="shared" ca="1" si="8"/>
        <v>32.64</v>
      </c>
      <c r="AK17" s="50">
        <f t="shared" ca="1" si="8"/>
        <v>0</v>
      </c>
      <c r="AL17" s="50">
        <f t="shared" ca="1" si="8"/>
        <v>0</v>
      </c>
      <c r="AM17" s="50">
        <f t="shared" ca="1" si="8"/>
        <v>0</v>
      </c>
      <c r="AN17" s="50">
        <f t="shared" ca="1" si="8"/>
        <v>0</v>
      </c>
      <c r="AO17" s="50">
        <f t="shared" ca="1" si="8"/>
        <v>0</v>
      </c>
      <c r="AP17" s="51">
        <f t="shared" ca="1" si="8"/>
        <v>36.119999999999997</v>
      </c>
      <c r="AQ17" s="36">
        <f t="shared" ca="1" si="12"/>
        <v>68.759999999999991</v>
      </c>
      <c r="AR17" s="49">
        <f t="shared" ca="1" si="9"/>
        <v>1593.1372549019607</v>
      </c>
      <c r="AS17" s="50" t="str">
        <f t="shared" ca="1" si="9"/>
        <v/>
      </c>
      <c r="AT17" s="50" t="str">
        <f t="shared" ca="1" si="9"/>
        <v/>
      </c>
      <c r="AU17" s="50" t="str">
        <f t="shared" ca="1" si="9"/>
        <v/>
      </c>
      <c r="AV17" s="50" t="str">
        <f t="shared" ca="1" si="9"/>
        <v/>
      </c>
      <c r="AW17" s="50" t="str">
        <f t="shared" ca="1" si="9"/>
        <v/>
      </c>
      <c r="AX17" s="51">
        <f t="shared" ca="1" si="9"/>
        <v>1439.6456256921374</v>
      </c>
      <c r="AY17" s="52">
        <f t="shared" ca="1" si="9"/>
        <v>1512.5072716695756</v>
      </c>
      <c r="AZ17" s="37">
        <f t="shared" si="13"/>
        <v>1593.1372549019607</v>
      </c>
      <c r="BA17" s="37">
        <f t="shared" si="10"/>
        <v>10311.750599520383</v>
      </c>
      <c r="BB17" s="37">
        <f t="shared" si="10"/>
        <v>6515.151515151515</v>
      </c>
      <c r="BC17" s="37">
        <f t="shared" si="10"/>
        <v>17063.49206349206</v>
      </c>
      <c r="BD17" s="37">
        <f t="shared" si="10"/>
        <v>4925.5441008018324</v>
      </c>
      <c r="BE17" s="37">
        <f t="shared" si="10"/>
        <v>20772.946859903379</v>
      </c>
      <c r="BF17" s="37">
        <f t="shared" si="10"/>
        <v>1439.6456256921374</v>
      </c>
      <c r="BG17" s="38">
        <v>5</v>
      </c>
      <c r="BH17" s="38"/>
      <c r="BI17" s="38">
        <v>0</v>
      </c>
      <c r="BJ17" s="38"/>
      <c r="BK17" s="38"/>
      <c r="BL17" s="38"/>
      <c r="BM17" s="38">
        <v>5</v>
      </c>
      <c r="BO17" s="117"/>
    </row>
    <row r="18" spans="2:67" ht="15" thickBot="1">
      <c r="B18" s="3" t="s">
        <v>51</v>
      </c>
      <c r="C18" s="39">
        <v>0.5</v>
      </c>
      <c r="D18" s="40">
        <v>0.54166666666666663</v>
      </c>
      <c r="E18" s="186">
        <v>0.20799999999999999</v>
      </c>
      <c r="F18" s="186">
        <v>0.11799999999999999</v>
      </c>
      <c r="G18" s="186">
        <v>0.107</v>
      </c>
      <c r="H18" s="186">
        <v>4.3999999999999997E-2</v>
      </c>
      <c r="I18" s="186">
        <v>0.36399999999999999</v>
      </c>
      <c r="J18" s="186">
        <v>0.216</v>
      </c>
      <c r="K18" s="186">
        <v>0.10100000000000001</v>
      </c>
      <c r="L18" s="41">
        <f t="shared" ca="1" si="4"/>
        <v>360</v>
      </c>
      <c r="M18" s="42">
        <f t="shared" si="5"/>
        <v>5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5</v>
      </c>
      <c r="R18" s="43">
        <f t="shared" si="5"/>
        <v>5</v>
      </c>
      <c r="S18" s="44">
        <f t="shared" si="5"/>
        <v>0</v>
      </c>
      <c r="T18" s="45">
        <f t="shared" ca="1" si="6"/>
        <v>60</v>
      </c>
      <c r="U18" s="46">
        <v>2600</v>
      </c>
      <c r="V18" s="47">
        <v>2600</v>
      </c>
      <c r="W18" s="47">
        <v>2600</v>
      </c>
      <c r="X18" s="47">
        <v>2600</v>
      </c>
      <c r="Y18" s="47">
        <v>2600</v>
      </c>
      <c r="Z18" s="47">
        <v>2600</v>
      </c>
      <c r="AA18" s="48">
        <v>2600</v>
      </c>
      <c r="AB18" s="49">
        <f t="shared" ca="1" si="7"/>
        <v>52000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52000</v>
      </c>
      <c r="AG18" s="50">
        <f t="shared" ca="1" si="7"/>
        <v>52000</v>
      </c>
      <c r="AH18" s="51">
        <f t="shared" ca="1" si="7"/>
        <v>0</v>
      </c>
      <c r="AI18" s="35">
        <f t="shared" ca="1" si="11"/>
        <v>156000</v>
      </c>
      <c r="AJ18" s="49">
        <f t="shared" ca="1" si="8"/>
        <v>24.959999999999997</v>
      </c>
      <c r="AK18" s="50">
        <f t="shared" ca="1" si="8"/>
        <v>0</v>
      </c>
      <c r="AL18" s="50">
        <f t="shared" ca="1" si="8"/>
        <v>0</v>
      </c>
      <c r="AM18" s="50">
        <f t="shared" ca="1" si="8"/>
        <v>0</v>
      </c>
      <c r="AN18" s="50">
        <f t="shared" ca="1" si="8"/>
        <v>43.68</v>
      </c>
      <c r="AO18" s="50">
        <f t="shared" ca="1" si="8"/>
        <v>25.919999999999998</v>
      </c>
      <c r="AP18" s="51">
        <f t="shared" ca="1" si="8"/>
        <v>0</v>
      </c>
      <c r="AQ18" s="36">
        <f t="shared" ca="1" si="12"/>
        <v>94.56</v>
      </c>
      <c r="AR18" s="49">
        <f t="shared" ca="1" si="9"/>
        <v>2083.3333333333335</v>
      </c>
      <c r="AS18" s="50" t="str">
        <f t="shared" ca="1" si="9"/>
        <v/>
      </c>
      <c r="AT18" s="50" t="str">
        <f t="shared" ca="1" si="9"/>
        <v/>
      </c>
      <c r="AU18" s="50" t="str">
        <f t="shared" ca="1" si="9"/>
        <v/>
      </c>
      <c r="AV18" s="50">
        <f t="shared" ca="1" si="9"/>
        <v>1190.4761904761906</v>
      </c>
      <c r="AW18" s="50">
        <f t="shared" ca="1" si="9"/>
        <v>2006.172839506173</v>
      </c>
      <c r="AX18" s="51" t="str">
        <f t="shared" ca="1" si="9"/>
        <v/>
      </c>
      <c r="AY18" s="52">
        <f t="shared" ca="1" si="9"/>
        <v>1649.746192893401</v>
      </c>
      <c r="AZ18" s="37">
        <f t="shared" si="13"/>
        <v>2083.3333333333335</v>
      </c>
      <c r="BA18" s="37">
        <f t="shared" si="10"/>
        <v>3672.3163841807909</v>
      </c>
      <c r="BB18" s="37">
        <f t="shared" si="10"/>
        <v>4049.8442367601247</v>
      </c>
      <c r="BC18" s="37">
        <f t="shared" si="10"/>
        <v>9848.484848484848</v>
      </c>
      <c r="BD18" s="37">
        <f t="shared" si="10"/>
        <v>1190.4761904761904</v>
      </c>
      <c r="BE18" s="37">
        <f t="shared" si="10"/>
        <v>2006.1728395061727</v>
      </c>
      <c r="BF18" s="37">
        <f t="shared" si="10"/>
        <v>4290.4290429042903</v>
      </c>
      <c r="BG18" s="38">
        <v>5</v>
      </c>
      <c r="BH18" s="38">
        <v>0</v>
      </c>
      <c r="BI18" s="38">
        <v>0</v>
      </c>
      <c r="BJ18" s="38">
        <v>0</v>
      </c>
      <c r="BK18" s="38">
        <v>5</v>
      </c>
      <c r="BL18" s="38">
        <v>5</v>
      </c>
      <c r="BM18" s="38">
        <v>0</v>
      </c>
      <c r="BO18" s="117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6">
        <v>0.374</v>
      </c>
      <c r="F19" s="186">
        <v>0.214</v>
      </c>
      <c r="G19" s="186">
        <v>0.29099999999999998</v>
      </c>
      <c r="H19" s="186">
        <v>0.373</v>
      </c>
      <c r="I19" s="186">
        <v>0.26700000000000002</v>
      </c>
      <c r="J19" s="186">
        <v>0.33</v>
      </c>
      <c r="K19" s="186">
        <v>0.17599999999999999</v>
      </c>
      <c r="L19" s="41">
        <f t="shared" ca="1" si="4"/>
        <v>840</v>
      </c>
      <c r="M19" s="42">
        <f t="shared" si="5"/>
        <v>5</v>
      </c>
      <c r="N19" s="43">
        <f t="shared" si="5"/>
        <v>5</v>
      </c>
      <c r="O19" s="43">
        <f t="shared" si="5"/>
        <v>5</v>
      </c>
      <c r="P19" s="43">
        <f t="shared" si="5"/>
        <v>5</v>
      </c>
      <c r="Q19" s="43">
        <f t="shared" si="5"/>
        <v>5</v>
      </c>
      <c r="R19" s="43">
        <f t="shared" si="5"/>
        <v>5</v>
      </c>
      <c r="S19" s="44">
        <f t="shared" si="5"/>
        <v>5</v>
      </c>
      <c r="T19" s="45">
        <f t="shared" ca="1" si="6"/>
        <v>140</v>
      </c>
      <c r="U19" s="46">
        <v>2600</v>
      </c>
      <c r="V19" s="47">
        <v>2600</v>
      </c>
      <c r="W19" s="47">
        <v>2600</v>
      </c>
      <c r="X19" s="47">
        <v>2600</v>
      </c>
      <c r="Y19" s="47">
        <v>2600</v>
      </c>
      <c r="Z19" s="47">
        <v>2600</v>
      </c>
      <c r="AA19" s="48">
        <v>2600</v>
      </c>
      <c r="AB19" s="49">
        <f t="shared" ca="1" si="7"/>
        <v>52000</v>
      </c>
      <c r="AC19" s="50">
        <f t="shared" ca="1" si="7"/>
        <v>52000</v>
      </c>
      <c r="AD19" s="50">
        <f t="shared" ca="1" si="7"/>
        <v>52000</v>
      </c>
      <c r="AE19" s="50">
        <f t="shared" ca="1" si="7"/>
        <v>52000</v>
      </c>
      <c r="AF19" s="50">
        <f t="shared" ca="1" si="7"/>
        <v>52000</v>
      </c>
      <c r="AG19" s="50">
        <f t="shared" ca="1" si="7"/>
        <v>52000</v>
      </c>
      <c r="AH19" s="51">
        <f t="shared" ca="1" si="7"/>
        <v>52000</v>
      </c>
      <c r="AI19" s="35">
        <f t="shared" ca="1" si="11"/>
        <v>364000</v>
      </c>
      <c r="AJ19" s="49">
        <f t="shared" ca="1" si="8"/>
        <v>44.88</v>
      </c>
      <c r="AK19" s="50">
        <f t="shared" ca="1" si="8"/>
        <v>25.68</v>
      </c>
      <c r="AL19" s="50">
        <f t="shared" ca="1" si="8"/>
        <v>34.919999999999995</v>
      </c>
      <c r="AM19" s="50">
        <f t="shared" ca="1" si="8"/>
        <v>44.76</v>
      </c>
      <c r="AN19" s="50">
        <f t="shared" ca="1" si="8"/>
        <v>32.04</v>
      </c>
      <c r="AO19" s="50">
        <f t="shared" ca="1" si="8"/>
        <v>39.6</v>
      </c>
      <c r="AP19" s="51">
        <f t="shared" ca="1" si="8"/>
        <v>21.119999999999997</v>
      </c>
      <c r="AQ19" s="36">
        <f t="shared" ca="1" si="12"/>
        <v>242.99999999999997</v>
      </c>
      <c r="AR19" s="49">
        <f t="shared" ca="1" si="9"/>
        <v>1158.645276292335</v>
      </c>
      <c r="AS19" s="50">
        <f t="shared" ca="1" si="9"/>
        <v>2024.9221183800623</v>
      </c>
      <c r="AT19" s="50">
        <f t="shared" ca="1" si="9"/>
        <v>1489.1179839633451</v>
      </c>
      <c r="AU19" s="50">
        <f t="shared" ca="1" si="9"/>
        <v>1161.7515638963362</v>
      </c>
      <c r="AV19" s="50">
        <f t="shared" ca="1" si="9"/>
        <v>1622.9712858926343</v>
      </c>
      <c r="AW19" s="50">
        <f t="shared" ca="1" si="9"/>
        <v>1313.1313131313132</v>
      </c>
      <c r="AX19" s="51">
        <f t="shared" ca="1" si="9"/>
        <v>2462.1212121212125</v>
      </c>
      <c r="AY19" s="52">
        <f t="shared" ca="1" si="9"/>
        <v>1497.9423868312758</v>
      </c>
      <c r="AZ19" s="37">
        <f t="shared" si="13"/>
        <v>1158.645276292335</v>
      </c>
      <c r="BA19" s="37">
        <f t="shared" si="10"/>
        <v>2024.9221183800623</v>
      </c>
      <c r="BB19" s="37">
        <f t="shared" si="10"/>
        <v>1489.1179839633448</v>
      </c>
      <c r="BC19" s="37">
        <f t="shared" si="10"/>
        <v>1161.7515638963359</v>
      </c>
      <c r="BD19" s="37">
        <f t="shared" si="10"/>
        <v>1622.9712858926341</v>
      </c>
      <c r="BE19" s="37">
        <f t="shared" si="10"/>
        <v>1313.1313131313129</v>
      </c>
      <c r="BF19" s="37">
        <f t="shared" si="10"/>
        <v>2462.121212121212</v>
      </c>
      <c r="BG19" s="38">
        <v>5</v>
      </c>
      <c r="BH19" s="38">
        <v>5</v>
      </c>
      <c r="BI19" s="38">
        <v>5</v>
      </c>
      <c r="BJ19" s="38">
        <v>5</v>
      </c>
      <c r="BK19" s="38">
        <v>5</v>
      </c>
      <c r="BL19" s="38">
        <v>5</v>
      </c>
      <c r="BM19" s="38">
        <v>5</v>
      </c>
      <c r="BN19" s="125"/>
      <c r="BO19" s="117"/>
    </row>
    <row r="20" spans="2:67" ht="15" thickBot="1">
      <c r="B20" s="3" t="s">
        <v>52</v>
      </c>
      <c r="C20" s="39">
        <v>0.58333333333333337</v>
      </c>
      <c r="D20" s="40">
        <v>0.625</v>
      </c>
      <c r="E20" s="186">
        <v>0.56299999999999994</v>
      </c>
      <c r="F20" s="186">
        <v>0.56000000000000005</v>
      </c>
      <c r="G20" s="186">
        <v>0.43</v>
      </c>
      <c r="H20" s="186">
        <v>0.32900000000000001</v>
      </c>
      <c r="I20" s="186">
        <v>0.36099999999999999</v>
      </c>
      <c r="J20" s="186">
        <v>0.56499999999999995</v>
      </c>
      <c r="K20" s="186">
        <v>0.436</v>
      </c>
      <c r="L20" s="41">
        <f t="shared" ca="1" si="4"/>
        <v>840</v>
      </c>
      <c r="M20" s="42">
        <f t="shared" si="5"/>
        <v>5</v>
      </c>
      <c r="N20" s="43">
        <f t="shared" si="5"/>
        <v>5</v>
      </c>
      <c r="O20" s="43">
        <f t="shared" si="5"/>
        <v>5</v>
      </c>
      <c r="P20" s="43">
        <f t="shared" si="5"/>
        <v>5</v>
      </c>
      <c r="Q20" s="43">
        <f t="shared" si="5"/>
        <v>5</v>
      </c>
      <c r="R20" s="43">
        <f t="shared" si="5"/>
        <v>5</v>
      </c>
      <c r="S20" s="44">
        <f t="shared" si="5"/>
        <v>5</v>
      </c>
      <c r="T20" s="45">
        <f t="shared" ca="1" si="6"/>
        <v>140</v>
      </c>
      <c r="U20" s="46">
        <v>2600</v>
      </c>
      <c r="V20" s="47">
        <v>2600</v>
      </c>
      <c r="W20" s="47">
        <v>2600</v>
      </c>
      <c r="X20" s="47">
        <v>2600</v>
      </c>
      <c r="Y20" s="47">
        <v>2600</v>
      </c>
      <c r="Z20" s="47">
        <v>2600</v>
      </c>
      <c r="AA20" s="48">
        <v>2600</v>
      </c>
      <c r="AB20" s="49">
        <f t="shared" ca="1" si="7"/>
        <v>52000</v>
      </c>
      <c r="AC20" s="50">
        <f t="shared" ca="1" si="7"/>
        <v>52000</v>
      </c>
      <c r="AD20" s="50">
        <f t="shared" ca="1" si="7"/>
        <v>52000</v>
      </c>
      <c r="AE20" s="50">
        <f t="shared" ca="1" si="7"/>
        <v>52000</v>
      </c>
      <c r="AF20" s="50">
        <f t="shared" ca="1" si="7"/>
        <v>52000</v>
      </c>
      <c r="AG20" s="50">
        <f t="shared" ca="1" si="7"/>
        <v>52000</v>
      </c>
      <c r="AH20" s="51">
        <f t="shared" ca="1" si="7"/>
        <v>52000</v>
      </c>
      <c r="AI20" s="35">
        <f t="shared" ca="1" si="11"/>
        <v>364000</v>
      </c>
      <c r="AJ20" s="49">
        <f t="shared" ca="1" si="8"/>
        <v>67.559999999999988</v>
      </c>
      <c r="AK20" s="50">
        <f t="shared" ca="1" si="8"/>
        <v>67.2</v>
      </c>
      <c r="AL20" s="50">
        <f t="shared" ca="1" si="8"/>
        <v>51.6</v>
      </c>
      <c r="AM20" s="50">
        <f t="shared" ca="1" si="8"/>
        <v>39.480000000000004</v>
      </c>
      <c r="AN20" s="50">
        <f t="shared" ca="1" si="8"/>
        <v>43.32</v>
      </c>
      <c r="AO20" s="50">
        <f t="shared" ca="1" si="8"/>
        <v>67.8</v>
      </c>
      <c r="AP20" s="51">
        <f t="shared" ca="1" si="8"/>
        <v>52.32</v>
      </c>
      <c r="AQ20" s="36">
        <f t="shared" ca="1" si="12"/>
        <v>389.28</v>
      </c>
      <c r="AR20" s="49">
        <f t="shared" ca="1" si="9"/>
        <v>769.68620485494387</v>
      </c>
      <c r="AS20" s="50">
        <f t="shared" ca="1" si="9"/>
        <v>773.80952380952374</v>
      </c>
      <c r="AT20" s="50">
        <f t="shared" ca="1" si="9"/>
        <v>1007.7519379844961</v>
      </c>
      <c r="AU20" s="50">
        <f t="shared" ca="1" si="9"/>
        <v>1317.1225937183383</v>
      </c>
      <c r="AV20" s="50">
        <f t="shared" ca="1" si="9"/>
        <v>1200.3693444136657</v>
      </c>
      <c r="AW20" s="50">
        <f t="shared" ca="1" si="9"/>
        <v>766.9616519174042</v>
      </c>
      <c r="AX20" s="51">
        <f t="shared" ca="1" si="9"/>
        <v>993.88379204892965</v>
      </c>
      <c r="AY20" s="52">
        <f t="shared" ca="1" si="9"/>
        <v>935.05959720509668</v>
      </c>
      <c r="AZ20" s="37">
        <f t="shared" si="13"/>
        <v>769.68620485494375</v>
      </c>
      <c r="BA20" s="37">
        <f t="shared" si="10"/>
        <v>773.80952380952374</v>
      </c>
      <c r="BB20" s="37">
        <f t="shared" si="10"/>
        <v>1007.7519379844961</v>
      </c>
      <c r="BC20" s="37">
        <f t="shared" si="10"/>
        <v>1317.1225937183383</v>
      </c>
      <c r="BD20" s="37">
        <f t="shared" si="10"/>
        <v>1200.3693444136657</v>
      </c>
      <c r="BE20" s="37">
        <f t="shared" si="10"/>
        <v>766.9616519174042</v>
      </c>
      <c r="BF20" s="37">
        <f t="shared" si="10"/>
        <v>993.88379204892965</v>
      </c>
      <c r="BG20" s="38">
        <v>5</v>
      </c>
      <c r="BH20" s="38">
        <v>5</v>
      </c>
      <c r="BI20" s="38">
        <v>5</v>
      </c>
      <c r="BJ20" s="38">
        <v>5</v>
      </c>
      <c r="BK20" s="38">
        <v>5</v>
      </c>
      <c r="BL20" s="38">
        <v>5</v>
      </c>
      <c r="BM20" s="38">
        <v>5</v>
      </c>
      <c r="BO20" s="117"/>
    </row>
    <row r="21" spans="2:67" ht="15" thickBot="1">
      <c r="B21" s="3" t="s">
        <v>52</v>
      </c>
      <c r="C21" s="39">
        <v>0.625</v>
      </c>
      <c r="D21" s="40">
        <v>0.66666666666666663</v>
      </c>
      <c r="E21" s="186">
        <v>0.50900000000000001</v>
      </c>
      <c r="F21" s="186">
        <v>0.54900000000000004</v>
      </c>
      <c r="G21" s="186">
        <v>0.61199999999999999</v>
      </c>
      <c r="H21" s="186">
        <v>0.436</v>
      </c>
      <c r="I21" s="186">
        <v>0.40300000000000002</v>
      </c>
      <c r="J21" s="186">
        <v>0.34499999999999997</v>
      </c>
      <c r="K21" s="186">
        <v>0.76100000000000001</v>
      </c>
      <c r="L21" s="41">
        <f t="shared" ca="1" si="4"/>
        <v>840</v>
      </c>
      <c r="M21" s="42">
        <f t="shared" si="5"/>
        <v>5</v>
      </c>
      <c r="N21" s="43">
        <f t="shared" si="5"/>
        <v>5</v>
      </c>
      <c r="O21" s="43">
        <f t="shared" si="5"/>
        <v>5</v>
      </c>
      <c r="P21" s="43">
        <f t="shared" si="5"/>
        <v>5</v>
      </c>
      <c r="Q21" s="43">
        <f t="shared" si="5"/>
        <v>5</v>
      </c>
      <c r="R21" s="43">
        <f t="shared" si="5"/>
        <v>5</v>
      </c>
      <c r="S21" s="44">
        <f t="shared" si="5"/>
        <v>5</v>
      </c>
      <c r="T21" s="45">
        <f t="shared" ca="1" si="6"/>
        <v>140</v>
      </c>
      <c r="U21" s="46">
        <v>2600</v>
      </c>
      <c r="V21" s="47">
        <v>2600</v>
      </c>
      <c r="W21" s="47">
        <v>2600</v>
      </c>
      <c r="X21" s="47">
        <v>2600</v>
      </c>
      <c r="Y21" s="47">
        <v>2600</v>
      </c>
      <c r="Z21" s="47">
        <v>2600</v>
      </c>
      <c r="AA21" s="48">
        <v>2600</v>
      </c>
      <c r="AB21" s="49">
        <f t="shared" ca="1" si="7"/>
        <v>52000</v>
      </c>
      <c r="AC21" s="50">
        <f t="shared" ca="1" si="7"/>
        <v>52000</v>
      </c>
      <c r="AD21" s="50">
        <f t="shared" ca="1" si="7"/>
        <v>52000</v>
      </c>
      <c r="AE21" s="50">
        <f t="shared" ca="1" si="7"/>
        <v>52000</v>
      </c>
      <c r="AF21" s="50">
        <f t="shared" ca="1" si="7"/>
        <v>52000</v>
      </c>
      <c r="AG21" s="50">
        <f t="shared" ca="1" si="7"/>
        <v>52000</v>
      </c>
      <c r="AH21" s="51">
        <f t="shared" ca="1" si="7"/>
        <v>52000</v>
      </c>
      <c r="AI21" s="35">
        <f t="shared" ca="1" si="11"/>
        <v>364000</v>
      </c>
      <c r="AJ21" s="49">
        <f t="shared" ca="1" si="8"/>
        <v>61.08</v>
      </c>
      <c r="AK21" s="50">
        <f t="shared" ca="1" si="8"/>
        <v>65.88000000000001</v>
      </c>
      <c r="AL21" s="50">
        <f t="shared" ca="1" si="8"/>
        <v>73.44</v>
      </c>
      <c r="AM21" s="50">
        <f t="shared" ca="1" si="8"/>
        <v>52.32</v>
      </c>
      <c r="AN21" s="50">
        <f t="shared" ca="1" si="8"/>
        <v>48.36</v>
      </c>
      <c r="AO21" s="50">
        <f t="shared" ca="1" si="8"/>
        <v>41.4</v>
      </c>
      <c r="AP21" s="51">
        <f t="shared" ca="1" si="8"/>
        <v>91.320000000000007</v>
      </c>
      <c r="AQ21" s="36">
        <f t="shared" ca="1" si="12"/>
        <v>433.79999999999995</v>
      </c>
      <c r="AR21" s="49">
        <f t="shared" ca="1" si="9"/>
        <v>851.34250163719719</v>
      </c>
      <c r="AS21" s="50">
        <f t="shared" ca="1" si="9"/>
        <v>789.31390406800233</v>
      </c>
      <c r="AT21" s="50">
        <f t="shared" ca="1" si="9"/>
        <v>708.06100217864923</v>
      </c>
      <c r="AU21" s="50">
        <f t="shared" ca="1" si="9"/>
        <v>993.88379204892965</v>
      </c>
      <c r="AV21" s="50">
        <f t="shared" ca="1" si="9"/>
        <v>1075.2688172043011</v>
      </c>
      <c r="AW21" s="50">
        <f t="shared" ca="1" si="9"/>
        <v>1256.0386473429953</v>
      </c>
      <c r="AX21" s="51">
        <f t="shared" ca="1" si="9"/>
        <v>569.42619360490573</v>
      </c>
      <c r="AY21" s="52">
        <f t="shared" ca="1" si="9"/>
        <v>839.09635776855703</v>
      </c>
      <c r="AZ21" s="37">
        <f t="shared" si="13"/>
        <v>851.34250163719707</v>
      </c>
      <c r="BA21" s="37">
        <f t="shared" si="10"/>
        <v>789.31390406800233</v>
      </c>
      <c r="BB21" s="37">
        <f t="shared" si="10"/>
        <v>708.06100217864923</v>
      </c>
      <c r="BC21" s="37">
        <f t="shared" si="10"/>
        <v>993.88379204892965</v>
      </c>
      <c r="BD21" s="37">
        <f t="shared" si="10"/>
        <v>1075.2688172043011</v>
      </c>
      <c r="BE21" s="37">
        <f t="shared" si="10"/>
        <v>1256.0386473429953</v>
      </c>
      <c r="BF21" s="37">
        <f t="shared" si="10"/>
        <v>569.42619360490585</v>
      </c>
      <c r="BG21" s="38">
        <v>5</v>
      </c>
      <c r="BH21" s="38">
        <v>5</v>
      </c>
      <c r="BI21" s="38">
        <v>5</v>
      </c>
      <c r="BJ21" s="38">
        <v>5</v>
      </c>
      <c r="BK21" s="38">
        <v>5</v>
      </c>
      <c r="BL21" s="38">
        <v>5</v>
      </c>
      <c r="BM21" s="38">
        <v>5</v>
      </c>
      <c r="BO21" s="117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6">
        <v>0.82599999999999996</v>
      </c>
      <c r="F22" s="186">
        <v>0.26500000000000001</v>
      </c>
      <c r="G22" s="186">
        <v>0.59299999999999997</v>
      </c>
      <c r="H22" s="186">
        <v>0.55000000000000004</v>
      </c>
      <c r="I22" s="186">
        <v>0.32500000000000001</v>
      </c>
      <c r="J22" s="186">
        <v>0.46200000000000002</v>
      </c>
      <c r="K22" s="186">
        <v>0.51200000000000001</v>
      </c>
      <c r="L22" s="41">
        <f t="shared" ca="1" si="4"/>
        <v>840</v>
      </c>
      <c r="M22" s="42">
        <f t="shared" si="5"/>
        <v>5</v>
      </c>
      <c r="N22" s="43">
        <f t="shared" si="5"/>
        <v>5</v>
      </c>
      <c r="O22" s="43">
        <f t="shared" si="5"/>
        <v>5</v>
      </c>
      <c r="P22" s="43">
        <f t="shared" si="5"/>
        <v>5</v>
      </c>
      <c r="Q22" s="43">
        <f t="shared" si="5"/>
        <v>5</v>
      </c>
      <c r="R22" s="43">
        <f t="shared" si="5"/>
        <v>5</v>
      </c>
      <c r="S22" s="44">
        <f t="shared" si="5"/>
        <v>5</v>
      </c>
      <c r="T22" s="45">
        <f t="shared" ca="1" si="6"/>
        <v>140</v>
      </c>
      <c r="U22" s="46">
        <v>2600</v>
      </c>
      <c r="V22" s="47">
        <v>2600</v>
      </c>
      <c r="W22" s="47">
        <v>2600</v>
      </c>
      <c r="X22" s="47">
        <v>2600</v>
      </c>
      <c r="Y22" s="47">
        <v>2600</v>
      </c>
      <c r="Z22" s="47">
        <v>2600</v>
      </c>
      <c r="AA22" s="48">
        <v>2600</v>
      </c>
      <c r="AB22" s="49">
        <f t="shared" ca="1" si="7"/>
        <v>52000</v>
      </c>
      <c r="AC22" s="50">
        <f t="shared" ca="1" si="7"/>
        <v>52000</v>
      </c>
      <c r="AD22" s="50">
        <f t="shared" ca="1" si="7"/>
        <v>52000</v>
      </c>
      <c r="AE22" s="50">
        <f t="shared" ca="1" si="7"/>
        <v>52000</v>
      </c>
      <c r="AF22" s="50">
        <f t="shared" ca="1" si="7"/>
        <v>52000</v>
      </c>
      <c r="AG22" s="50">
        <f t="shared" ca="1" si="7"/>
        <v>52000</v>
      </c>
      <c r="AH22" s="51">
        <f t="shared" ca="1" si="7"/>
        <v>52000</v>
      </c>
      <c r="AI22" s="35">
        <f t="shared" ca="1" si="11"/>
        <v>364000</v>
      </c>
      <c r="AJ22" s="49">
        <f t="shared" ca="1" si="8"/>
        <v>99.11999999999999</v>
      </c>
      <c r="AK22" s="50">
        <f t="shared" ca="1" si="8"/>
        <v>31.8</v>
      </c>
      <c r="AL22" s="50">
        <f t="shared" ca="1" si="8"/>
        <v>71.16</v>
      </c>
      <c r="AM22" s="50">
        <f t="shared" ca="1" si="8"/>
        <v>66</v>
      </c>
      <c r="AN22" s="50">
        <f t="shared" ca="1" si="8"/>
        <v>39</v>
      </c>
      <c r="AO22" s="50">
        <f t="shared" ca="1" si="8"/>
        <v>55.440000000000005</v>
      </c>
      <c r="AP22" s="51">
        <f t="shared" ca="1" si="8"/>
        <v>61.44</v>
      </c>
      <c r="AQ22" s="36">
        <f t="shared" ca="1" si="12"/>
        <v>423.96</v>
      </c>
      <c r="AR22" s="49">
        <f t="shared" ca="1" si="9"/>
        <v>524.61662631154161</v>
      </c>
      <c r="AS22" s="50">
        <f t="shared" ca="1" si="9"/>
        <v>1635.2201257861634</v>
      </c>
      <c r="AT22" s="50">
        <f t="shared" ca="1" si="9"/>
        <v>730.74761101742558</v>
      </c>
      <c r="AU22" s="50">
        <f t="shared" ca="1" si="9"/>
        <v>787.87878787878788</v>
      </c>
      <c r="AV22" s="50">
        <f t="shared" ca="1" si="9"/>
        <v>1333.3333333333333</v>
      </c>
      <c r="AW22" s="50">
        <f t="shared" ca="1" si="9"/>
        <v>937.95093795093783</v>
      </c>
      <c r="AX22" s="51">
        <f t="shared" ca="1" si="9"/>
        <v>846.35416666666674</v>
      </c>
      <c r="AY22" s="52">
        <f t="shared" ca="1" si="9"/>
        <v>858.5715633550335</v>
      </c>
      <c r="AZ22" s="37">
        <f t="shared" si="13"/>
        <v>524.61662631154161</v>
      </c>
      <c r="BA22" s="37">
        <f t="shared" si="10"/>
        <v>1635.2201257861634</v>
      </c>
      <c r="BB22" s="37">
        <f t="shared" si="10"/>
        <v>730.74761101742547</v>
      </c>
      <c r="BC22" s="37">
        <f t="shared" si="10"/>
        <v>787.87878787878776</v>
      </c>
      <c r="BD22" s="37">
        <f t="shared" si="10"/>
        <v>1333.3333333333333</v>
      </c>
      <c r="BE22" s="37">
        <f t="shared" si="10"/>
        <v>937.95093795093783</v>
      </c>
      <c r="BF22" s="37">
        <f t="shared" si="10"/>
        <v>846.35416666666663</v>
      </c>
      <c r="BG22" s="38">
        <v>5</v>
      </c>
      <c r="BH22" s="38">
        <v>5</v>
      </c>
      <c r="BI22" s="38">
        <v>5</v>
      </c>
      <c r="BJ22" s="38">
        <v>5</v>
      </c>
      <c r="BK22" s="38">
        <v>5</v>
      </c>
      <c r="BL22" s="38">
        <v>5</v>
      </c>
      <c r="BM22" s="38">
        <v>5</v>
      </c>
      <c r="BO22" s="117"/>
    </row>
    <row r="23" spans="2:67" ht="15" thickBot="1">
      <c r="B23" s="3" t="s">
        <v>52</v>
      </c>
      <c r="C23" s="39">
        <v>0.70833333333333337</v>
      </c>
      <c r="D23" s="40">
        <v>0.75</v>
      </c>
      <c r="E23" s="186">
        <v>0.48899999999999999</v>
      </c>
      <c r="F23" s="186">
        <v>0.45700000000000002</v>
      </c>
      <c r="G23" s="186">
        <v>0.54400000000000004</v>
      </c>
      <c r="H23" s="186">
        <v>0.63</v>
      </c>
      <c r="I23" s="186">
        <v>0.307</v>
      </c>
      <c r="J23" s="186">
        <v>0.41</v>
      </c>
      <c r="K23" s="186">
        <v>0.50900000000000001</v>
      </c>
      <c r="L23" s="41">
        <f t="shared" ca="1" si="4"/>
        <v>840</v>
      </c>
      <c r="M23" s="42">
        <f t="shared" si="5"/>
        <v>5</v>
      </c>
      <c r="N23" s="43">
        <f t="shared" si="5"/>
        <v>5</v>
      </c>
      <c r="O23" s="43">
        <f t="shared" si="5"/>
        <v>5</v>
      </c>
      <c r="P23" s="43">
        <f t="shared" si="5"/>
        <v>5</v>
      </c>
      <c r="Q23" s="43">
        <f t="shared" si="5"/>
        <v>5</v>
      </c>
      <c r="R23" s="43">
        <f t="shared" si="5"/>
        <v>5</v>
      </c>
      <c r="S23" s="44">
        <f t="shared" si="5"/>
        <v>5</v>
      </c>
      <c r="T23" s="45">
        <f t="shared" ca="1" si="6"/>
        <v>140</v>
      </c>
      <c r="U23" s="46">
        <v>2600</v>
      </c>
      <c r="V23" s="47">
        <v>2600</v>
      </c>
      <c r="W23" s="47">
        <v>2600</v>
      </c>
      <c r="X23" s="47">
        <v>2600</v>
      </c>
      <c r="Y23" s="47">
        <v>2600</v>
      </c>
      <c r="Z23" s="47">
        <v>2600</v>
      </c>
      <c r="AA23" s="48">
        <v>2600</v>
      </c>
      <c r="AB23" s="49">
        <f t="shared" ca="1" si="7"/>
        <v>52000</v>
      </c>
      <c r="AC23" s="50">
        <f t="shared" ca="1" si="7"/>
        <v>52000</v>
      </c>
      <c r="AD23" s="50">
        <f t="shared" ca="1" si="7"/>
        <v>52000</v>
      </c>
      <c r="AE23" s="50">
        <f t="shared" ca="1" si="7"/>
        <v>52000</v>
      </c>
      <c r="AF23" s="50">
        <f t="shared" ca="1" si="7"/>
        <v>52000</v>
      </c>
      <c r="AG23" s="50">
        <f t="shared" ca="1" si="7"/>
        <v>52000</v>
      </c>
      <c r="AH23" s="51">
        <f t="shared" ca="1" si="7"/>
        <v>52000</v>
      </c>
      <c r="AI23" s="35">
        <f t="shared" ca="1" si="11"/>
        <v>364000</v>
      </c>
      <c r="AJ23" s="49">
        <f t="shared" ca="1" si="8"/>
        <v>58.68</v>
      </c>
      <c r="AK23" s="50">
        <f t="shared" ca="1" si="8"/>
        <v>54.84</v>
      </c>
      <c r="AL23" s="50">
        <f t="shared" ca="1" si="8"/>
        <v>65.28</v>
      </c>
      <c r="AM23" s="50">
        <f t="shared" ca="1" si="8"/>
        <v>75.599999999999994</v>
      </c>
      <c r="AN23" s="50">
        <f t="shared" ca="1" si="8"/>
        <v>36.839999999999996</v>
      </c>
      <c r="AO23" s="50">
        <f t="shared" ca="1" si="8"/>
        <v>49.199999999999996</v>
      </c>
      <c r="AP23" s="51">
        <f t="shared" ca="1" si="8"/>
        <v>61.08</v>
      </c>
      <c r="AQ23" s="36">
        <f t="shared" ca="1" si="12"/>
        <v>401.52</v>
      </c>
      <c r="AR23" s="49">
        <f t="shared" ca="1" si="9"/>
        <v>886.16223585548744</v>
      </c>
      <c r="AS23" s="50">
        <f t="shared" ca="1" si="9"/>
        <v>948.21298322392408</v>
      </c>
      <c r="AT23" s="50">
        <f t="shared" ca="1" si="9"/>
        <v>796.56862745098033</v>
      </c>
      <c r="AU23" s="50">
        <f t="shared" ca="1" si="9"/>
        <v>687.83068783068791</v>
      </c>
      <c r="AV23" s="50">
        <f t="shared" ca="1" si="9"/>
        <v>1411.5092290988057</v>
      </c>
      <c r="AW23" s="50">
        <f t="shared" ca="1" si="9"/>
        <v>1056.9105691056911</v>
      </c>
      <c r="AX23" s="51">
        <f t="shared" ca="1" si="9"/>
        <v>851.34250163719719</v>
      </c>
      <c r="AY23" s="52">
        <f t="shared" ca="1" si="9"/>
        <v>906.55509065550916</v>
      </c>
      <c r="AZ23" s="37">
        <f t="shared" si="13"/>
        <v>886.16223585548732</v>
      </c>
      <c r="BA23" s="37">
        <f t="shared" si="10"/>
        <v>948.21298322392408</v>
      </c>
      <c r="BB23" s="37">
        <f t="shared" si="10"/>
        <v>796.56862745098033</v>
      </c>
      <c r="BC23" s="37">
        <f t="shared" si="10"/>
        <v>687.83068783068779</v>
      </c>
      <c r="BD23" s="37">
        <f t="shared" si="10"/>
        <v>1411.5092290988057</v>
      </c>
      <c r="BE23" s="37">
        <f t="shared" si="10"/>
        <v>1056.9105691056911</v>
      </c>
      <c r="BF23" s="37">
        <f t="shared" si="10"/>
        <v>851.34250163719707</v>
      </c>
      <c r="BG23" s="38">
        <v>5</v>
      </c>
      <c r="BH23" s="38">
        <v>5</v>
      </c>
      <c r="BI23" s="38">
        <v>5</v>
      </c>
      <c r="BJ23" s="38">
        <v>5</v>
      </c>
      <c r="BK23" s="38">
        <v>5</v>
      </c>
      <c r="BL23" s="38">
        <v>5</v>
      </c>
      <c r="BM23" s="38">
        <v>5</v>
      </c>
      <c r="BO23" s="117"/>
    </row>
    <row r="24" spans="2:67" ht="15" thickBot="1">
      <c r="B24" s="3" t="s">
        <v>48</v>
      </c>
      <c r="C24" s="39">
        <v>0.75</v>
      </c>
      <c r="D24" s="40">
        <v>0.79166666666666663</v>
      </c>
      <c r="E24" s="186">
        <v>0.40200000000000002</v>
      </c>
      <c r="F24" s="186">
        <v>0.48399999999999999</v>
      </c>
      <c r="G24" s="186">
        <v>0.54200000000000004</v>
      </c>
      <c r="H24" s="186">
        <v>0.44500000000000001</v>
      </c>
      <c r="I24" s="186">
        <v>0.22800000000000001</v>
      </c>
      <c r="J24" s="186">
        <v>0.38300000000000001</v>
      </c>
      <c r="K24" s="186">
        <v>0.46400000000000002</v>
      </c>
      <c r="L24" s="41">
        <f t="shared" ca="1" si="4"/>
        <v>840</v>
      </c>
      <c r="M24" s="42">
        <f t="shared" si="5"/>
        <v>5</v>
      </c>
      <c r="N24" s="43">
        <f t="shared" si="5"/>
        <v>5</v>
      </c>
      <c r="O24" s="43">
        <f t="shared" si="5"/>
        <v>5</v>
      </c>
      <c r="P24" s="43">
        <f t="shared" si="5"/>
        <v>5</v>
      </c>
      <c r="Q24" s="43">
        <f t="shared" si="5"/>
        <v>5</v>
      </c>
      <c r="R24" s="43">
        <f t="shared" si="5"/>
        <v>5</v>
      </c>
      <c r="S24" s="44">
        <f t="shared" si="5"/>
        <v>5</v>
      </c>
      <c r="T24" s="45">
        <f t="shared" ca="1" si="6"/>
        <v>140</v>
      </c>
      <c r="U24" s="46">
        <v>2600</v>
      </c>
      <c r="V24" s="47">
        <v>2600</v>
      </c>
      <c r="W24" s="47">
        <v>2600</v>
      </c>
      <c r="X24" s="47">
        <v>2600</v>
      </c>
      <c r="Y24" s="47">
        <v>2600</v>
      </c>
      <c r="Z24" s="47">
        <v>2600</v>
      </c>
      <c r="AA24" s="48">
        <v>2600</v>
      </c>
      <c r="AB24" s="49">
        <f t="shared" ca="1" si="7"/>
        <v>52000</v>
      </c>
      <c r="AC24" s="50">
        <f t="shared" ca="1" si="7"/>
        <v>52000</v>
      </c>
      <c r="AD24" s="50">
        <f t="shared" ca="1" si="7"/>
        <v>52000</v>
      </c>
      <c r="AE24" s="50">
        <f t="shared" ca="1" si="7"/>
        <v>52000</v>
      </c>
      <c r="AF24" s="50">
        <f t="shared" ca="1" si="7"/>
        <v>52000</v>
      </c>
      <c r="AG24" s="50">
        <f t="shared" ca="1" si="7"/>
        <v>52000</v>
      </c>
      <c r="AH24" s="51">
        <f t="shared" ca="1" si="7"/>
        <v>52000</v>
      </c>
      <c r="AI24" s="35">
        <f t="shared" ca="1" si="11"/>
        <v>364000</v>
      </c>
      <c r="AJ24" s="49">
        <f t="shared" ca="1" si="8"/>
        <v>48.24</v>
      </c>
      <c r="AK24" s="50">
        <f t="shared" ca="1" si="8"/>
        <v>58.08</v>
      </c>
      <c r="AL24" s="50">
        <f t="shared" ca="1" si="8"/>
        <v>65.040000000000006</v>
      </c>
      <c r="AM24" s="50">
        <f t="shared" ca="1" si="8"/>
        <v>53.4</v>
      </c>
      <c r="AN24" s="50">
        <f t="shared" ca="1" si="8"/>
        <v>27.36</v>
      </c>
      <c r="AO24" s="50">
        <f t="shared" ca="1" si="8"/>
        <v>45.96</v>
      </c>
      <c r="AP24" s="51">
        <f t="shared" ca="1" si="8"/>
        <v>55.68</v>
      </c>
      <c r="AQ24" s="36">
        <f t="shared" ca="1" si="12"/>
        <v>353.76</v>
      </c>
      <c r="AR24" s="49">
        <f t="shared" ca="1" si="9"/>
        <v>1077.9436152570481</v>
      </c>
      <c r="AS24" s="50">
        <f t="shared" ca="1" si="9"/>
        <v>895.31680440771356</v>
      </c>
      <c r="AT24" s="50">
        <f t="shared" ca="1" si="9"/>
        <v>799.50799507995077</v>
      </c>
      <c r="AU24" s="50">
        <f t="shared" ca="1" si="9"/>
        <v>973.78277153558054</v>
      </c>
      <c r="AV24" s="50">
        <f t="shared" ca="1" si="9"/>
        <v>1900.5847953216376</v>
      </c>
      <c r="AW24" s="50">
        <f t="shared" ca="1" si="9"/>
        <v>1131.4186248912097</v>
      </c>
      <c r="AX24" s="51">
        <f t="shared" ca="1" si="9"/>
        <v>933.90804597701151</v>
      </c>
      <c r="AY24" s="52">
        <f t="shared" ca="1" si="9"/>
        <v>1028.9461781999096</v>
      </c>
      <c r="AZ24" s="37">
        <f t="shared" si="13"/>
        <v>1077.9436152570479</v>
      </c>
      <c r="BA24" s="37">
        <f t="shared" si="10"/>
        <v>895.31680440771345</v>
      </c>
      <c r="BB24" s="37">
        <f t="shared" si="10"/>
        <v>799.50799507995066</v>
      </c>
      <c r="BC24" s="37">
        <f t="shared" si="10"/>
        <v>973.78277153558042</v>
      </c>
      <c r="BD24" s="37">
        <f t="shared" si="10"/>
        <v>1900.5847953216373</v>
      </c>
      <c r="BE24" s="37">
        <f t="shared" si="10"/>
        <v>1131.4186248912097</v>
      </c>
      <c r="BF24" s="37">
        <f t="shared" si="10"/>
        <v>933.9080459770114</v>
      </c>
      <c r="BG24" s="38">
        <v>5</v>
      </c>
      <c r="BH24" s="38">
        <v>5</v>
      </c>
      <c r="BI24" s="38">
        <v>5</v>
      </c>
      <c r="BJ24" s="38">
        <v>5</v>
      </c>
      <c r="BK24" s="38">
        <v>5</v>
      </c>
      <c r="BL24" s="38">
        <v>5</v>
      </c>
      <c r="BM24" s="38">
        <v>5</v>
      </c>
      <c r="BO24" s="117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6">
        <v>0.432</v>
      </c>
      <c r="F25" s="186">
        <v>0.72799999999999998</v>
      </c>
      <c r="G25" s="186">
        <v>0.58899999999999997</v>
      </c>
      <c r="H25" s="186">
        <v>0.76400000000000001</v>
      </c>
      <c r="I25" s="186">
        <v>0.39700000000000002</v>
      </c>
      <c r="J25" s="186">
        <v>0.64500000000000002</v>
      </c>
      <c r="K25" s="186">
        <v>0.60699999999999998</v>
      </c>
      <c r="L25" s="41">
        <f t="shared" ca="1" si="4"/>
        <v>600</v>
      </c>
      <c r="M25" s="42">
        <f t="shared" si="5"/>
        <v>0</v>
      </c>
      <c r="N25" s="43">
        <f t="shared" si="5"/>
        <v>5</v>
      </c>
      <c r="O25" s="43">
        <f t="shared" si="5"/>
        <v>5</v>
      </c>
      <c r="P25" s="43">
        <f t="shared" si="5"/>
        <v>5</v>
      </c>
      <c r="Q25" s="43">
        <f t="shared" si="5"/>
        <v>0</v>
      </c>
      <c r="R25" s="43">
        <f t="shared" si="5"/>
        <v>5</v>
      </c>
      <c r="S25" s="44">
        <f t="shared" si="5"/>
        <v>5</v>
      </c>
      <c r="T25" s="45">
        <f t="shared" ca="1" si="6"/>
        <v>100</v>
      </c>
      <c r="U25" s="46">
        <v>8600</v>
      </c>
      <c r="V25" s="47">
        <v>8600</v>
      </c>
      <c r="W25" s="47">
        <v>8600</v>
      </c>
      <c r="X25" s="47">
        <v>8600</v>
      </c>
      <c r="Y25" s="47">
        <v>8600</v>
      </c>
      <c r="Z25" s="47">
        <v>8600</v>
      </c>
      <c r="AA25" s="48">
        <v>8600</v>
      </c>
      <c r="AB25" s="49">
        <f t="shared" ca="1" si="7"/>
        <v>0</v>
      </c>
      <c r="AC25" s="50">
        <f t="shared" ca="1" si="7"/>
        <v>172000</v>
      </c>
      <c r="AD25" s="50">
        <f t="shared" ca="1" si="7"/>
        <v>172000</v>
      </c>
      <c r="AE25" s="50">
        <f t="shared" ca="1" si="7"/>
        <v>172000</v>
      </c>
      <c r="AF25" s="50">
        <f t="shared" ca="1" si="7"/>
        <v>0</v>
      </c>
      <c r="AG25" s="50">
        <f t="shared" ca="1" si="7"/>
        <v>172000</v>
      </c>
      <c r="AH25" s="51">
        <f t="shared" ca="1" si="7"/>
        <v>172000</v>
      </c>
      <c r="AI25" s="35">
        <f t="shared" ca="1" si="11"/>
        <v>860000</v>
      </c>
      <c r="AJ25" s="49">
        <f t="shared" ca="1" si="8"/>
        <v>0</v>
      </c>
      <c r="AK25" s="50">
        <f t="shared" ca="1" si="8"/>
        <v>87.36</v>
      </c>
      <c r="AL25" s="50">
        <f t="shared" ca="1" si="8"/>
        <v>70.679999999999993</v>
      </c>
      <c r="AM25" s="50">
        <f t="shared" ca="1" si="8"/>
        <v>91.68</v>
      </c>
      <c r="AN25" s="50">
        <f t="shared" ca="1" si="8"/>
        <v>0</v>
      </c>
      <c r="AO25" s="50">
        <f t="shared" ca="1" si="8"/>
        <v>77.400000000000006</v>
      </c>
      <c r="AP25" s="51">
        <f t="shared" ca="1" si="8"/>
        <v>72.84</v>
      </c>
      <c r="AQ25" s="36">
        <f t="shared" ca="1" si="12"/>
        <v>399.96000000000004</v>
      </c>
      <c r="AR25" s="49" t="str">
        <f t="shared" ca="1" si="9"/>
        <v/>
      </c>
      <c r="AS25" s="50">
        <f t="shared" ca="1" si="9"/>
        <v>1968.8644688644688</v>
      </c>
      <c r="AT25" s="50">
        <f t="shared" ca="1" si="9"/>
        <v>2433.5031126202607</v>
      </c>
      <c r="AU25" s="50">
        <f t="shared" ca="1" si="9"/>
        <v>1876.0907504363001</v>
      </c>
      <c r="AV25" s="50" t="str">
        <f t="shared" ca="1" si="9"/>
        <v/>
      </c>
      <c r="AW25" s="50">
        <f t="shared" ca="1" si="9"/>
        <v>2222.2222222222222</v>
      </c>
      <c r="AX25" s="51">
        <f t="shared" ca="1" si="9"/>
        <v>2361.3399231191652</v>
      </c>
      <c r="AY25" s="52">
        <f t="shared" ca="1" si="9"/>
        <v>2150.2150215021502</v>
      </c>
      <c r="AZ25" s="37">
        <f t="shared" si="13"/>
        <v>3317.9012345679012</v>
      </c>
      <c r="BA25" s="37">
        <f t="shared" si="10"/>
        <v>1968.8644688644688</v>
      </c>
      <c r="BB25" s="37">
        <f t="shared" si="10"/>
        <v>2433.5031126202603</v>
      </c>
      <c r="BC25" s="37">
        <f t="shared" si="10"/>
        <v>1876.0907504363001</v>
      </c>
      <c r="BD25" s="37">
        <f t="shared" si="10"/>
        <v>3610.4114189756501</v>
      </c>
      <c r="BE25" s="37">
        <f t="shared" si="10"/>
        <v>2222.2222222222222</v>
      </c>
      <c r="BF25" s="37">
        <f t="shared" si="10"/>
        <v>2361.3399231191652</v>
      </c>
      <c r="BG25" s="38">
        <v>0</v>
      </c>
      <c r="BH25" s="38">
        <v>5</v>
      </c>
      <c r="BI25" s="38">
        <v>5</v>
      </c>
      <c r="BJ25" s="38">
        <v>5</v>
      </c>
      <c r="BK25" s="38">
        <v>0</v>
      </c>
      <c r="BL25" s="38">
        <v>5</v>
      </c>
      <c r="BM25" s="38">
        <v>5</v>
      </c>
      <c r="BO25" s="117"/>
    </row>
    <row r="26" spans="2:67" ht="15" thickBot="1">
      <c r="B26" s="3" t="s">
        <v>47</v>
      </c>
      <c r="C26" s="39">
        <v>0.83333333333333337</v>
      </c>
      <c r="D26" s="40">
        <v>0.875</v>
      </c>
      <c r="E26" s="186">
        <v>0.46</v>
      </c>
      <c r="F26" s="186">
        <v>0.34100000000000003</v>
      </c>
      <c r="G26" s="186">
        <v>0.82499999999999996</v>
      </c>
      <c r="H26" s="186">
        <v>0.26500000000000001</v>
      </c>
      <c r="I26" s="186">
        <v>0.27600000000000002</v>
      </c>
      <c r="J26" s="186">
        <v>0.39200000000000002</v>
      </c>
      <c r="K26" s="186">
        <v>0.378</v>
      </c>
      <c r="L26" s="41">
        <f t="shared" ca="1" si="4"/>
        <v>1080</v>
      </c>
      <c r="M26" s="42">
        <f t="shared" si="5"/>
        <v>9</v>
      </c>
      <c r="N26" s="43">
        <f t="shared" si="5"/>
        <v>9</v>
      </c>
      <c r="O26" s="43">
        <f t="shared" si="5"/>
        <v>9</v>
      </c>
      <c r="P26" s="43">
        <f t="shared" si="5"/>
        <v>0</v>
      </c>
      <c r="Q26" s="43">
        <f t="shared" si="5"/>
        <v>0</v>
      </c>
      <c r="R26" s="43">
        <f t="shared" si="5"/>
        <v>9</v>
      </c>
      <c r="S26" s="44">
        <f t="shared" si="5"/>
        <v>9</v>
      </c>
      <c r="T26" s="45">
        <f t="shared" ca="1" si="6"/>
        <v>180</v>
      </c>
      <c r="U26" s="46">
        <v>14300</v>
      </c>
      <c r="V26" s="47">
        <v>14300</v>
      </c>
      <c r="W26" s="47">
        <v>14300</v>
      </c>
      <c r="X26" s="47">
        <v>14300</v>
      </c>
      <c r="Y26" s="47">
        <v>14300</v>
      </c>
      <c r="Z26" s="47">
        <v>14300</v>
      </c>
      <c r="AA26" s="48">
        <v>14300</v>
      </c>
      <c r="AB26" s="49">
        <f t="shared" ca="1" si="7"/>
        <v>514800</v>
      </c>
      <c r="AC26" s="50">
        <f t="shared" ca="1" si="7"/>
        <v>514800</v>
      </c>
      <c r="AD26" s="50">
        <f t="shared" ca="1" si="7"/>
        <v>514800</v>
      </c>
      <c r="AE26" s="50">
        <f t="shared" ca="1" si="7"/>
        <v>0</v>
      </c>
      <c r="AF26" s="50">
        <f t="shared" ca="1" si="7"/>
        <v>0</v>
      </c>
      <c r="AG26" s="50">
        <f t="shared" ca="1" si="7"/>
        <v>514800</v>
      </c>
      <c r="AH26" s="51">
        <f t="shared" ca="1" si="7"/>
        <v>514800</v>
      </c>
      <c r="AI26" s="35">
        <f t="shared" ca="1" si="11"/>
        <v>2574000</v>
      </c>
      <c r="AJ26" s="49">
        <f t="shared" ca="1" si="8"/>
        <v>99.36</v>
      </c>
      <c r="AK26" s="50">
        <f t="shared" ca="1" si="8"/>
        <v>73.656000000000006</v>
      </c>
      <c r="AL26" s="50">
        <f t="shared" ca="1" si="8"/>
        <v>178.2</v>
      </c>
      <c r="AM26" s="50">
        <f t="shared" ca="1" si="8"/>
        <v>0</v>
      </c>
      <c r="AN26" s="50">
        <f t="shared" ca="1" si="8"/>
        <v>0</v>
      </c>
      <c r="AO26" s="50">
        <f t="shared" ca="1" si="8"/>
        <v>84.671999999999997</v>
      </c>
      <c r="AP26" s="51">
        <f t="shared" ca="1" si="8"/>
        <v>81.647999999999996</v>
      </c>
      <c r="AQ26" s="36">
        <f t="shared" ca="1" si="12"/>
        <v>517.53600000000006</v>
      </c>
      <c r="AR26" s="49">
        <f t="shared" ca="1" si="9"/>
        <v>5181.159420289855</v>
      </c>
      <c r="AS26" s="50">
        <f t="shared" ca="1" si="9"/>
        <v>6989.2473118279568</v>
      </c>
      <c r="AT26" s="50">
        <f t="shared" ca="1" si="9"/>
        <v>2888.8888888888891</v>
      </c>
      <c r="AU26" s="50" t="str">
        <f t="shared" ca="1" si="9"/>
        <v/>
      </c>
      <c r="AV26" s="50" t="str">
        <f t="shared" ca="1" si="9"/>
        <v/>
      </c>
      <c r="AW26" s="50">
        <f t="shared" ca="1" si="9"/>
        <v>6079.9319727891161</v>
      </c>
      <c r="AX26" s="51">
        <f t="shared" ca="1" si="9"/>
        <v>6305.1146384479716</v>
      </c>
      <c r="AY26" s="52">
        <f t="shared" ca="1" si="9"/>
        <v>4973.5670562047853</v>
      </c>
      <c r="AZ26" s="37">
        <f t="shared" si="13"/>
        <v>5181.159420289855</v>
      </c>
      <c r="BA26" s="37">
        <f t="shared" si="10"/>
        <v>6989.2473118279568</v>
      </c>
      <c r="BB26" s="37">
        <f t="shared" si="10"/>
        <v>2888.8888888888891</v>
      </c>
      <c r="BC26" s="37">
        <f t="shared" si="10"/>
        <v>8993.7106918238987</v>
      </c>
      <c r="BD26" s="37">
        <f t="shared" si="10"/>
        <v>8635.2657004830908</v>
      </c>
      <c r="BE26" s="37">
        <f t="shared" si="10"/>
        <v>6079.9319727891161</v>
      </c>
      <c r="BF26" s="37">
        <f t="shared" si="10"/>
        <v>6305.1146384479725</v>
      </c>
      <c r="BG26" s="38">
        <v>9</v>
      </c>
      <c r="BH26" s="38">
        <v>9</v>
      </c>
      <c r="BI26" s="38">
        <v>9</v>
      </c>
      <c r="BJ26" s="38"/>
      <c r="BK26" s="38"/>
      <c r="BL26" s="38">
        <v>9</v>
      </c>
      <c r="BM26" s="38">
        <v>9</v>
      </c>
      <c r="BO26" s="117"/>
    </row>
    <row r="27" spans="2:67" ht="15" thickBot="1">
      <c r="B27" s="3" t="s">
        <v>47</v>
      </c>
      <c r="C27" s="39">
        <v>0.875</v>
      </c>
      <c r="D27" s="40">
        <v>0.91666666666666663</v>
      </c>
      <c r="E27" s="186">
        <v>0.52500000000000002</v>
      </c>
      <c r="F27" s="186">
        <v>0.54600000000000004</v>
      </c>
      <c r="G27" s="186">
        <v>0.76700000000000002</v>
      </c>
      <c r="H27" s="186">
        <v>0.40300000000000002</v>
      </c>
      <c r="I27" s="186">
        <v>0.49399999999999999</v>
      </c>
      <c r="J27" s="186">
        <v>0.52100000000000002</v>
      </c>
      <c r="K27" s="186">
        <v>0.48399999999999999</v>
      </c>
      <c r="L27" s="41">
        <f t="shared" ca="1" si="4"/>
        <v>1512</v>
      </c>
      <c r="M27" s="42">
        <f t="shared" si="5"/>
        <v>9</v>
      </c>
      <c r="N27" s="43">
        <f t="shared" si="5"/>
        <v>9</v>
      </c>
      <c r="O27" s="43">
        <f t="shared" si="5"/>
        <v>9</v>
      </c>
      <c r="P27" s="43">
        <f t="shared" si="5"/>
        <v>9</v>
      </c>
      <c r="Q27" s="43">
        <f t="shared" si="5"/>
        <v>9</v>
      </c>
      <c r="R27" s="43">
        <f t="shared" si="5"/>
        <v>9</v>
      </c>
      <c r="S27" s="44">
        <f t="shared" si="5"/>
        <v>9</v>
      </c>
      <c r="T27" s="45">
        <f t="shared" ca="1" si="6"/>
        <v>252</v>
      </c>
      <c r="U27" s="46">
        <v>14300</v>
      </c>
      <c r="V27" s="47">
        <v>14300</v>
      </c>
      <c r="W27" s="47">
        <v>14300</v>
      </c>
      <c r="X27" s="47">
        <v>14300</v>
      </c>
      <c r="Y27" s="47">
        <v>14300</v>
      </c>
      <c r="Z27" s="47">
        <v>14300</v>
      </c>
      <c r="AA27" s="48">
        <v>14300</v>
      </c>
      <c r="AB27" s="49">
        <f t="shared" ca="1" si="7"/>
        <v>514800</v>
      </c>
      <c r="AC27" s="50">
        <f t="shared" ca="1" si="7"/>
        <v>514800</v>
      </c>
      <c r="AD27" s="50">
        <f t="shared" ca="1" si="7"/>
        <v>514800</v>
      </c>
      <c r="AE27" s="50">
        <f t="shared" ca="1" si="7"/>
        <v>514800</v>
      </c>
      <c r="AF27" s="50">
        <f t="shared" ca="1" si="7"/>
        <v>514800</v>
      </c>
      <c r="AG27" s="50">
        <f t="shared" ca="1" si="7"/>
        <v>514800</v>
      </c>
      <c r="AH27" s="51">
        <f t="shared" ca="1" si="7"/>
        <v>514800</v>
      </c>
      <c r="AI27" s="35">
        <f t="shared" ca="1" si="11"/>
        <v>3603600</v>
      </c>
      <c r="AJ27" s="49">
        <f t="shared" ca="1" si="8"/>
        <v>113.4</v>
      </c>
      <c r="AK27" s="50">
        <f t="shared" ca="1" si="8"/>
        <v>117.93600000000001</v>
      </c>
      <c r="AL27" s="50">
        <f t="shared" ca="1" si="8"/>
        <v>165.672</v>
      </c>
      <c r="AM27" s="50">
        <f t="shared" ca="1" si="8"/>
        <v>87.048000000000002</v>
      </c>
      <c r="AN27" s="50">
        <f t="shared" ca="1" si="8"/>
        <v>106.70399999999999</v>
      </c>
      <c r="AO27" s="50">
        <f t="shared" ca="1" si="8"/>
        <v>112.536</v>
      </c>
      <c r="AP27" s="51">
        <f t="shared" ca="1" si="8"/>
        <v>104.544</v>
      </c>
      <c r="AQ27" s="36">
        <f t="shared" ca="1" si="12"/>
        <v>807.84</v>
      </c>
      <c r="AR27" s="49">
        <f t="shared" ca="1" si="9"/>
        <v>4539.6825396825398</v>
      </c>
      <c r="AS27" s="50">
        <f t="shared" ca="1" si="9"/>
        <v>4365.0793650793648</v>
      </c>
      <c r="AT27" s="50">
        <f t="shared" ca="1" si="9"/>
        <v>3107.3446327683619</v>
      </c>
      <c r="AU27" s="50">
        <f t="shared" ca="1" si="9"/>
        <v>5913.9784946236559</v>
      </c>
      <c r="AV27" s="50">
        <f t="shared" ca="1" si="9"/>
        <v>4824.5614035087719</v>
      </c>
      <c r="AW27" s="50">
        <f t="shared" ca="1" si="9"/>
        <v>4574.5361484325012</v>
      </c>
      <c r="AX27" s="51">
        <f t="shared" ca="1" si="9"/>
        <v>4924.242424242424</v>
      </c>
      <c r="AY27" s="52">
        <f t="shared" ca="1" si="9"/>
        <v>4460.7843137254904</v>
      </c>
      <c r="AZ27" s="37">
        <f t="shared" si="13"/>
        <v>4539.6825396825398</v>
      </c>
      <c r="BA27" s="37">
        <f t="shared" si="10"/>
        <v>4365.0793650793648</v>
      </c>
      <c r="BB27" s="37">
        <f t="shared" si="10"/>
        <v>3107.3446327683619</v>
      </c>
      <c r="BC27" s="37">
        <f t="shared" si="10"/>
        <v>5913.9784946236559</v>
      </c>
      <c r="BD27" s="37">
        <f t="shared" si="10"/>
        <v>4824.5614035087719</v>
      </c>
      <c r="BE27" s="37">
        <f t="shared" si="10"/>
        <v>4574.5361484325022</v>
      </c>
      <c r="BF27" s="37">
        <f t="shared" si="10"/>
        <v>4924.2424242424249</v>
      </c>
      <c r="BG27" s="38">
        <v>9</v>
      </c>
      <c r="BH27" s="38">
        <v>9</v>
      </c>
      <c r="BI27" s="38">
        <v>9</v>
      </c>
      <c r="BJ27" s="38">
        <v>9</v>
      </c>
      <c r="BK27" s="38">
        <v>9</v>
      </c>
      <c r="BL27" s="38">
        <v>9</v>
      </c>
      <c r="BM27" s="38">
        <v>9</v>
      </c>
      <c r="BO27" s="117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6">
        <v>0.23799999999999999</v>
      </c>
      <c r="F28" s="186">
        <v>0.46300000000000002</v>
      </c>
      <c r="G28" s="186">
        <v>0.502</v>
      </c>
      <c r="H28" s="186">
        <v>0.42399999999999999</v>
      </c>
      <c r="I28" s="186">
        <v>0.372</v>
      </c>
      <c r="J28" s="186">
        <v>0.224</v>
      </c>
      <c r="K28" s="186">
        <v>0.30499999999999999</v>
      </c>
      <c r="L28" s="41">
        <f t="shared" ca="1" si="4"/>
        <v>864</v>
      </c>
      <c r="M28" s="42">
        <f t="shared" si="5"/>
        <v>0</v>
      </c>
      <c r="N28" s="43">
        <f t="shared" si="5"/>
        <v>9</v>
      </c>
      <c r="O28" s="43">
        <f t="shared" si="5"/>
        <v>9</v>
      </c>
      <c r="P28" s="43">
        <f t="shared" si="5"/>
        <v>9</v>
      </c>
      <c r="Q28" s="43">
        <f t="shared" si="5"/>
        <v>9</v>
      </c>
      <c r="R28" s="43">
        <f t="shared" si="5"/>
        <v>0</v>
      </c>
      <c r="S28" s="44">
        <f t="shared" si="5"/>
        <v>0</v>
      </c>
      <c r="T28" s="45">
        <f t="shared" ca="1" si="6"/>
        <v>144</v>
      </c>
      <c r="U28" s="46">
        <v>13600</v>
      </c>
      <c r="V28" s="47">
        <v>13600</v>
      </c>
      <c r="W28" s="47">
        <v>13600</v>
      </c>
      <c r="X28" s="47">
        <v>13600</v>
      </c>
      <c r="Y28" s="47">
        <v>13600</v>
      </c>
      <c r="Z28" s="47">
        <v>13600</v>
      </c>
      <c r="AA28" s="48">
        <v>13600</v>
      </c>
      <c r="AB28" s="49">
        <f t="shared" ca="1" si="7"/>
        <v>0</v>
      </c>
      <c r="AC28" s="50">
        <f t="shared" ca="1" si="7"/>
        <v>489600</v>
      </c>
      <c r="AD28" s="50">
        <f t="shared" ca="1" si="7"/>
        <v>489600</v>
      </c>
      <c r="AE28" s="50">
        <f t="shared" ca="1" si="7"/>
        <v>489600</v>
      </c>
      <c r="AF28" s="50">
        <f t="shared" ca="1" si="7"/>
        <v>489600</v>
      </c>
      <c r="AG28" s="50">
        <f t="shared" ca="1" si="7"/>
        <v>0</v>
      </c>
      <c r="AH28" s="51">
        <f t="shared" ca="1" si="7"/>
        <v>0</v>
      </c>
      <c r="AI28" s="35">
        <f t="shared" ca="1" si="11"/>
        <v>1958400</v>
      </c>
      <c r="AJ28" s="49">
        <f t="shared" ca="1" si="8"/>
        <v>0</v>
      </c>
      <c r="AK28" s="50">
        <f t="shared" ca="1" si="8"/>
        <v>100.00800000000001</v>
      </c>
      <c r="AL28" s="50">
        <f t="shared" ca="1" si="8"/>
        <v>108.432</v>
      </c>
      <c r="AM28" s="50">
        <f t="shared" ca="1" si="8"/>
        <v>91.584000000000003</v>
      </c>
      <c r="AN28" s="50">
        <f t="shared" ca="1" si="8"/>
        <v>80.352000000000004</v>
      </c>
      <c r="AO28" s="50">
        <f t="shared" ca="1" si="8"/>
        <v>0</v>
      </c>
      <c r="AP28" s="51">
        <f t="shared" ca="1" si="8"/>
        <v>0</v>
      </c>
      <c r="AQ28" s="36">
        <f t="shared" ca="1" si="12"/>
        <v>380.37599999999998</v>
      </c>
      <c r="AR28" s="49" t="str">
        <f t="shared" ca="1" si="9"/>
        <v/>
      </c>
      <c r="AS28" s="50">
        <f t="shared" ca="1" si="9"/>
        <v>4895.6083513318927</v>
      </c>
      <c r="AT28" s="50">
        <f t="shared" ca="1" si="9"/>
        <v>4515.2722443559096</v>
      </c>
      <c r="AU28" s="50">
        <f t="shared" ca="1" si="9"/>
        <v>5345.9119496855346</v>
      </c>
      <c r="AV28" s="50">
        <f t="shared" ca="1" si="9"/>
        <v>6093.1899641577056</v>
      </c>
      <c r="AW28" s="50" t="str">
        <f t="shared" ca="1" si="9"/>
        <v/>
      </c>
      <c r="AX28" s="51" t="str">
        <f t="shared" ca="1" si="9"/>
        <v/>
      </c>
      <c r="AY28" s="52">
        <f t="shared" ca="1" si="9"/>
        <v>5148.589816392202</v>
      </c>
      <c r="AZ28" s="37">
        <f t="shared" si="13"/>
        <v>9523.8095238095229</v>
      </c>
      <c r="BA28" s="37">
        <f t="shared" si="10"/>
        <v>4895.6083513318927</v>
      </c>
      <c r="BB28" s="37">
        <f t="shared" si="10"/>
        <v>4515.2722443559096</v>
      </c>
      <c r="BC28" s="37">
        <f t="shared" si="10"/>
        <v>5345.9119496855346</v>
      </c>
      <c r="BD28" s="37">
        <f t="shared" si="10"/>
        <v>6093.1899641577056</v>
      </c>
      <c r="BE28" s="37">
        <f t="shared" si="10"/>
        <v>10119.047619047618</v>
      </c>
      <c r="BF28" s="37">
        <f t="shared" si="10"/>
        <v>7431.6939890710382</v>
      </c>
      <c r="BG28" s="38"/>
      <c r="BH28" s="38">
        <v>9</v>
      </c>
      <c r="BI28" s="38">
        <v>9</v>
      </c>
      <c r="BJ28" s="38">
        <v>9</v>
      </c>
      <c r="BK28" s="38">
        <v>9</v>
      </c>
      <c r="BL28" s="38"/>
      <c r="BM28" s="38"/>
      <c r="BO28" s="117"/>
    </row>
    <row r="29" spans="2:67" ht="15" thickBot="1">
      <c r="B29" s="3" t="s">
        <v>49</v>
      </c>
      <c r="C29" s="54">
        <v>0.95833333333333337</v>
      </c>
      <c r="D29" s="55">
        <v>0</v>
      </c>
      <c r="E29" s="186">
        <v>0.16300000000000001</v>
      </c>
      <c r="F29" s="186">
        <v>0.39500000000000002</v>
      </c>
      <c r="G29" s="186">
        <v>0.20399999999999999</v>
      </c>
      <c r="H29" s="186">
        <v>0.47299999999999998</v>
      </c>
      <c r="I29" s="186">
        <v>0.36799999999999999</v>
      </c>
      <c r="J29" s="186">
        <v>0.09</v>
      </c>
      <c r="K29" s="186">
        <v>0.318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60">
        <f t="shared" ca="1" si="6"/>
        <v>0</v>
      </c>
      <c r="U29" s="61">
        <v>8600</v>
      </c>
      <c r="V29" s="62">
        <v>8600</v>
      </c>
      <c r="W29" s="62">
        <v>8600</v>
      </c>
      <c r="X29" s="62">
        <v>8600</v>
      </c>
      <c r="Y29" s="62">
        <v>8600</v>
      </c>
      <c r="Z29" s="62">
        <v>8600</v>
      </c>
      <c r="AA29" s="63">
        <v>8600</v>
      </c>
      <c r="AB29" s="64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11"/>
        <v>0</v>
      </c>
      <c r="AJ29" s="64">
        <f t="shared" ca="1" si="8"/>
        <v>0</v>
      </c>
      <c r="AK29" s="65">
        <f t="shared" ca="1" si="8"/>
        <v>0</v>
      </c>
      <c r="AL29" s="65">
        <f t="shared" ca="1" si="8"/>
        <v>0</v>
      </c>
      <c r="AM29" s="65">
        <f t="shared" ca="1" si="8"/>
        <v>0</v>
      </c>
      <c r="AN29" s="65">
        <f t="shared" ca="1" si="8"/>
        <v>0</v>
      </c>
      <c r="AO29" s="65">
        <f t="shared" ca="1" si="8"/>
        <v>0</v>
      </c>
      <c r="AP29" s="66">
        <f t="shared" ca="1" si="8"/>
        <v>0</v>
      </c>
      <c r="AQ29" s="36">
        <f t="shared" ca="1" si="12"/>
        <v>0</v>
      </c>
      <c r="AR29" s="64" t="str">
        <f t="shared" ca="1" si="9"/>
        <v/>
      </c>
      <c r="AS29" s="65" t="str">
        <f t="shared" ca="1" si="9"/>
        <v/>
      </c>
      <c r="AT29" s="65" t="str">
        <f t="shared" ca="1" si="9"/>
        <v/>
      </c>
      <c r="AU29" s="65" t="str">
        <f t="shared" ca="1" si="9"/>
        <v/>
      </c>
      <c r="AV29" s="65" t="str">
        <f t="shared" ca="1" si="9"/>
        <v/>
      </c>
      <c r="AW29" s="65" t="str">
        <f t="shared" ca="1" si="9"/>
        <v/>
      </c>
      <c r="AX29" s="66" t="str">
        <f t="shared" ca="1" si="9"/>
        <v/>
      </c>
      <c r="AY29" s="67" t="str">
        <f t="shared" ca="1" si="9"/>
        <v/>
      </c>
      <c r="AZ29" s="37">
        <f t="shared" si="13"/>
        <v>8793.456032719836</v>
      </c>
      <c r="BA29" s="37">
        <f t="shared" si="10"/>
        <v>3628.6919831223627</v>
      </c>
      <c r="BB29" s="37">
        <f t="shared" si="10"/>
        <v>7026.1437908496737</v>
      </c>
      <c r="BC29" s="37">
        <f t="shared" si="10"/>
        <v>3030.3030303030305</v>
      </c>
      <c r="BD29" s="37">
        <f t="shared" si="10"/>
        <v>3894.927536231884</v>
      </c>
      <c r="BE29" s="37">
        <f t="shared" si="10"/>
        <v>15925.925925925925</v>
      </c>
      <c r="BF29" s="37">
        <f t="shared" si="10"/>
        <v>4507.3375262054506</v>
      </c>
      <c r="BG29" s="38"/>
      <c r="BH29" s="38"/>
      <c r="BI29" s="38"/>
      <c r="BJ29" s="38"/>
      <c r="BK29" s="38"/>
      <c r="BL29" s="38"/>
      <c r="BM29" s="38"/>
      <c r="BO29" s="117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68</v>
      </c>
      <c r="N30" s="70">
        <f t="shared" si="14"/>
        <v>77</v>
      </c>
      <c r="O30" s="70">
        <f t="shared" si="14"/>
        <v>72</v>
      </c>
      <c r="P30" s="70">
        <f t="shared" si="14"/>
        <v>68</v>
      </c>
      <c r="Q30" s="70">
        <f t="shared" si="14"/>
        <v>63</v>
      </c>
      <c r="R30" s="70">
        <f t="shared" si="14"/>
        <v>63</v>
      </c>
      <c r="S30" s="70">
        <f t="shared" si="14"/>
        <v>63</v>
      </c>
      <c r="T30" s="71">
        <f t="shared" ca="1" si="14"/>
        <v>1896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1549600</v>
      </c>
      <c r="AC30" s="70">
        <f t="shared" ca="1" si="15"/>
        <v>2159200</v>
      </c>
      <c r="AD30" s="70">
        <f t="shared" ca="1" si="15"/>
        <v>2107200</v>
      </c>
      <c r="AE30" s="70">
        <f t="shared" ca="1" si="15"/>
        <v>1644400</v>
      </c>
      <c r="AF30" s="70">
        <f t="shared" ca="1" si="15"/>
        <v>1472400</v>
      </c>
      <c r="AG30" s="70">
        <f t="shared" ca="1" si="15"/>
        <v>1617600</v>
      </c>
      <c r="AH30" s="70">
        <f t="shared" ca="1" si="15"/>
        <v>1617600</v>
      </c>
      <c r="AI30" s="71">
        <f t="shared" ca="1" si="15"/>
        <v>12168000</v>
      </c>
      <c r="AJ30" s="70">
        <f t="shared" ca="1" si="15"/>
        <v>701.88</v>
      </c>
      <c r="AK30" s="70">
        <f t="shared" ca="1" si="15"/>
        <v>829.56000000000006</v>
      </c>
      <c r="AL30" s="70">
        <f t="shared" ca="1" si="15"/>
        <v>953.18399999999997</v>
      </c>
      <c r="AM30" s="70">
        <f t="shared" ca="1" si="15"/>
        <v>717.19200000000001</v>
      </c>
      <c r="AN30" s="70">
        <f t="shared" ca="1" si="15"/>
        <v>519.93600000000004</v>
      </c>
      <c r="AO30" s="70">
        <f t="shared" ca="1" si="15"/>
        <v>623.80799999999999</v>
      </c>
      <c r="AP30" s="70">
        <f t="shared" ca="1" si="15"/>
        <v>658.87199999999996</v>
      </c>
      <c r="AQ30" s="71">
        <f t="shared" ca="1" si="15"/>
        <v>5004.4320000000007</v>
      </c>
      <c r="AR30" s="70">
        <f t="shared" ref="AR30:AY30" ca="1" si="16">AB30/AJ30</f>
        <v>2207.7848065196331</v>
      </c>
      <c r="AS30" s="70">
        <f t="shared" ca="1" si="16"/>
        <v>2602.8255942909491</v>
      </c>
      <c r="AT30" s="70">
        <f t="shared" ca="1" si="16"/>
        <v>2210.695941182395</v>
      </c>
      <c r="AU30" s="70">
        <f t="shared" ca="1" si="16"/>
        <v>2292.8309295139934</v>
      </c>
      <c r="AV30" s="70">
        <f t="shared" ca="1" si="16"/>
        <v>2831.8870014771046</v>
      </c>
      <c r="AW30" s="70">
        <f t="shared" ca="1" si="16"/>
        <v>2593.105570944906</v>
      </c>
      <c r="AX30" s="70">
        <f t="shared" ca="1" si="16"/>
        <v>2455.1050886970461</v>
      </c>
      <c r="AY30" s="72">
        <f t="shared" ca="1" si="16"/>
        <v>2431.4447673582135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80">
        <f>M32</f>
        <v>10400000</v>
      </c>
      <c r="F32" s="68"/>
      <c r="G32" s="68"/>
      <c r="H32" s="69"/>
      <c r="I32" s="69"/>
      <c r="J32" s="69"/>
      <c r="L32" s="76" t="s">
        <v>26</v>
      </c>
      <c r="M32" s="99">
        <v>10400000</v>
      </c>
      <c r="N32" s="78"/>
      <c r="O32" s="77"/>
      <c r="P32" s="74"/>
      <c r="Q32" s="74"/>
      <c r="R32" s="77"/>
      <c r="S32" s="77"/>
      <c r="T32" s="77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1705.7520000000002</v>
      </c>
      <c r="AR32" s="68"/>
      <c r="AS32" s="68"/>
      <c r="AT32" s="68"/>
      <c r="AU32" s="68"/>
      <c r="AV32" s="68"/>
      <c r="AW32" s="68"/>
      <c r="AX32" s="68"/>
      <c r="AY32" s="81">
        <f ca="1">AI30</f>
        <v>12168000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3"/>
      <c r="C33" s="68"/>
      <c r="D33" s="68"/>
      <c r="E33" s="109">
        <v>10800000</v>
      </c>
      <c r="F33" s="68"/>
      <c r="G33" s="68"/>
      <c r="H33" s="69"/>
      <c r="I33" s="69"/>
      <c r="J33" s="69"/>
      <c r="L33" s="232" t="s">
        <v>31</v>
      </c>
      <c r="M33" s="78">
        <f ca="1">AI30/AQ30</f>
        <v>2431.4447673582135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0.340848272091618</v>
      </c>
      <c r="AR33" s="68"/>
      <c r="AS33" s="68"/>
      <c r="AT33" s="68"/>
      <c r="AU33" s="68"/>
      <c r="AV33" s="68"/>
      <c r="AW33" s="68"/>
      <c r="AX33" s="68"/>
      <c r="AY33" s="84">
        <f ca="1">AI30-M32</f>
        <v>1768000</v>
      </c>
      <c r="AZ33" s="73">
        <f ca="1">AQ30*70%</f>
        <v>3503.1024000000002</v>
      </c>
      <c r="BA33" s="73"/>
      <c r="BB33" s="73">
        <f ca="1">BA33+AZ33</f>
        <v>3503.1024000000002</v>
      </c>
      <c r="BC33" s="73">
        <f ca="1">AY32</f>
        <v>12168000</v>
      </c>
      <c r="BD33" s="73">
        <f ca="1">BC33/BB33</f>
        <v>3473.4925247974479</v>
      </c>
      <c r="BE33" s="73"/>
      <c r="BF33" s="73"/>
    </row>
    <row r="34" spans="1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7294.3343020746406</v>
      </c>
      <c r="N34" s="86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2627.3268000000003</v>
      </c>
      <c r="BA34" s="73"/>
      <c r="BB34" s="73">
        <f ca="1">BA34+AZ34</f>
        <v>2627.3268000000003</v>
      </c>
      <c r="BC34" s="118">
        <f ca="1">BC33</f>
        <v>12168000</v>
      </c>
      <c r="BD34" s="73">
        <f ca="1">BC34/BB34</f>
        <v>4631.3233663965966</v>
      </c>
      <c r="BE34" s="73"/>
      <c r="BF34" s="73"/>
    </row>
    <row r="35" spans="1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139"/>
      <c r="BA36" s="73"/>
      <c r="BB36" s="73"/>
      <c r="BC36" s="135"/>
      <c r="BD36" s="73"/>
    </row>
    <row r="38" spans="1:58" s="96" customFormat="1" ht="15.6">
      <c r="A38" s="95"/>
      <c r="B38" s="112"/>
    </row>
    <row r="40" spans="1:58">
      <c r="A40" s="97"/>
      <c r="B40" s="97"/>
      <c r="AQ40" t="s">
        <v>67</v>
      </c>
      <c r="AY40" s="240">
        <v>10250000</v>
      </c>
    </row>
    <row r="41" spans="1:58">
      <c r="AQ41" t="s">
        <v>68</v>
      </c>
      <c r="AY41" s="73">
        <f ca="1">AY32/28*23</f>
        <v>9995142.8571428582</v>
      </c>
    </row>
    <row r="42" spans="1:58">
      <c r="AQ42" t="s">
        <v>66</v>
      </c>
      <c r="AY42" s="73">
        <v>1593200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1" priority="1" operator="containsText" text="Paid">
      <formula>NOT(ISERROR(SEARCH("Paid",B6)))</formula>
    </cfRule>
    <cfRule type="containsText" dxfId="1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T41"/>
  <sheetViews>
    <sheetView zoomScale="40" zoomScaleNormal="40" workbookViewId="0">
      <selection activeCell="BH42" sqref="BH42"/>
    </sheetView>
  </sheetViews>
  <sheetFormatPr defaultRowHeight="14.4"/>
  <cols>
    <col min="1" max="1" width="12.77734375" bestFit="1" customWidth="1"/>
    <col min="2" max="2" width="12" bestFit="1" customWidth="1"/>
    <col min="3" max="3" width="11.5546875" bestFit="1" customWidth="1"/>
    <col min="4" max="4" width="9.77734375" bestFit="1" customWidth="1"/>
    <col min="5" max="5" width="6.5546875" bestFit="1" customWidth="1"/>
    <col min="6" max="6" width="14.21875" bestFit="1" customWidth="1"/>
    <col min="7" max="7" width="16.77734375" bestFit="1" customWidth="1"/>
    <col min="8" max="8" width="8.77734375" bestFit="1" customWidth="1"/>
    <col min="9" max="9" width="6.5546875" bestFit="1" customWidth="1"/>
    <col min="10" max="10" width="9.77734375" bestFit="1" customWidth="1"/>
    <col min="11" max="11" width="10.21875" bestFit="1" customWidth="1"/>
    <col min="12" max="12" width="17.77734375" customWidth="1"/>
    <col min="13" max="13" width="17.44140625" hidden="1" customWidth="1"/>
    <col min="14" max="14" width="9.44140625" hidden="1" customWidth="1"/>
    <col min="15" max="15" width="8.44140625" hidden="1" customWidth="1"/>
    <col min="16" max="16" width="10.5546875" hidden="1" customWidth="1"/>
    <col min="17" max="17" width="16.21875" hidden="1" customWidth="1"/>
    <col min="18" max="18" width="9.21875" hidden="1" customWidth="1"/>
    <col min="19" max="19" width="8" hidden="1" customWidth="1"/>
    <col min="20" max="20" width="8.5546875" style="173" hidden="1" customWidth="1"/>
    <col min="21" max="27" width="9.44140625" hidden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4.44140625" hidden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9.77734375" customWidth="1"/>
    <col min="44" max="44" width="9" hidden="1" customWidth="1"/>
    <col min="45" max="45" width="9.44140625" hidden="1" customWidth="1"/>
    <col min="46" max="50" width="9" hidden="1" customWidth="1"/>
    <col min="51" max="51" width="15.44140625" bestFit="1" customWidth="1"/>
    <col min="52" max="52" width="12.44140625" bestFit="1" customWidth="1"/>
    <col min="53" max="53" width="11.21875" bestFit="1" customWidth="1"/>
    <col min="54" max="54" width="12" bestFit="1" customWidth="1"/>
    <col min="55" max="55" width="16.21875" bestFit="1" customWidth="1"/>
    <col min="56" max="56" width="11.777343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6" max="66" width="8" style="127" customWidth="1"/>
  </cols>
  <sheetData>
    <row r="1" spans="1:72" ht="31.2">
      <c r="A1" s="266">
        <v>43497</v>
      </c>
      <c r="B1" s="267" t="s">
        <v>41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N1" s="128"/>
    </row>
    <row r="2" spans="1:72" ht="31.8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N2" s="128"/>
    </row>
    <row r="3" spans="1:72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9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N3" s="129"/>
      <c r="BP3" s="1">
        <v>0</v>
      </c>
      <c r="BQ3">
        <v>10</v>
      </c>
      <c r="BS3" s="1">
        <v>0</v>
      </c>
      <c r="BT3">
        <v>7</v>
      </c>
    </row>
    <row r="4" spans="1:72" ht="15" thickBot="1">
      <c r="B4" s="3"/>
      <c r="C4" s="232"/>
      <c r="D4" s="233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9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N4" s="129"/>
      <c r="BP4">
        <v>3000</v>
      </c>
      <c r="BQ4">
        <v>10</v>
      </c>
      <c r="BS4">
        <v>7000</v>
      </c>
      <c r="BT4">
        <v>4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N5" s="130"/>
      <c r="BP5">
        <f>BP4+500</f>
        <v>3500</v>
      </c>
      <c r="BQ5">
        <v>0</v>
      </c>
      <c r="BS5">
        <f>BS4+500</f>
        <v>7500</v>
      </c>
      <c r="BT5">
        <v>0</v>
      </c>
    </row>
    <row r="6" spans="1:72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241">
        <v>7.9000000000000001E-2</v>
      </c>
      <c r="F6" s="241">
        <v>1.2E-2</v>
      </c>
      <c r="G6" s="241">
        <v>0.13800000000000001</v>
      </c>
      <c r="H6" s="241">
        <v>2.3E-2</v>
      </c>
      <c r="I6" s="241">
        <v>0.03</v>
      </c>
      <c r="J6" s="241">
        <v>6.6000000000000003E-2</v>
      </c>
      <c r="K6" s="241">
        <v>2.3E-2</v>
      </c>
      <c r="L6" s="24">
        <f t="shared" ref="L6:L29" ca="1" si="4">T6*6</f>
        <v>1440</v>
      </c>
      <c r="M6" s="25">
        <f t="shared" ref="M6:S29" si="5">BG6</f>
        <v>10</v>
      </c>
      <c r="N6" s="26">
        <f t="shared" si="5"/>
        <v>0</v>
      </c>
      <c r="O6" s="26">
        <f t="shared" si="5"/>
        <v>10</v>
      </c>
      <c r="P6" s="26">
        <f t="shared" si="5"/>
        <v>10</v>
      </c>
      <c r="Q6" s="26">
        <f t="shared" si="5"/>
        <v>10</v>
      </c>
      <c r="R6" s="26">
        <f t="shared" si="5"/>
        <v>10</v>
      </c>
      <c r="S6" s="27">
        <f t="shared" si="5"/>
        <v>10</v>
      </c>
      <c r="T6" s="164">
        <f t="shared" ref="T6:T29" ca="1" si="6">IFERROR(M6*M$4+N6*N$4+O6*O$4+P6*P$4+Q6*Q$4+R6*R$4+S6*S$4,"0")</f>
        <v>240</v>
      </c>
      <c r="U6" s="29">
        <v>1700</v>
      </c>
      <c r="V6" s="30">
        <v>1700</v>
      </c>
      <c r="W6" s="30">
        <v>1700</v>
      </c>
      <c r="X6" s="30">
        <v>1700</v>
      </c>
      <c r="Y6" s="30">
        <v>1700</v>
      </c>
      <c r="Z6" s="30">
        <v>1700</v>
      </c>
      <c r="AA6" s="31">
        <v>1700</v>
      </c>
      <c r="AB6" s="32">
        <f t="shared" ref="AB6:AH29" ca="1" si="7">M6*U6*AB$4</f>
        <v>68000</v>
      </c>
      <c r="AC6" s="33">
        <f t="shared" ca="1" si="7"/>
        <v>0</v>
      </c>
      <c r="AD6" s="33">
        <f t="shared" ca="1" si="7"/>
        <v>68000</v>
      </c>
      <c r="AE6" s="33">
        <f t="shared" ca="1" si="7"/>
        <v>68000</v>
      </c>
      <c r="AF6" s="33">
        <f t="shared" ca="1" si="7"/>
        <v>68000</v>
      </c>
      <c r="AG6" s="33">
        <f t="shared" ca="1" si="7"/>
        <v>68000</v>
      </c>
      <c r="AH6" s="34">
        <f t="shared" ca="1" si="7"/>
        <v>68000</v>
      </c>
      <c r="AI6" s="35">
        <f ca="1">IFERROR(SUM(AB6:AH6),"0")</f>
        <v>408000</v>
      </c>
      <c r="AJ6" s="32">
        <f t="shared" ref="AJ6:AP29" ca="1" si="8">M6*AJ$4*60/$L$4*E6</f>
        <v>18.96</v>
      </c>
      <c r="AK6" s="33">
        <f t="shared" ca="1" si="8"/>
        <v>0</v>
      </c>
      <c r="AL6" s="33">
        <f t="shared" ca="1" si="8"/>
        <v>33.120000000000005</v>
      </c>
      <c r="AM6" s="33">
        <f t="shared" ca="1" si="8"/>
        <v>5.52</v>
      </c>
      <c r="AN6" s="33">
        <f t="shared" ca="1" si="8"/>
        <v>7.1999999999999993</v>
      </c>
      <c r="AO6" s="33">
        <f t="shared" ca="1" si="8"/>
        <v>15.84</v>
      </c>
      <c r="AP6" s="34">
        <f t="shared" ca="1" si="8"/>
        <v>5.52</v>
      </c>
      <c r="AQ6" s="36">
        <f ca="1">IFERROR(SUM(AJ6:AP6),"0")</f>
        <v>86.160000000000011</v>
      </c>
      <c r="AR6" s="32">
        <f t="shared" ref="AR6:AX29" ca="1" si="9">IFERROR(AB6/AJ6,"")</f>
        <v>3586.4978902953585</v>
      </c>
      <c r="AS6" s="33" t="str">
        <f t="shared" ca="1" si="9"/>
        <v/>
      </c>
      <c r="AT6" s="33">
        <f t="shared" ca="1" si="9"/>
        <v>2053.1400966183573</v>
      </c>
      <c r="AU6" s="33">
        <f t="shared" ca="1" si="9"/>
        <v>12318.840579710146</v>
      </c>
      <c r="AV6" s="33">
        <f t="shared" ca="1" si="9"/>
        <v>9444.4444444444453</v>
      </c>
      <c r="AW6" s="33">
        <f t="shared" ca="1" si="9"/>
        <v>4292.9292929292933</v>
      </c>
      <c r="AX6" s="34">
        <f t="shared" ca="1" si="9"/>
        <v>12318.840579710146</v>
      </c>
      <c r="AY6" s="36">
        <f ca="1">IFERROR(AI6/AQ6,"0")</f>
        <v>4735.3760445682447</v>
      </c>
      <c r="AZ6" s="37">
        <f>IFERROR(U6/6/E6,"0")</f>
        <v>3586.4978902953585</v>
      </c>
      <c r="BA6" s="37">
        <f t="shared" ref="BA6:BF29" si="10">IFERROR(V6/6/F6,"0")</f>
        <v>23611.111111111109</v>
      </c>
      <c r="BB6" s="37">
        <f t="shared" si="10"/>
        <v>2053.1400966183573</v>
      </c>
      <c r="BC6" s="37">
        <f t="shared" si="10"/>
        <v>12318.840579710144</v>
      </c>
      <c r="BD6" s="37">
        <f t="shared" si="10"/>
        <v>9444.4444444444434</v>
      </c>
      <c r="BE6" s="37">
        <f t="shared" si="10"/>
        <v>4292.9292929292924</v>
      </c>
      <c r="BF6" s="37">
        <f t="shared" si="10"/>
        <v>12318.840579710144</v>
      </c>
      <c r="BG6" s="38">
        <v>10</v>
      </c>
      <c r="BH6" s="38"/>
      <c r="BI6" s="38">
        <v>10</v>
      </c>
      <c r="BJ6" s="38">
        <v>10</v>
      </c>
      <c r="BK6" s="38">
        <v>10</v>
      </c>
      <c r="BL6" s="38">
        <v>10</v>
      </c>
      <c r="BM6" s="38">
        <v>10</v>
      </c>
      <c r="BN6" s="131"/>
      <c r="BO6" s="132"/>
      <c r="BP6">
        <f>BP5+500</f>
        <v>4000</v>
      </c>
      <c r="BQ6">
        <v>0</v>
      </c>
      <c r="BS6">
        <f>BS5+500</f>
        <v>8000</v>
      </c>
      <c r="BT6">
        <v>0</v>
      </c>
    </row>
    <row r="7" spans="1:72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241">
        <v>0.1</v>
      </c>
      <c r="F7" s="241">
        <v>1.2E-2</v>
      </c>
      <c r="G7" s="241">
        <v>3.5000000000000003E-2</v>
      </c>
      <c r="H7" s="241">
        <v>4.0000000000000001E-3</v>
      </c>
      <c r="I7" s="241">
        <v>2.1999999999999999E-2</v>
      </c>
      <c r="J7" s="241">
        <v>4.7E-2</v>
      </c>
      <c r="K7" s="241">
        <v>2E-3</v>
      </c>
      <c r="L7" s="41">
        <f t="shared" ca="1" si="4"/>
        <v>960</v>
      </c>
      <c r="M7" s="42">
        <f t="shared" si="5"/>
        <v>10</v>
      </c>
      <c r="N7" s="43">
        <f t="shared" si="5"/>
        <v>0</v>
      </c>
      <c r="O7" s="43">
        <f t="shared" si="5"/>
        <v>10</v>
      </c>
      <c r="P7" s="43">
        <f t="shared" si="5"/>
        <v>0</v>
      </c>
      <c r="Q7" s="43">
        <f t="shared" si="5"/>
        <v>10</v>
      </c>
      <c r="R7" s="43">
        <f t="shared" si="5"/>
        <v>10</v>
      </c>
      <c r="S7" s="44">
        <f t="shared" si="5"/>
        <v>0</v>
      </c>
      <c r="T7" s="165">
        <f t="shared" ca="1" si="6"/>
        <v>160</v>
      </c>
      <c r="U7" s="46">
        <v>1700</v>
      </c>
      <c r="V7" s="47">
        <v>1700</v>
      </c>
      <c r="W7" s="47">
        <v>1700</v>
      </c>
      <c r="X7" s="47">
        <v>1700</v>
      </c>
      <c r="Y7" s="47">
        <v>1700</v>
      </c>
      <c r="Z7" s="47">
        <v>1700</v>
      </c>
      <c r="AA7" s="48">
        <v>1700</v>
      </c>
      <c r="AB7" s="49">
        <f t="shared" ca="1" si="7"/>
        <v>68000</v>
      </c>
      <c r="AC7" s="50">
        <f t="shared" ca="1" si="7"/>
        <v>0</v>
      </c>
      <c r="AD7" s="50">
        <f t="shared" ca="1" si="7"/>
        <v>68000</v>
      </c>
      <c r="AE7" s="50">
        <f t="shared" ca="1" si="7"/>
        <v>0</v>
      </c>
      <c r="AF7" s="50">
        <f t="shared" ca="1" si="7"/>
        <v>68000</v>
      </c>
      <c r="AG7" s="50">
        <f t="shared" ca="1" si="7"/>
        <v>68000</v>
      </c>
      <c r="AH7" s="51">
        <f t="shared" ca="1" si="7"/>
        <v>0</v>
      </c>
      <c r="AI7" s="35">
        <f t="shared" ref="AI7:AI29" ca="1" si="11">IFERROR(SUM(AB7:AH7),"0")</f>
        <v>272000</v>
      </c>
      <c r="AJ7" s="49">
        <f t="shared" ca="1" si="8"/>
        <v>24</v>
      </c>
      <c r="AK7" s="50">
        <f t="shared" ca="1" si="8"/>
        <v>0</v>
      </c>
      <c r="AL7" s="50">
        <f t="shared" ca="1" si="8"/>
        <v>8.4</v>
      </c>
      <c r="AM7" s="50">
        <f t="shared" ca="1" si="8"/>
        <v>0</v>
      </c>
      <c r="AN7" s="50">
        <f t="shared" ca="1" si="8"/>
        <v>5.2799999999999994</v>
      </c>
      <c r="AO7" s="50">
        <f t="shared" ca="1" si="8"/>
        <v>11.28</v>
      </c>
      <c r="AP7" s="51">
        <f t="shared" ca="1" si="8"/>
        <v>0</v>
      </c>
      <c r="AQ7" s="36">
        <f t="shared" ref="AQ7:AQ29" ca="1" si="12">IFERROR(SUM(AJ7:AP7),"0")</f>
        <v>48.96</v>
      </c>
      <c r="AR7" s="49">
        <f t="shared" ca="1" si="9"/>
        <v>2833.3333333333335</v>
      </c>
      <c r="AS7" s="50" t="str">
        <f t="shared" ca="1" si="9"/>
        <v/>
      </c>
      <c r="AT7" s="50">
        <f t="shared" ca="1" si="9"/>
        <v>8095.2380952380945</v>
      </c>
      <c r="AU7" s="50" t="str">
        <f t="shared" ca="1" si="9"/>
        <v/>
      </c>
      <c r="AV7" s="50">
        <f t="shared" ca="1" si="9"/>
        <v>12878.78787878788</v>
      </c>
      <c r="AW7" s="50">
        <f t="shared" ca="1" si="9"/>
        <v>6028.3687943262412</v>
      </c>
      <c r="AX7" s="51" t="str">
        <f t="shared" ca="1" si="9"/>
        <v/>
      </c>
      <c r="AY7" s="36">
        <f t="shared" ref="AY7:AY29" ca="1" si="13">IFERROR(AI7/AQ7,"0")</f>
        <v>5555.5555555555557</v>
      </c>
      <c r="AZ7" s="37">
        <f t="shared" ref="AZ7:AZ29" si="14">IFERROR(U7/6/E7,"0")</f>
        <v>2833.333333333333</v>
      </c>
      <c r="BA7" s="37">
        <f t="shared" si="10"/>
        <v>23611.111111111109</v>
      </c>
      <c r="BB7" s="37">
        <f t="shared" si="10"/>
        <v>8095.2380952380936</v>
      </c>
      <c r="BC7" s="37">
        <f t="shared" si="10"/>
        <v>70833.333333333328</v>
      </c>
      <c r="BD7" s="37">
        <f t="shared" si="10"/>
        <v>12878.787878787878</v>
      </c>
      <c r="BE7" s="37">
        <f t="shared" si="10"/>
        <v>6028.3687943262403</v>
      </c>
      <c r="BF7" s="37">
        <f t="shared" si="10"/>
        <v>141666.66666666666</v>
      </c>
      <c r="BG7" s="38">
        <v>10</v>
      </c>
      <c r="BH7" s="38"/>
      <c r="BI7" s="38">
        <v>10</v>
      </c>
      <c r="BJ7" s="38"/>
      <c r="BK7" s="38">
        <v>10</v>
      </c>
      <c r="BL7" s="38">
        <v>10</v>
      </c>
      <c r="BM7" s="38"/>
      <c r="BN7" s="131"/>
      <c r="BO7" s="132"/>
      <c r="BP7">
        <f>BP6+500</f>
        <v>4500</v>
      </c>
      <c r="BQ7">
        <v>0</v>
      </c>
      <c r="BS7">
        <f>BS6+500</f>
        <v>8500</v>
      </c>
      <c r="BT7">
        <v>0</v>
      </c>
    </row>
    <row r="8" spans="1:72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241">
        <v>8.9999999999999993E-3</v>
      </c>
      <c r="F8" s="241">
        <v>0</v>
      </c>
      <c r="G8" s="241">
        <v>0</v>
      </c>
      <c r="H8" s="241">
        <v>1.0999999999999999E-2</v>
      </c>
      <c r="I8" s="241">
        <v>6.0000000000000001E-3</v>
      </c>
      <c r="J8" s="241">
        <v>6.5000000000000002E-2</v>
      </c>
      <c r="K8" s="241">
        <v>0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65">
        <f t="shared" ca="1" si="6"/>
        <v>0</v>
      </c>
      <c r="U8" s="46">
        <v>1700</v>
      </c>
      <c r="V8" s="47">
        <v>1700</v>
      </c>
      <c r="W8" s="47">
        <v>1700</v>
      </c>
      <c r="X8" s="47">
        <v>1700</v>
      </c>
      <c r="Y8" s="47">
        <v>1700</v>
      </c>
      <c r="Z8" s="47">
        <v>1700</v>
      </c>
      <c r="AA8" s="48">
        <v>1700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11"/>
        <v>0</v>
      </c>
      <c r="AJ8" s="49">
        <f t="shared" ca="1" si="8"/>
        <v>0</v>
      </c>
      <c r="AK8" s="50">
        <f t="shared" ca="1" si="8"/>
        <v>0</v>
      </c>
      <c r="AL8" s="50">
        <f t="shared" ca="1" si="8"/>
        <v>0</v>
      </c>
      <c r="AM8" s="50">
        <f t="shared" ca="1" si="8"/>
        <v>0</v>
      </c>
      <c r="AN8" s="50">
        <f t="shared" ca="1" si="8"/>
        <v>0</v>
      </c>
      <c r="AO8" s="50">
        <f t="shared" ca="1" si="8"/>
        <v>0</v>
      </c>
      <c r="AP8" s="51">
        <f t="shared" ca="1" si="8"/>
        <v>0</v>
      </c>
      <c r="AQ8" s="36">
        <f t="shared" ca="1" si="12"/>
        <v>0</v>
      </c>
      <c r="AR8" s="49" t="str">
        <f t="shared" ca="1" si="9"/>
        <v/>
      </c>
      <c r="AS8" s="50" t="str">
        <f t="shared" ca="1" si="9"/>
        <v/>
      </c>
      <c r="AT8" s="50" t="str">
        <f t="shared" ca="1" si="9"/>
        <v/>
      </c>
      <c r="AU8" s="50" t="str">
        <f t="shared" ca="1" si="9"/>
        <v/>
      </c>
      <c r="AV8" s="50" t="str">
        <f t="shared" ca="1" si="9"/>
        <v/>
      </c>
      <c r="AW8" s="50" t="str">
        <f t="shared" ca="1" si="9"/>
        <v/>
      </c>
      <c r="AX8" s="51" t="str">
        <f t="shared" ca="1" si="9"/>
        <v/>
      </c>
      <c r="AY8" s="36" t="str">
        <f t="shared" ca="1" si="13"/>
        <v>0</v>
      </c>
      <c r="AZ8" s="37">
        <f t="shared" si="14"/>
        <v>31481.481481481482</v>
      </c>
      <c r="BA8" s="37" t="str">
        <f t="shared" si="10"/>
        <v>0</v>
      </c>
      <c r="BB8" s="37" t="str">
        <f t="shared" si="10"/>
        <v>0</v>
      </c>
      <c r="BC8" s="37">
        <f t="shared" si="10"/>
        <v>25757.575757575756</v>
      </c>
      <c r="BD8" s="37">
        <f t="shared" si="10"/>
        <v>47222.222222222219</v>
      </c>
      <c r="BE8" s="37">
        <f t="shared" si="10"/>
        <v>4358.9743589743584</v>
      </c>
      <c r="BF8" s="37" t="str">
        <f t="shared" si="10"/>
        <v>0</v>
      </c>
      <c r="BG8" s="38"/>
      <c r="BH8" s="38"/>
      <c r="BI8" s="38"/>
      <c r="BJ8" s="38"/>
      <c r="BK8" s="38"/>
      <c r="BL8" s="38"/>
      <c r="BM8" s="38"/>
      <c r="BN8" s="131"/>
      <c r="BO8" s="132"/>
    </row>
    <row r="9" spans="1:72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241">
        <v>1E-3</v>
      </c>
      <c r="F9" s="241">
        <v>1E-3</v>
      </c>
      <c r="G9" s="241">
        <v>1E-3</v>
      </c>
      <c r="H9" s="241">
        <v>1E-3</v>
      </c>
      <c r="I9" s="241">
        <v>0</v>
      </c>
      <c r="J9" s="241">
        <v>4.0000000000000001E-3</v>
      </c>
      <c r="K9" s="241">
        <v>2E-3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65">
        <f t="shared" ca="1" si="6"/>
        <v>0</v>
      </c>
      <c r="U9" s="46">
        <v>1700</v>
      </c>
      <c r="V9" s="47">
        <v>1700</v>
      </c>
      <c r="W9" s="47">
        <v>1700</v>
      </c>
      <c r="X9" s="47">
        <v>1700</v>
      </c>
      <c r="Y9" s="47">
        <v>1700</v>
      </c>
      <c r="Z9" s="47">
        <v>1700</v>
      </c>
      <c r="AA9" s="48">
        <v>1700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11"/>
        <v>0</v>
      </c>
      <c r="AJ9" s="49">
        <f t="shared" ca="1" si="8"/>
        <v>0</v>
      </c>
      <c r="AK9" s="50">
        <f t="shared" ca="1" si="8"/>
        <v>0</v>
      </c>
      <c r="AL9" s="50">
        <f t="shared" ca="1" si="8"/>
        <v>0</v>
      </c>
      <c r="AM9" s="50">
        <f t="shared" ca="1" si="8"/>
        <v>0</v>
      </c>
      <c r="AN9" s="50">
        <f t="shared" ca="1" si="8"/>
        <v>0</v>
      </c>
      <c r="AO9" s="50">
        <f t="shared" ca="1" si="8"/>
        <v>0</v>
      </c>
      <c r="AP9" s="51">
        <f t="shared" ca="1" si="8"/>
        <v>0</v>
      </c>
      <c r="AQ9" s="36">
        <f t="shared" ca="1" si="12"/>
        <v>0</v>
      </c>
      <c r="AR9" s="49" t="str">
        <f t="shared" ca="1" si="9"/>
        <v/>
      </c>
      <c r="AS9" s="50" t="str">
        <f t="shared" ca="1" si="9"/>
        <v/>
      </c>
      <c r="AT9" s="50" t="str">
        <f t="shared" ca="1" si="9"/>
        <v/>
      </c>
      <c r="AU9" s="50" t="str">
        <f t="shared" ca="1" si="9"/>
        <v/>
      </c>
      <c r="AV9" s="50" t="str">
        <f t="shared" ca="1" si="9"/>
        <v/>
      </c>
      <c r="AW9" s="50" t="str">
        <f t="shared" ca="1" si="9"/>
        <v/>
      </c>
      <c r="AX9" s="51" t="str">
        <f t="shared" ca="1" si="9"/>
        <v/>
      </c>
      <c r="AY9" s="36" t="str">
        <f t="shared" ca="1" si="13"/>
        <v>0</v>
      </c>
      <c r="AZ9" s="37">
        <f t="shared" si="14"/>
        <v>283333.33333333331</v>
      </c>
      <c r="BA9" s="37">
        <f t="shared" si="10"/>
        <v>283333.33333333331</v>
      </c>
      <c r="BB9" s="37">
        <f t="shared" si="10"/>
        <v>283333.33333333331</v>
      </c>
      <c r="BC9" s="37">
        <f t="shared" si="10"/>
        <v>283333.33333333331</v>
      </c>
      <c r="BD9" s="37" t="str">
        <f t="shared" si="10"/>
        <v>0</v>
      </c>
      <c r="BE9" s="37">
        <f t="shared" si="10"/>
        <v>70833.333333333328</v>
      </c>
      <c r="BF9" s="37">
        <f t="shared" si="10"/>
        <v>141666.66666666666</v>
      </c>
      <c r="BG9" s="38"/>
      <c r="BH9" s="38"/>
      <c r="BI9" s="38"/>
      <c r="BJ9" s="38"/>
      <c r="BK9" s="38"/>
      <c r="BL9" s="38"/>
      <c r="BM9" s="38"/>
      <c r="BN9" s="131"/>
      <c r="BO9" s="132"/>
    </row>
    <row r="10" spans="1:72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241">
        <v>0</v>
      </c>
      <c r="F10" s="241">
        <v>4.0000000000000001E-3</v>
      </c>
      <c r="G10" s="241">
        <v>1E-3</v>
      </c>
      <c r="H10" s="241">
        <v>1E-3</v>
      </c>
      <c r="I10" s="241">
        <v>0</v>
      </c>
      <c r="J10" s="241">
        <v>5.0000000000000001E-3</v>
      </c>
      <c r="K10" s="241">
        <v>0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65">
        <f t="shared" ca="1" si="6"/>
        <v>0</v>
      </c>
      <c r="U10" s="46">
        <v>1700</v>
      </c>
      <c r="V10" s="47">
        <v>1700</v>
      </c>
      <c r="W10" s="47">
        <v>1700</v>
      </c>
      <c r="X10" s="47">
        <v>1700</v>
      </c>
      <c r="Y10" s="47">
        <v>1700</v>
      </c>
      <c r="Z10" s="47">
        <v>1700</v>
      </c>
      <c r="AA10" s="48">
        <v>1700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11"/>
        <v>0</v>
      </c>
      <c r="AJ10" s="49">
        <f t="shared" ca="1" si="8"/>
        <v>0</v>
      </c>
      <c r="AK10" s="50">
        <f t="shared" ca="1" si="8"/>
        <v>0</v>
      </c>
      <c r="AL10" s="50">
        <f t="shared" ca="1" si="8"/>
        <v>0</v>
      </c>
      <c r="AM10" s="50">
        <f t="shared" ca="1" si="8"/>
        <v>0</v>
      </c>
      <c r="AN10" s="50">
        <f t="shared" ca="1" si="8"/>
        <v>0</v>
      </c>
      <c r="AO10" s="50">
        <f t="shared" ca="1" si="8"/>
        <v>0</v>
      </c>
      <c r="AP10" s="51">
        <f t="shared" ca="1" si="8"/>
        <v>0</v>
      </c>
      <c r="AQ10" s="36">
        <f t="shared" ca="1" si="12"/>
        <v>0</v>
      </c>
      <c r="AR10" s="49" t="str">
        <f t="shared" ca="1" si="9"/>
        <v/>
      </c>
      <c r="AS10" s="50" t="str">
        <f t="shared" ca="1" si="9"/>
        <v/>
      </c>
      <c r="AT10" s="50" t="str">
        <f t="shared" ca="1" si="9"/>
        <v/>
      </c>
      <c r="AU10" s="50" t="str">
        <f t="shared" ca="1" si="9"/>
        <v/>
      </c>
      <c r="AV10" s="50" t="str">
        <f t="shared" ca="1" si="9"/>
        <v/>
      </c>
      <c r="AW10" s="50" t="str">
        <f t="shared" ca="1" si="9"/>
        <v/>
      </c>
      <c r="AX10" s="51" t="str">
        <f t="shared" ca="1" si="9"/>
        <v/>
      </c>
      <c r="AY10" s="36" t="str">
        <f t="shared" ca="1" si="13"/>
        <v>0</v>
      </c>
      <c r="AZ10" s="37" t="str">
        <f t="shared" si="14"/>
        <v>0</v>
      </c>
      <c r="BA10" s="37">
        <f t="shared" si="10"/>
        <v>70833.333333333328</v>
      </c>
      <c r="BB10" s="37">
        <f t="shared" si="10"/>
        <v>283333.33333333331</v>
      </c>
      <c r="BC10" s="37">
        <f t="shared" si="10"/>
        <v>283333.33333333331</v>
      </c>
      <c r="BD10" s="37" t="str">
        <f t="shared" si="10"/>
        <v>0</v>
      </c>
      <c r="BE10" s="37">
        <f t="shared" si="10"/>
        <v>56666.666666666664</v>
      </c>
      <c r="BF10" s="37" t="str">
        <f t="shared" si="10"/>
        <v>0</v>
      </c>
      <c r="BG10" s="38"/>
      <c r="BH10" s="38"/>
      <c r="BI10" s="38"/>
      <c r="BJ10" s="38"/>
      <c r="BK10" s="38"/>
      <c r="BL10" s="38"/>
      <c r="BM10" s="38"/>
      <c r="BN10" s="131"/>
      <c r="BO10" s="132"/>
    </row>
    <row r="11" spans="1:72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241">
        <v>1E-3</v>
      </c>
      <c r="F11" s="241">
        <v>0</v>
      </c>
      <c r="G11" s="241">
        <v>0</v>
      </c>
      <c r="H11" s="241">
        <v>0</v>
      </c>
      <c r="I11" s="241">
        <v>0</v>
      </c>
      <c r="J11" s="241">
        <v>1E-3</v>
      </c>
      <c r="K11" s="241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65">
        <f t="shared" ca="1" si="6"/>
        <v>0</v>
      </c>
      <c r="U11" s="46">
        <v>1700</v>
      </c>
      <c r="V11" s="47">
        <v>1700</v>
      </c>
      <c r="W11" s="47">
        <v>1700</v>
      </c>
      <c r="X11" s="47">
        <v>1700</v>
      </c>
      <c r="Y11" s="47">
        <v>1700</v>
      </c>
      <c r="Z11" s="47">
        <v>1700</v>
      </c>
      <c r="AA11" s="48">
        <v>1700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11"/>
        <v>0</v>
      </c>
      <c r="AJ11" s="49">
        <f t="shared" ca="1" si="8"/>
        <v>0</v>
      </c>
      <c r="AK11" s="50">
        <f t="shared" ca="1" si="8"/>
        <v>0</v>
      </c>
      <c r="AL11" s="50">
        <f t="shared" ca="1" si="8"/>
        <v>0</v>
      </c>
      <c r="AM11" s="50">
        <f t="shared" ca="1" si="8"/>
        <v>0</v>
      </c>
      <c r="AN11" s="50">
        <f t="shared" ca="1" si="8"/>
        <v>0</v>
      </c>
      <c r="AO11" s="50">
        <f t="shared" ca="1" si="8"/>
        <v>0</v>
      </c>
      <c r="AP11" s="51">
        <f t="shared" ca="1" si="8"/>
        <v>0</v>
      </c>
      <c r="AQ11" s="36">
        <f t="shared" ca="1" si="12"/>
        <v>0</v>
      </c>
      <c r="AR11" s="49" t="str">
        <f t="shared" ca="1" si="9"/>
        <v/>
      </c>
      <c r="AS11" s="50" t="str">
        <f t="shared" ca="1" si="9"/>
        <v/>
      </c>
      <c r="AT11" s="50" t="str">
        <f t="shared" ca="1" si="9"/>
        <v/>
      </c>
      <c r="AU11" s="50" t="str">
        <f t="shared" ca="1" si="9"/>
        <v/>
      </c>
      <c r="AV11" s="50" t="str">
        <f t="shared" ca="1" si="9"/>
        <v/>
      </c>
      <c r="AW11" s="50" t="str">
        <f t="shared" ca="1" si="9"/>
        <v/>
      </c>
      <c r="AX11" s="51" t="str">
        <f t="shared" ca="1" si="9"/>
        <v/>
      </c>
      <c r="AY11" s="36" t="str">
        <f t="shared" ca="1" si="13"/>
        <v>0</v>
      </c>
      <c r="AZ11" s="37">
        <f t="shared" si="14"/>
        <v>283333.33333333331</v>
      </c>
      <c r="BA11" s="37" t="str">
        <f t="shared" si="10"/>
        <v>0</v>
      </c>
      <c r="BB11" s="37" t="str">
        <f t="shared" si="10"/>
        <v>0</v>
      </c>
      <c r="BC11" s="37" t="str">
        <f t="shared" si="10"/>
        <v>0</v>
      </c>
      <c r="BD11" s="37" t="str">
        <f t="shared" si="10"/>
        <v>0</v>
      </c>
      <c r="BE11" s="37">
        <f t="shared" si="10"/>
        <v>283333.33333333331</v>
      </c>
      <c r="BF11" s="37" t="str">
        <f t="shared" si="10"/>
        <v>0</v>
      </c>
      <c r="BG11" s="38"/>
      <c r="BH11" s="38"/>
      <c r="BI11" s="38"/>
      <c r="BJ11" s="38"/>
      <c r="BK11" s="38"/>
      <c r="BL11" s="38"/>
      <c r="BM11" s="38"/>
      <c r="BN11" s="131"/>
      <c r="BO11" s="132"/>
    </row>
    <row r="12" spans="1:72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241">
        <v>2E-3</v>
      </c>
      <c r="F12" s="241">
        <v>3.0000000000000001E-3</v>
      </c>
      <c r="G12" s="241">
        <v>1E-3</v>
      </c>
      <c r="H12" s="241">
        <v>0</v>
      </c>
      <c r="I12" s="241">
        <v>2E-3</v>
      </c>
      <c r="J12" s="241">
        <v>7.0000000000000001E-3</v>
      </c>
      <c r="K12" s="241">
        <v>0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65">
        <f t="shared" ca="1" si="6"/>
        <v>0</v>
      </c>
      <c r="U12" s="46">
        <v>1700</v>
      </c>
      <c r="V12" s="47">
        <v>1700</v>
      </c>
      <c r="W12" s="47">
        <v>1700</v>
      </c>
      <c r="X12" s="47">
        <v>1700</v>
      </c>
      <c r="Y12" s="47">
        <v>1700</v>
      </c>
      <c r="Z12" s="47">
        <v>1700</v>
      </c>
      <c r="AA12" s="48">
        <v>1700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11"/>
        <v>0</v>
      </c>
      <c r="AJ12" s="49">
        <f t="shared" ca="1" si="8"/>
        <v>0</v>
      </c>
      <c r="AK12" s="50">
        <f t="shared" ca="1" si="8"/>
        <v>0</v>
      </c>
      <c r="AL12" s="50">
        <f t="shared" ca="1" si="8"/>
        <v>0</v>
      </c>
      <c r="AM12" s="50">
        <f t="shared" ca="1" si="8"/>
        <v>0</v>
      </c>
      <c r="AN12" s="50">
        <f t="shared" ca="1" si="8"/>
        <v>0</v>
      </c>
      <c r="AO12" s="50">
        <f t="shared" ca="1" si="8"/>
        <v>0</v>
      </c>
      <c r="AP12" s="51">
        <f t="shared" ca="1" si="8"/>
        <v>0</v>
      </c>
      <c r="AQ12" s="36">
        <f t="shared" ca="1" si="12"/>
        <v>0</v>
      </c>
      <c r="AR12" s="49" t="str">
        <f t="shared" ca="1" si="9"/>
        <v/>
      </c>
      <c r="AS12" s="50" t="str">
        <f t="shared" ca="1" si="9"/>
        <v/>
      </c>
      <c r="AT12" s="50" t="str">
        <f t="shared" ca="1" si="9"/>
        <v/>
      </c>
      <c r="AU12" s="50" t="str">
        <f t="shared" ca="1" si="9"/>
        <v/>
      </c>
      <c r="AV12" s="50" t="str">
        <f t="shared" ca="1" si="9"/>
        <v/>
      </c>
      <c r="AW12" s="50" t="str">
        <f t="shared" ca="1" si="9"/>
        <v/>
      </c>
      <c r="AX12" s="51" t="str">
        <f t="shared" ca="1" si="9"/>
        <v/>
      </c>
      <c r="AY12" s="36" t="str">
        <f t="shared" ca="1" si="13"/>
        <v>0</v>
      </c>
      <c r="AZ12" s="37">
        <f t="shared" si="14"/>
        <v>141666.66666666666</v>
      </c>
      <c r="BA12" s="37">
        <f t="shared" si="10"/>
        <v>94444.444444444438</v>
      </c>
      <c r="BB12" s="37">
        <f t="shared" si="10"/>
        <v>283333.33333333331</v>
      </c>
      <c r="BC12" s="37" t="str">
        <f t="shared" si="10"/>
        <v>0</v>
      </c>
      <c r="BD12" s="37">
        <f t="shared" si="10"/>
        <v>141666.66666666666</v>
      </c>
      <c r="BE12" s="37">
        <f t="shared" si="10"/>
        <v>40476.190476190473</v>
      </c>
      <c r="BF12" s="37" t="str">
        <f t="shared" si="10"/>
        <v>0</v>
      </c>
      <c r="BG12" s="38"/>
      <c r="BH12" s="38"/>
      <c r="BI12" s="38"/>
      <c r="BJ12" s="38"/>
      <c r="BK12" s="38"/>
      <c r="BL12" s="38"/>
      <c r="BM12" s="38"/>
      <c r="BN12" s="131"/>
      <c r="BO12" s="132"/>
    </row>
    <row r="13" spans="1:72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241">
        <v>2E-3</v>
      </c>
      <c r="F13" s="241">
        <v>5.8999999999999997E-2</v>
      </c>
      <c r="G13" s="241">
        <v>3.0000000000000001E-3</v>
      </c>
      <c r="H13" s="241">
        <v>1.2E-2</v>
      </c>
      <c r="I13" s="241">
        <v>2.3E-2</v>
      </c>
      <c r="J13" s="241">
        <v>1.7999999999999999E-2</v>
      </c>
      <c r="K13" s="241">
        <v>3.0000000000000001E-3</v>
      </c>
      <c r="L13" s="41">
        <f t="shared" ca="1" si="4"/>
        <v>960</v>
      </c>
      <c r="M13" s="42">
        <f t="shared" si="5"/>
        <v>0</v>
      </c>
      <c r="N13" s="43">
        <f t="shared" si="5"/>
        <v>10</v>
      </c>
      <c r="O13" s="43">
        <f t="shared" si="5"/>
        <v>0</v>
      </c>
      <c r="P13" s="43">
        <f t="shared" si="5"/>
        <v>10</v>
      </c>
      <c r="Q13" s="43">
        <f t="shared" si="5"/>
        <v>10</v>
      </c>
      <c r="R13" s="43">
        <f t="shared" si="5"/>
        <v>10</v>
      </c>
      <c r="S13" s="44">
        <f t="shared" si="5"/>
        <v>0</v>
      </c>
      <c r="T13" s="165">
        <f t="shared" ca="1" si="6"/>
        <v>160</v>
      </c>
      <c r="U13" s="46">
        <v>1700</v>
      </c>
      <c r="V13" s="47">
        <v>1700</v>
      </c>
      <c r="W13" s="47">
        <v>1700</v>
      </c>
      <c r="X13" s="47">
        <v>1700</v>
      </c>
      <c r="Y13" s="47">
        <v>1700</v>
      </c>
      <c r="Z13" s="47">
        <v>1700</v>
      </c>
      <c r="AA13" s="48">
        <v>1700</v>
      </c>
      <c r="AB13" s="49">
        <f t="shared" ca="1" si="7"/>
        <v>0</v>
      </c>
      <c r="AC13" s="50">
        <f t="shared" ca="1" si="7"/>
        <v>68000</v>
      </c>
      <c r="AD13" s="50">
        <f t="shared" ca="1" si="7"/>
        <v>0</v>
      </c>
      <c r="AE13" s="50">
        <f t="shared" ca="1" si="7"/>
        <v>68000</v>
      </c>
      <c r="AF13" s="50">
        <f t="shared" ca="1" si="7"/>
        <v>68000</v>
      </c>
      <c r="AG13" s="50">
        <f t="shared" ca="1" si="7"/>
        <v>68000</v>
      </c>
      <c r="AH13" s="51">
        <f t="shared" ca="1" si="7"/>
        <v>0</v>
      </c>
      <c r="AI13" s="35">
        <f t="shared" ca="1" si="11"/>
        <v>272000</v>
      </c>
      <c r="AJ13" s="49">
        <f t="shared" ca="1" si="8"/>
        <v>0</v>
      </c>
      <c r="AK13" s="50">
        <f t="shared" ca="1" si="8"/>
        <v>14.16</v>
      </c>
      <c r="AL13" s="50">
        <f t="shared" ca="1" si="8"/>
        <v>0</v>
      </c>
      <c r="AM13" s="50">
        <f t="shared" ca="1" si="8"/>
        <v>2.88</v>
      </c>
      <c r="AN13" s="50">
        <f t="shared" ca="1" si="8"/>
        <v>5.52</v>
      </c>
      <c r="AO13" s="50">
        <f t="shared" ca="1" si="8"/>
        <v>4.3199999999999994</v>
      </c>
      <c r="AP13" s="51">
        <f t="shared" ca="1" si="8"/>
        <v>0</v>
      </c>
      <c r="AQ13" s="36">
        <f t="shared" ca="1" si="12"/>
        <v>26.88</v>
      </c>
      <c r="AR13" s="49" t="str">
        <f t="shared" ca="1" si="9"/>
        <v/>
      </c>
      <c r="AS13" s="50">
        <f t="shared" ca="1" si="9"/>
        <v>4802.2598870056499</v>
      </c>
      <c r="AT13" s="50" t="str">
        <f t="shared" ca="1" si="9"/>
        <v/>
      </c>
      <c r="AU13" s="50">
        <f t="shared" ca="1" si="9"/>
        <v>23611.111111111113</v>
      </c>
      <c r="AV13" s="50">
        <f t="shared" ca="1" si="9"/>
        <v>12318.840579710146</v>
      </c>
      <c r="AW13" s="50">
        <f t="shared" ca="1" si="9"/>
        <v>15740.740740740743</v>
      </c>
      <c r="AX13" s="51" t="str">
        <f t="shared" ca="1" si="9"/>
        <v/>
      </c>
      <c r="AY13" s="36">
        <f t="shared" ca="1" si="13"/>
        <v>10119.04761904762</v>
      </c>
      <c r="AZ13" s="37">
        <f t="shared" si="14"/>
        <v>141666.66666666666</v>
      </c>
      <c r="BA13" s="37">
        <f t="shared" si="10"/>
        <v>4802.2598870056499</v>
      </c>
      <c r="BB13" s="37">
        <f t="shared" si="10"/>
        <v>94444.444444444438</v>
      </c>
      <c r="BC13" s="37">
        <f t="shared" si="10"/>
        <v>23611.111111111109</v>
      </c>
      <c r="BD13" s="37">
        <f t="shared" si="10"/>
        <v>12318.840579710144</v>
      </c>
      <c r="BE13" s="37">
        <f t="shared" si="10"/>
        <v>15740.740740740741</v>
      </c>
      <c r="BF13" s="37">
        <f t="shared" si="10"/>
        <v>94444.444444444438</v>
      </c>
      <c r="BG13" s="38"/>
      <c r="BH13" s="38">
        <v>10</v>
      </c>
      <c r="BI13" s="38"/>
      <c r="BJ13" s="38">
        <v>10</v>
      </c>
      <c r="BK13" s="38">
        <v>10</v>
      </c>
      <c r="BL13" s="38">
        <v>10</v>
      </c>
      <c r="BM13" s="38"/>
      <c r="BN13" s="131"/>
      <c r="BO13" s="132"/>
    </row>
    <row r="14" spans="1:72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241">
        <v>0.01</v>
      </c>
      <c r="F14" s="241">
        <v>2.8000000000000001E-2</v>
      </c>
      <c r="G14" s="241">
        <v>1.0999999999999999E-2</v>
      </c>
      <c r="H14" s="241">
        <v>1.7000000000000001E-2</v>
      </c>
      <c r="I14" s="241">
        <v>8.0000000000000002E-3</v>
      </c>
      <c r="J14" s="241">
        <v>1.9E-2</v>
      </c>
      <c r="K14" s="241">
        <v>2.3E-2</v>
      </c>
      <c r="L14" s="41">
        <f t="shared" ca="1" si="4"/>
        <v>480</v>
      </c>
      <c r="M14" s="42">
        <f t="shared" si="5"/>
        <v>0</v>
      </c>
      <c r="N14" s="43">
        <f t="shared" si="5"/>
        <v>10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10</v>
      </c>
      <c r="T14" s="165">
        <f t="shared" ca="1" si="6"/>
        <v>80</v>
      </c>
      <c r="U14" s="46">
        <v>1700</v>
      </c>
      <c r="V14" s="47">
        <v>1700</v>
      </c>
      <c r="W14" s="47">
        <v>1700</v>
      </c>
      <c r="X14" s="47">
        <v>1700</v>
      </c>
      <c r="Y14" s="47">
        <v>1700</v>
      </c>
      <c r="Z14" s="47">
        <v>1700</v>
      </c>
      <c r="AA14" s="48">
        <v>1700</v>
      </c>
      <c r="AB14" s="49">
        <f t="shared" ca="1" si="7"/>
        <v>0</v>
      </c>
      <c r="AC14" s="50">
        <f t="shared" ca="1" si="7"/>
        <v>68000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68000</v>
      </c>
      <c r="AI14" s="35">
        <f t="shared" ca="1" si="11"/>
        <v>136000</v>
      </c>
      <c r="AJ14" s="49">
        <f t="shared" ca="1" si="8"/>
        <v>0</v>
      </c>
      <c r="AK14" s="50">
        <f t="shared" ca="1" si="8"/>
        <v>6.72</v>
      </c>
      <c r="AL14" s="50">
        <f t="shared" ca="1" si="8"/>
        <v>0</v>
      </c>
      <c r="AM14" s="50">
        <f t="shared" ca="1" si="8"/>
        <v>0</v>
      </c>
      <c r="AN14" s="50">
        <f t="shared" ca="1" si="8"/>
        <v>0</v>
      </c>
      <c r="AO14" s="50">
        <f t="shared" ca="1" si="8"/>
        <v>0</v>
      </c>
      <c r="AP14" s="51">
        <f t="shared" ca="1" si="8"/>
        <v>5.52</v>
      </c>
      <c r="AQ14" s="36">
        <f t="shared" ca="1" si="12"/>
        <v>12.239999999999998</v>
      </c>
      <c r="AR14" s="49" t="str">
        <f t="shared" ca="1" si="9"/>
        <v/>
      </c>
      <c r="AS14" s="50">
        <f t="shared" ca="1" si="9"/>
        <v>10119.04761904762</v>
      </c>
      <c r="AT14" s="50" t="str">
        <f t="shared" ca="1" si="9"/>
        <v/>
      </c>
      <c r="AU14" s="50" t="str">
        <f t="shared" ca="1" si="9"/>
        <v/>
      </c>
      <c r="AV14" s="50" t="str">
        <f t="shared" ca="1" si="9"/>
        <v/>
      </c>
      <c r="AW14" s="50" t="str">
        <f t="shared" ca="1" si="9"/>
        <v/>
      </c>
      <c r="AX14" s="51">
        <f t="shared" ca="1" si="9"/>
        <v>12318.840579710146</v>
      </c>
      <c r="AY14" s="36">
        <f t="shared" ca="1" si="13"/>
        <v>11111.111111111113</v>
      </c>
      <c r="AZ14" s="37">
        <f t="shared" si="14"/>
        <v>28333.333333333332</v>
      </c>
      <c r="BA14" s="37">
        <f t="shared" si="10"/>
        <v>10119.047619047618</v>
      </c>
      <c r="BB14" s="37">
        <f t="shared" si="10"/>
        <v>25757.575757575756</v>
      </c>
      <c r="BC14" s="37">
        <f t="shared" si="10"/>
        <v>16666.666666666664</v>
      </c>
      <c r="BD14" s="37">
        <f t="shared" si="10"/>
        <v>35416.666666666664</v>
      </c>
      <c r="BE14" s="37">
        <f t="shared" si="10"/>
        <v>14912.280701754386</v>
      </c>
      <c r="BF14" s="37">
        <f t="shared" si="10"/>
        <v>12318.840579710144</v>
      </c>
      <c r="BG14" s="38"/>
      <c r="BH14" s="38">
        <v>10</v>
      </c>
      <c r="BI14" s="38"/>
      <c r="BJ14" s="38"/>
      <c r="BK14" s="38"/>
      <c r="BL14" s="38"/>
      <c r="BM14" s="38">
        <v>10</v>
      </c>
      <c r="BN14" s="131"/>
      <c r="BO14" s="132"/>
    </row>
    <row r="15" spans="1:72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241">
        <v>8.9999999999999993E-3</v>
      </c>
      <c r="F15" s="241">
        <v>1.4E-2</v>
      </c>
      <c r="G15" s="241">
        <v>5.0000000000000001E-3</v>
      </c>
      <c r="H15" s="241">
        <v>0.109</v>
      </c>
      <c r="I15" s="241">
        <v>2E-3</v>
      </c>
      <c r="J15" s="241">
        <v>1.2999999999999999E-2</v>
      </c>
      <c r="K15" s="241">
        <v>1.2E-2</v>
      </c>
      <c r="L15" s="41">
        <f t="shared" ca="1" si="4"/>
        <v>240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10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65">
        <f t="shared" ca="1" si="6"/>
        <v>40</v>
      </c>
      <c r="U15" s="46">
        <v>1700</v>
      </c>
      <c r="V15" s="47">
        <v>1700</v>
      </c>
      <c r="W15" s="47">
        <v>1700</v>
      </c>
      <c r="X15" s="47">
        <v>1700</v>
      </c>
      <c r="Y15" s="47">
        <v>1700</v>
      </c>
      <c r="Z15" s="47">
        <v>1700</v>
      </c>
      <c r="AA15" s="48">
        <v>1700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68000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11"/>
        <v>68000</v>
      </c>
      <c r="AJ15" s="49">
        <f t="shared" ca="1" si="8"/>
        <v>0</v>
      </c>
      <c r="AK15" s="50">
        <f t="shared" ca="1" si="8"/>
        <v>0</v>
      </c>
      <c r="AL15" s="50">
        <f t="shared" ca="1" si="8"/>
        <v>0</v>
      </c>
      <c r="AM15" s="50">
        <f t="shared" ca="1" si="8"/>
        <v>26.16</v>
      </c>
      <c r="AN15" s="50">
        <f t="shared" ca="1" si="8"/>
        <v>0</v>
      </c>
      <c r="AO15" s="50">
        <f t="shared" ca="1" si="8"/>
        <v>0</v>
      </c>
      <c r="AP15" s="51">
        <f t="shared" ca="1" si="8"/>
        <v>0</v>
      </c>
      <c r="AQ15" s="36">
        <f t="shared" ca="1" si="12"/>
        <v>26.16</v>
      </c>
      <c r="AR15" s="49" t="str">
        <f t="shared" ca="1" si="9"/>
        <v/>
      </c>
      <c r="AS15" s="50" t="str">
        <f t="shared" ca="1" si="9"/>
        <v/>
      </c>
      <c r="AT15" s="50" t="str">
        <f t="shared" ca="1" si="9"/>
        <v/>
      </c>
      <c r="AU15" s="50">
        <f t="shared" ca="1" si="9"/>
        <v>2599.3883792048928</v>
      </c>
      <c r="AV15" s="50" t="str">
        <f t="shared" ca="1" si="9"/>
        <v/>
      </c>
      <c r="AW15" s="50" t="str">
        <f t="shared" ca="1" si="9"/>
        <v/>
      </c>
      <c r="AX15" s="51" t="str">
        <f t="shared" ca="1" si="9"/>
        <v/>
      </c>
      <c r="AY15" s="36">
        <f t="shared" ca="1" si="13"/>
        <v>2599.3883792048928</v>
      </c>
      <c r="AZ15" s="37">
        <f t="shared" si="14"/>
        <v>31481.481481481482</v>
      </c>
      <c r="BA15" s="37">
        <f t="shared" si="10"/>
        <v>20238.095238095237</v>
      </c>
      <c r="BB15" s="37">
        <f t="shared" si="10"/>
        <v>56666.666666666664</v>
      </c>
      <c r="BC15" s="37">
        <f t="shared" si="10"/>
        <v>2599.3883792048928</v>
      </c>
      <c r="BD15" s="37">
        <f t="shared" si="10"/>
        <v>141666.66666666666</v>
      </c>
      <c r="BE15" s="37">
        <f t="shared" si="10"/>
        <v>21794.871794871793</v>
      </c>
      <c r="BF15" s="37">
        <f t="shared" si="10"/>
        <v>23611.111111111109</v>
      </c>
      <c r="BG15" s="38"/>
      <c r="BH15" s="38"/>
      <c r="BI15" s="38"/>
      <c r="BJ15" s="38">
        <v>10</v>
      </c>
      <c r="BK15" s="38"/>
      <c r="BL15" s="38"/>
      <c r="BM15" s="38"/>
      <c r="BN15" s="131"/>
      <c r="BO15" s="132"/>
    </row>
    <row r="16" spans="1:72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241">
        <v>7.6999999999999999E-2</v>
      </c>
      <c r="F16" s="241">
        <v>3.0000000000000001E-3</v>
      </c>
      <c r="G16" s="241">
        <v>8.6999999999999994E-2</v>
      </c>
      <c r="H16" s="241">
        <v>2.1000000000000001E-2</v>
      </c>
      <c r="I16" s="241">
        <v>1E-3</v>
      </c>
      <c r="J16" s="241">
        <v>3.9E-2</v>
      </c>
      <c r="K16" s="241">
        <v>9.0999999999999998E-2</v>
      </c>
      <c r="L16" s="41">
        <f t="shared" ca="1" si="4"/>
        <v>960</v>
      </c>
      <c r="M16" s="42">
        <f t="shared" si="5"/>
        <v>10</v>
      </c>
      <c r="N16" s="43">
        <f t="shared" si="5"/>
        <v>0</v>
      </c>
      <c r="O16" s="43">
        <f t="shared" si="5"/>
        <v>10</v>
      </c>
      <c r="P16" s="43">
        <f t="shared" si="5"/>
        <v>0</v>
      </c>
      <c r="Q16" s="43">
        <f t="shared" si="5"/>
        <v>0</v>
      </c>
      <c r="R16" s="43">
        <f t="shared" si="5"/>
        <v>10</v>
      </c>
      <c r="S16" s="44">
        <f t="shared" si="5"/>
        <v>10</v>
      </c>
      <c r="T16" s="165">
        <f t="shared" ca="1" si="6"/>
        <v>160</v>
      </c>
      <c r="U16" s="46">
        <v>2550</v>
      </c>
      <c r="V16" s="47">
        <v>2550</v>
      </c>
      <c r="W16" s="47">
        <v>2550</v>
      </c>
      <c r="X16" s="47">
        <v>2550</v>
      </c>
      <c r="Y16" s="47">
        <v>2550</v>
      </c>
      <c r="Z16" s="47">
        <v>2550</v>
      </c>
      <c r="AA16" s="48">
        <v>2550</v>
      </c>
      <c r="AB16" s="49">
        <f t="shared" ca="1" si="7"/>
        <v>102000</v>
      </c>
      <c r="AC16" s="50">
        <f t="shared" ca="1" si="7"/>
        <v>0</v>
      </c>
      <c r="AD16" s="50">
        <f t="shared" ca="1" si="7"/>
        <v>102000</v>
      </c>
      <c r="AE16" s="50">
        <f t="shared" ca="1" si="7"/>
        <v>0</v>
      </c>
      <c r="AF16" s="50">
        <f t="shared" ca="1" si="7"/>
        <v>0</v>
      </c>
      <c r="AG16" s="50">
        <f t="shared" ca="1" si="7"/>
        <v>102000</v>
      </c>
      <c r="AH16" s="51">
        <f t="shared" ca="1" si="7"/>
        <v>102000</v>
      </c>
      <c r="AI16" s="35">
        <f t="shared" ca="1" si="11"/>
        <v>408000</v>
      </c>
      <c r="AJ16" s="49">
        <f t="shared" ca="1" si="8"/>
        <v>18.48</v>
      </c>
      <c r="AK16" s="50">
        <f t="shared" ca="1" si="8"/>
        <v>0</v>
      </c>
      <c r="AL16" s="50">
        <f t="shared" ca="1" si="8"/>
        <v>20.88</v>
      </c>
      <c r="AM16" s="50">
        <f t="shared" ca="1" si="8"/>
        <v>0</v>
      </c>
      <c r="AN16" s="50">
        <f t="shared" ca="1" si="8"/>
        <v>0</v>
      </c>
      <c r="AO16" s="50">
        <f t="shared" ca="1" si="8"/>
        <v>9.36</v>
      </c>
      <c r="AP16" s="51">
        <f t="shared" ca="1" si="8"/>
        <v>21.84</v>
      </c>
      <c r="AQ16" s="36">
        <f t="shared" ca="1" si="12"/>
        <v>70.56</v>
      </c>
      <c r="AR16" s="49">
        <f t="shared" ca="1" si="9"/>
        <v>5519.4805194805194</v>
      </c>
      <c r="AS16" s="50" t="str">
        <f t="shared" ca="1" si="9"/>
        <v/>
      </c>
      <c r="AT16" s="50">
        <f t="shared" ca="1" si="9"/>
        <v>4885.0574712643684</v>
      </c>
      <c r="AU16" s="50" t="str">
        <f t="shared" ca="1" si="9"/>
        <v/>
      </c>
      <c r="AV16" s="50" t="str">
        <f t="shared" ca="1" si="9"/>
        <v/>
      </c>
      <c r="AW16" s="50">
        <f t="shared" ca="1" si="9"/>
        <v>10897.435897435898</v>
      </c>
      <c r="AX16" s="51">
        <f t="shared" ca="1" si="9"/>
        <v>4670.3296703296701</v>
      </c>
      <c r="AY16" s="36">
        <f t="shared" ca="1" si="13"/>
        <v>5782.3129251700675</v>
      </c>
      <c r="AZ16" s="37">
        <f t="shared" si="14"/>
        <v>5519.4805194805194</v>
      </c>
      <c r="BA16" s="37">
        <f t="shared" si="10"/>
        <v>141666.66666666666</v>
      </c>
      <c r="BB16" s="37">
        <f t="shared" si="10"/>
        <v>4885.0574712643684</v>
      </c>
      <c r="BC16" s="37">
        <f t="shared" si="10"/>
        <v>20238.095238095237</v>
      </c>
      <c r="BD16" s="37">
        <f t="shared" si="10"/>
        <v>425000</v>
      </c>
      <c r="BE16" s="37">
        <f t="shared" si="10"/>
        <v>10897.435897435897</v>
      </c>
      <c r="BF16" s="37">
        <f t="shared" si="10"/>
        <v>4670.3296703296701</v>
      </c>
      <c r="BG16" s="38">
        <v>10</v>
      </c>
      <c r="BH16" s="38"/>
      <c r="BI16" s="38">
        <v>10</v>
      </c>
      <c r="BJ16" s="38"/>
      <c r="BK16" s="38"/>
      <c r="BL16" s="38">
        <v>10</v>
      </c>
      <c r="BM16" s="38">
        <v>10</v>
      </c>
      <c r="BN16" s="131"/>
      <c r="BO16" s="132"/>
    </row>
    <row r="17" spans="2:67" ht="15" thickBot="1">
      <c r="B17" s="3" t="s">
        <v>50</v>
      </c>
      <c r="C17" s="39">
        <v>0.45833333333333331</v>
      </c>
      <c r="D17" s="40">
        <v>0.5</v>
      </c>
      <c r="E17" s="241">
        <v>2.1999999999999999E-2</v>
      </c>
      <c r="F17" s="241">
        <v>0.02</v>
      </c>
      <c r="G17" s="241">
        <v>2.1999999999999999E-2</v>
      </c>
      <c r="H17" s="241">
        <v>0.13900000000000001</v>
      </c>
      <c r="I17" s="241">
        <v>2E-3</v>
      </c>
      <c r="J17" s="241">
        <v>0.10199999999999999</v>
      </c>
      <c r="K17" s="241">
        <v>1.0999999999999999E-2</v>
      </c>
      <c r="L17" s="41">
        <f t="shared" ca="1" si="4"/>
        <v>480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10</v>
      </c>
      <c r="Q17" s="43">
        <f t="shared" si="5"/>
        <v>0</v>
      </c>
      <c r="R17" s="43">
        <f t="shared" si="5"/>
        <v>10</v>
      </c>
      <c r="S17" s="44">
        <f t="shared" si="5"/>
        <v>0</v>
      </c>
      <c r="T17" s="165">
        <f t="shared" ca="1" si="6"/>
        <v>80</v>
      </c>
      <c r="U17" s="46">
        <v>2550</v>
      </c>
      <c r="V17" s="47">
        <v>2550</v>
      </c>
      <c r="W17" s="47">
        <v>2550</v>
      </c>
      <c r="X17" s="47">
        <v>2550</v>
      </c>
      <c r="Y17" s="47">
        <v>2550</v>
      </c>
      <c r="Z17" s="47">
        <v>2550</v>
      </c>
      <c r="AA17" s="48">
        <v>2550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102000</v>
      </c>
      <c r="AF17" s="50">
        <f t="shared" ca="1" si="7"/>
        <v>0</v>
      </c>
      <c r="AG17" s="50">
        <f t="shared" ca="1" si="7"/>
        <v>102000</v>
      </c>
      <c r="AH17" s="51">
        <f t="shared" ca="1" si="7"/>
        <v>0</v>
      </c>
      <c r="AI17" s="35">
        <f t="shared" ca="1" si="11"/>
        <v>204000</v>
      </c>
      <c r="AJ17" s="49">
        <f t="shared" ca="1" si="8"/>
        <v>0</v>
      </c>
      <c r="AK17" s="50">
        <f t="shared" ca="1" si="8"/>
        <v>0</v>
      </c>
      <c r="AL17" s="50">
        <f t="shared" ca="1" si="8"/>
        <v>0</v>
      </c>
      <c r="AM17" s="50">
        <f t="shared" ca="1" si="8"/>
        <v>33.36</v>
      </c>
      <c r="AN17" s="50">
        <f t="shared" ca="1" si="8"/>
        <v>0</v>
      </c>
      <c r="AO17" s="50">
        <f t="shared" ca="1" si="8"/>
        <v>24.479999999999997</v>
      </c>
      <c r="AP17" s="51">
        <f t="shared" ca="1" si="8"/>
        <v>0</v>
      </c>
      <c r="AQ17" s="36">
        <f t="shared" ca="1" si="12"/>
        <v>57.839999999999996</v>
      </c>
      <c r="AR17" s="49" t="str">
        <f t="shared" ca="1" si="9"/>
        <v/>
      </c>
      <c r="AS17" s="50" t="str">
        <f t="shared" ca="1" si="9"/>
        <v/>
      </c>
      <c r="AT17" s="50" t="str">
        <f t="shared" ca="1" si="9"/>
        <v/>
      </c>
      <c r="AU17" s="50">
        <f t="shared" ca="1" si="9"/>
        <v>3057.5539568345325</v>
      </c>
      <c r="AV17" s="50" t="str">
        <f t="shared" ca="1" si="9"/>
        <v/>
      </c>
      <c r="AW17" s="50">
        <f t="shared" ca="1" si="9"/>
        <v>4166.666666666667</v>
      </c>
      <c r="AX17" s="51" t="str">
        <f t="shared" ca="1" si="9"/>
        <v/>
      </c>
      <c r="AY17" s="36">
        <f t="shared" ca="1" si="13"/>
        <v>3526.9709543568465</v>
      </c>
      <c r="AZ17" s="37">
        <f t="shared" si="14"/>
        <v>19318.18181818182</v>
      </c>
      <c r="BA17" s="37">
        <f t="shared" si="10"/>
        <v>21250</v>
      </c>
      <c r="BB17" s="37">
        <f t="shared" si="10"/>
        <v>19318.18181818182</v>
      </c>
      <c r="BC17" s="37">
        <f t="shared" si="10"/>
        <v>3057.5539568345321</v>
      </c>
      <c r="BD17" s="37">
        <f t="shared" si="10"/>
        <v>212500</v>
      </c>
      <c r="BE17" s="37">
        <f t="shared" si="10"/>
        <v>4166.666666666667</v>
      </c>
      <c r="BF17" s="37">
        <f t="shared" si="10"/>
        <v>38636.36363636364</v>
      </c>
      <c r="BG17" s="38"/>
      <c r="BH17" s="38"/>
      <c r="BI17" s="38"/>
      <c r="BJ17" s="38">
        <v>10</v>
      </c>
      <c r="BK17" s="38"/>
      <c r="BL17" s="38">
        <v>10</v>
      </c>
      <c r="BM17" s="38"/>
      <c r="BN17" s="131"/>
      <c r="BO17" s="132"/>
    </row>
    <row r="18" spans="2:67" ht="15" thickBot="1">
      <c r="B18" s="3" t="s">
        <v>51</v>
      </c>
      <c r="C18" s="39">
        <v>0.5</v>
      </c>
      <c r="D18" s="40">
        <v>0.54166666666666663</v>
      </c>
      <c r="E18" s="241">
        <v>1.2999999999999999E-2</v>
      </c>
      <c r="F18" s="241">
        <v>5.0000000000000001E-3</v>
      </c>
      <c r="G18" s="241">
        <v>0.13600000000000001</v>
      </c>
      <c r="H18" s="241">
        <v>2.1999999999999999E-2</v>
      </c>
      <c r="I18" s="241">
        <v>3.3000000000000002E-2</v>
      </c>
      <c r="J18" s="241">
        <v>2.8000000000000001E-2</v>
      </c>
      <c r="K18" s="241">
        <v>7.0000000000000001E-3</v>
      </c>
      <c r="L18" s="41">
        <f t="shared" ca="1" si="4"/>
        <v>960</v>
      </c>
      <c r="M18" s="42">
        <f t="shared" si="5"/>
        <v>0</v>
      </c>
      <c r="N18" s="43">
        <f t="shared" si="5"/>
        <v>0</v>
      </c>
      <c r="O18" s="43">
        <f t="shared" si="5"/>
        <v>10</v>
      </c>
      <c r="P18" s="43">
        <f t="shared" si="5"/>
        <v>10</v>
      </c>
      <c r="Q18" s="43">
        <f t="shared" si="5"/>
        <v>10</v>
      </c>
      <c r="R18" s="43">
        <f t="shared" si="5"/>
        <v>10</v>
      </c>
      <c r="S18" s="44">
        <f t="shared" si="5"/>
        <v>0</v>
      </c>
      <c r="T18" s="165">
        <f t="shared" ca="1" si="6"/>
        <v>160</v>
      </c>
      <c r="U18" s="46">
        <v>2550</v>
      </c>
      <c r="V18" s="47">
        <v>2550</v>
      </c>
      <c r="W18" s="47">
        <v>2550</v>
      </c>
      <c r="X18" s="47">
        <v>2550</v>
      </c>
      <c r="Y18" s="47">
        <v>2550</v>
      </c>
      <c r="Z18" s="47">
        <v>2550</v>
      </c>
      <c r="AA18" s="48">
        <v>2550</v>
      </c>
      <c r="AB18" s="49">
        <f t="shared" ca="1" si="7"/>
        <v>0</v>
      </c>
      <c r="AC18" s="50">
        <f t="shared" ca="1" si="7"/>
        <v>0</v>
      </c>
      <c r="AD18" s="50">
        <f t="shared" ca="1" si="7"/>
        <v>102000</v>
      </c>
      <c r="AE18" s="50">
        <f t="shared" ca="1" si="7"/>
        <v>102000</v>
      </c>
      <c r="AF18" s="50">
        <f t="shared" ca="1" si="7"/>
        <v>102000</v>
      </c>
      <c r="AG18" s="50">
        <f t="shared" ca="1" si="7"/>
        <v>102000</v>
      </c>
      <c r="AH18" s="51">
        <f t="shared" ca="1" si="7"/>
        <v>0</v>
      </c>
      <c r="AI18" s="35">
        <f t="shared" ca="1" si="11"/>
        <v>408000</v>
      </c>
      <c r="AJ18" s="49">
        <f t="shared" ca="1" si="8"/>
        <v>0</v>
      </c>
      <c r="AK18" s="50">
        <f t="shared" ca="1" si="8"/>
        <v>0</v>
      </c>
      <c r="AL18" s="50">
        <f t="shared" ca="1" si="8"/>
        <v>32.64</v>
      </c>
      <c r="AM18" s="50">
        <f t="shared" ca="1" si="8"/>
        <v>5.2799999999999994</v>
      </c>
      <c r="AN18" s="50">
        <f t="shared" ca="1" si="8"/>
        <v>7.92</v>
      </c>
      <c r="AO18" s="50">
        <f t="shared" ca="1" si="8"/>
        <v>6.72</v>
      </c>
      <c r="AP18" s="51">
        <f t="shared" ca="1" si="8"/>
        <v>0</v>
      </c>
      <c r="AQ18" s="36">
        <f t="shared" ca="1" si="12"/>
        <v>52.56</v>
      </c>
      <c r="AR18" s="49" t="str">
        <f t="shared" ca="1" si="9"/>
        <v/>
      </c>
      <c r="AS18" s="50" t="str">
        <f t="shared" ca="1" si="9"/>
        <v/>
      </c>
      <c r="AT18" s="50">
        <f t="shared" ca="1" si="9"/>
        <v>3125</v>
      </c>
      <c r="AU18" s="50">
        <f t="shared" ca="1" si="9"/>
        <v>19318.18181818182</v>
      </c>
      <c r="AV18" s="50">
        <f t="shared" ca="1" si="9"/>
        <v>12878.787878787878</v>
      </c>
      <c r="AW18" s="50">
        <f t="shared" ca="1" si="9"/>
        <v>15178.571428571429</v>
      </c>
      <c r="AX18" s="51" t="str">
        <f t="shared" ca="1" si="9"/>
        <v/>
      </c>
      <c r="AY18" s="36">
        <f t="shared" ca="1" si="13"/>
        <v>7762.5570776255709</v>
      </c>
      <c r="AZ18" s="37">
        <f t="shared" si="14"/>
        <v>32692.307692307695</v>
      </c>
      <c r="BA18" s="37">
        <f t="shared" si="10"/>
        <v>85000</v>
      </c>
      <c r="BB18" s="37">
        <f t="shared" si="10"/>
        <v>3125</v>
      </c>
      <c r="BC18" s="37">
        <f t="shared" si="10"/>
        <v>19318.18181818182</v>
      </c>
      <c r="BD18" s="37">
        <f t="shared" si="10"/>
        <v>12878.787878787878</v>
      </c>
      <c r="BE18" s="37">
        <f t="shared" si="10"/>
        <v>15178.571428571428</v>
      </c>
      <c r="BF18" s="37">
        <f t="shared" si="10"/>
        <v>60714.28571428571</v>
      </c>
      <c r="BG18" s="38"/>
      <c r="BH18" s="38"/>
      <c r="BI18" s="38">
        <v>10</v>
      </c>
      <c r="BJ18" s="38">
        <v>10</v>
      </c>
      <c r="BK18" s="38">
        <v>10</v>
      </c>
      <c r="BL18" s="38">
        <v>10</v>
      </c>
      <c r="BM18" s="38"/>
      <c r="BN18" s="131"/>
      <c r="BO18" s="132"/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241">
        <v>3.6999999999999998E-2</v>
      </c>
      <c r="F19" s="241">
        <v>7.0000000000000001E-3</v>
      </c>
      <c r="G19" s="241">
        <v>6.5000000000000002E-2</v>
      </c>
      <c r="H19" s="241">
        <v>9.4E-2</v>
      </c>
      <c r="I19" s="241">
        <v>4.0000000000000001E-3</v>
      </c>
      <c r="J19" s="241">
        <v>6.8000000000000005E-2</v>
      </c>
      <c r="K19" s="241">
        <v>8.2000000000000003E-2</v>
      </c>
      <c r="L19" s="41">
        <f t="shared" ca="1" si="4"/>
        <v>1200</v>
      </c>
      <c r="M19" s="42">
        <f t="shared" si="5"/>
        <v>10</v>
      </c>
      <c r="N19" s="43">
        <f t="shared" si="5"/>
        <v>0</v>
      </c>
      <c r="O19" s="43">
        <f t="shared" si="5"/>
        <v>10</v>
      </c>
      <c r="P19" s="43">
        <f t="shared" si="5"/>
        <v>10</v>
      </c>
      <c r="Q19" s="43">
        <f t="shared" si="5"/>
        <v>0</v>
      </c>
      <c r="R19" s="43">
        <f t="shared" si="5"/>
        <v>10</v>
      </c>
      <c r="S19" s="44">
        <f t="shared" si="5"/>
        <v>10</v>
      </c>
      <c r="T19" s="165">
        <f t="shared" ca="1" si="6"/>
        <v>200</v>
      </c>
      <c r="U19" s="46">
        <v>2550</v>
      </c>
      <c r="V19" s="47">
        <v>2550</v>
      </c>
      <c r="W19" s="47">
        <v>2550</v>
      </c>
      <c r="X19" s="47">
        <v>2550</v>
      </c>
      <c r="Y19" s="47">
        <v>2550</v>
      </c>
      <c r="Z19" s="47">
        <v>2550</v>
      </c>
      <c r="AA19" s="48">
        <v>2550</v>
      </c>
      <c r="AB19" s="49">
        <f t="shared" ca="1" si="7"/>
        <v>102000</v>
      </c>
      <c r="AC19" s="50">
        <f t="shared" ca="1" si="7"/>
        <v>0</v>
      </c>
      <c r="AD19" s="50">
        <f t="shared" ca="1" si="7"/>
        <v>102000</v>
      </c>
      <c r="AE19" s="50">
        <f t="shared" ca="1" si="7"/>
        <v>102000</v>
      </c>
      <c r="AF19" s="50">
        <f t="shared" ca="1" si="7"/>
        <v>0</v>
      </c>
      <c r="AG19" s="50">
        <f t="shared" ca="1" si="7"/>
        <v>102000</v>
      </c>
      <c r="AH19" s="51">
        <f t="shared" ca="1" si="7"/>
        <v>102000</v>
      </c>
      <c r="AI19" s="35">
        <f t="shared" ca="1" si="11"/>
        <v>510000</v>
      </c>
      <c r="AJ19" s="49">
        <f t="shared" ca="1" si="8"/>
        <v>8.879999999999999</v>
      </c>
      <c r="AK19" s="50">
        <f t="shared" ca="1" si="8"/>
        <v>0</v>
      </c>
      <c r="AL19" s="50">
        <f t="shared" ca="1" si="8"/>
        <v>15.600000000000001</v>
      </c>
      <c r="AM19" s="50">
        <f t="shared" ca="1" si="8"/>
        <v>22.56</v>
      </c>
      <c r="AN19" s="50">
        <f t="shared" ca="1" si="8"/>
        <v>0</v>
      </c>
      <c r="AO19" s="50">
        <f t="shared" ca="1" si="8"/>
        <v>16.32</v>
      </c>
      <c r="AP19" s="51">
        <f t="shared" ca="1" si="8"/>
        <v>19.68</v>
      </c>
      <c r="AQ19" s="36">
        <f t="shared" ca="1" si="12"/>
        <v>83.039999999999992</v>
      </c>
      <c r="AR19" s="49">
        <f t="shared" ca="1" si="9"/>
        <v>11486.486486486489</v>
      </c>
      <c r="AS19" s="50" t="str">
        <f t="shared" ca="1" si="9"/>
        <v/>
      </c>
      <c r="AT19" s="50">
        <f t="shared" ca="1" si="9"/>
        <v>6538.4615384615381</v>
      </c>
      <c r="AU19" s="50">
        <f t="shared" ca="1" si="9"/>
        <v>4521.2765957446809</v>
      </c>
      <c r="AV19" s="50" t="str">
        <f t="shared" ca="1" si="9"/>
        <v/>
      </c>
      <c r="AW19" s="50">
        <f t="shared" ca="1" si="9"/>
        <v>6250</v>
      </c>
      <c r="AX19" s="51">
        <f t="shared" ca="1" si="9"/>
        <v>5182.9268292682927</v>
      </c>
      <c r="AY19" s="36">
        <f t="shared" ca="1" si="13"/>
        <v>6141.6184971098273</v>
      </c>
      <c r="AZ19" s="37">
        <f t="shared" si="14"/>
        <v>11486.486486486487</v>
      </c>
      <c r="BA19" s="37">
        <f t="shared" si="10"/>
        <v>60714.28571428571</v>
      </c>
      <c r="BB19" s="37">
        <f t="shared" si="10"/>
        <v>6538.4615384615381</v>
      </c>
      <c r="BC19" s="37">
        <f t="shared" si="10"/>
        <v>4521.2765957446809</v>
      </c>
      <c r="BD19" s="37">
        <f t="shared" si="10"/>
        <v>106250</v>
      </c>
      <c r="BE19" s="37">
        <f t="shared" si="10"/>
        <v>6250</v>
      </c>
      <c r="BF19" s="37">
        <f t="shared" si="10"/>
        <v>5182.9268292682927</v>
      </c>
      <c r="BG19" s="38">
        <v>10</v>
      </c>
      <c r="BH19" s="38"/>
      <c r="BI19" s="38">
        <v>10</v>
      </c>
      <c r="BJ19" s="38">
        <v>10</v>
      </c>
      <c r="BK19" s="38"/>
      <c r="BL19" s="38">
        <v>10</v>
      </c>
      <c r="BM19" s="38">
        <v>10</v>
      </c>
      <c r="BN19" s="131"/>
      <c r="BO19" s="132"/>
    </row>
    <row r="20" spans="2:67" ht="15" thickBot="1">
      <c r="B20" s="3" t="s">
        <v>52</v>
      </c>
      <c r="C20" s="39">
        <v>0.58333333333333337</v>
      </c>
      <c r="D20" s="40">
        <v>0.625</v>
      </c>
      <c r="E20" s="241">
        <v>7.8E-2</v>
      </c>
      <c r="F20" s="241">
        <v>2.1000000000000001E-2</v>
      </c>
      <c r="G20" s="241">
        <v>0.12</v>
      </c>
      <c r="H20" s="241">
        <v>4.1000000000000002E-2</v>
      </c>
      <c r="I20" s="241">
        <v>1.7999999999999999E-2</v>
      </c>
      <c r="J20" s="241">
        <v>1.4E-2</v>
      </c>
      <c r="K20" s="241">
        <v>3.2000000000000001E-2</v>
      </c>
      <c r="L20" s="41">
        <f t="shared" ca="1" si="4"/>
        <v>1680</v>
      </c>
      <c r="M20" s="42">
        <f t="shared" si="5"/>
        <v>10</v>
      </c>
      <c r="N20" s="43">
        <f t="shared" si="5"/>
        <v>10</v>
      </c>
      <c r="O20" s="43">
        <f t="shared" si="5"/>
        <v>10</v>
      </c>
      <c r="P20" s="43">
        <f t="shared" si="5"/>
        <v>10</v>
      </c>
      <c r="Q20" s="43">
        <f t="shared" si="5"/>
        <v>10</v>
      </c>
      <c r="R20" s="43">
        <f t="shared" si="5"/>
        <v>10</v>
      </c>
      <c r="S20" s="44">
        <f t="shared" si="5"/>
        <v>10</v>
      </c>
      <c r="T20" s="165">
        <f t="shared" ca="1" si="6"/>
        <v>280</v>
      </c>
      <c r="U20" s="46">
        <v>2550</v>
      </c>
      <c r="V20" s="47">
        <v>2550</v>
      </c>
      <c r="W20" s="47">
        <v>2550</v>
      </c>
      <c r="X20" s="47">
        <v>2550</v>
      </c>
      <c r="Y20" s="47">
        <v>2550</v>
      </c>
      <c r="Z20" s="47">
        <v>2550</v>
      </c>
      <c r="AA20" s="48">
        <v>2550</v>
      </c>
      <c r="AB20" s="49">
        <f t="shared" ca="1" si="7"/>
        <v>102000</v>
      </c>
      <c r="AC20" s="50">
        <f t="shared" ca="1" si="7"/>
        <v>102000</v>
      </c>
      <c r="AD20" s="50">
        <f t="shared" ca="1" si="7"/>
        <v>102000</v>
      </c>
      <c r="AE20" s="50">
        <f t="shared" ca="1" si="7"/>
        <v>102000</v>
      </c>
      <c r="AF20" s="50">
        <f t="shared" ca="1" si="7"/>
        <v>102000</v>
      </c>
      <c r="AG20" s="50">
        <f t="shared" ca="1" si="7"/>
        <v>102000</v>
      </c>
      <c r="AH20" s="51">
        <f t="shared" ca="1" si="7"/>
        <v>102000</v>
      </c>
      <c r="AI20" s="35">
        <f t="shared" ca="1" si="11"/>
        <v>714000</v>
      </c>
      <c r="AJ20" s="49">
        <f t="shared" ca="1" si="8"/>
        <v>18.72</v>
      </c>
      <c r="AK20" s="50">
        <f t="shared" ca="1" si="8"/>
        <v>5.04</v>
      </c>
      <c r="AL20" s="50">
        <f t="shared" ca="1" si="8"/>
        <v>28.799999999999997</v>
      </c>
      <c r="AM20" s="50">
        <f t="shared" ca="1" si="8"/>
        <v>9.84</v>
      </c>
      <c r="AN20" s="50">
        <f t="shared" ca="1" si="8"/>
        <v>4.3199999999999994</v>
      </c>
      <c r="AO20" s="50">
        <f t="shared" ca="1" si="8"/>
        <v>3.36</v>
      </c>
      <c r="AP20" s="51">
        <f t="shared" ca="1" si="8"/>
        <v>7.68</v>
      </c>
      <c r="AQ20" s="36">
        <f t="shared" ca="1" si="12"/>
        <v>77.759999999999991</v>
      </c>
      <c r="AR20" s="49">
        <f t="shared" ca="1" si="9"/>
        <v>5448.7179487179492</v>
      </c>
      <c r="AS20" s="50">
        <f t="shared" ca="1" si="9"/>
        <v>20238.095238095237</v>
      </c>
      <c r="AT20" s="50">
        <f t="shared" ca="1" si="9"/>
        <v>3541.666666666667</v>
      </c>
      <c r="AU20" s="50">
        <f t="shared" ca="1" si="9"/>
        <v>10365.853658536585</v>
      </c>
      <c r="AV20" s="50">
        <f t="shared" ca="1" si="9"/>
        <v>23611.111111111113</v>
      </c>
      <c r="AW20" s="50">
        <f t="shared" ca="1" si="9"/>
        <v>30357.142857142859</v>
      </c>
      <c r="AX20" s="51">
        <f t="shared" ca="1" si="9"/>
        <v>13281.25</v>
      </c>
      <c r="AY20" s="36">
        <f t="shared" ca="1" si="13"/>
        <v>9182.0987654320998</v>
      </c>
      <c r="AZ20" s="37">
        <f t="shared" si="14"/>
        <v>5448.7179487179483</v>
      </c>
      <c r="BA20" s="37">
        <f t="shared" si="10"/>
        <v>20238.095238095237</v>
      </c>
      <c r="BB20" s="37">
        <f t="shared" si="10"/>
        <v>3541.666666666667</v>
      </c>
      <c r="BC20" s="37">
        <f t="shared" si="10"/>
        <v>10365.853658536585</v>
      </c>
      <c r="BD20" s="37">
        <f t="shared" si="10"/>
        <v>23611.111111111113</v>
      </c>
      <c r="BE20" s="37">
        <f t="shared" si="10"/>
        <v>30357.142857142855</v>
      </c>
      <c r="BF20" s="37">
        <f t="shared" si="10"/>
        <v>13281.25</v>
      </c>
      <c r="BG20" s="38">
        <v>10</v>
      </c>
      <c r="BH20" s="38">
        <v>10</v>
      </c>
      <c r="BI20" s="38">
        <v>10</v>
      </c>
      <c r="BJ20" s="38">
        <v>10</v>
      </c>
      <c r="BK20" s="38">
        <v>10</v>
      </c>
      <c r="BL20" s="38">
        <v>10</v>
      </c>
      <c r="BM20" s="38">
        <v>10</v>
      </c>
      <c r="BN20" s="131"/>
      <c r="BO20" s="132"/>
    </row>
    <row r="21" spans="2:67" ht="15" thickBot="1">
      <c r="B21" s="3" t="s">
        <v>52</v>
      </c>
      <c r="C21" s="39">
        <v>0.625</v>
      </c>
      <c r="D21" s="40">
        <v>0.66666666666666663</v>
      </c>
      <c r="E21" s="241">
        <v>3.2000000000000001E-2</v>
      </c>
      <c r="F21" s="241">
        <v>2.4E-2</v>
      </c>
      <c r="G21" s="241">
        <v>4.5999999999999999E-2</v>
      </c>
      <c r="H21" s="241">
        <v>9.8000000000000004E-2</v>
      </c>
      <c r="I21" s="241">
        <v>4.8000000000000001E-2</v>
      </c>
      <c r="J21" s="241">
        <v>0.11700000000000001</v>
      </c>
      <c r="K21" s="241">
        <v>0.113</v>
      </c>
      <c r="L21" s="41">
        <f t="shared" ca="1" si="4"/>
        <v>1680</v>
      </c>
      <c r="M21" s="42">
        <f t="shared" si="5"/>
        <v>10</v>
      </c>
      <c r="N21" s="43">
        <f t="shared" si="5"/>
        <v>10</v>
      </c>
      <c r="O21" s="43">
        <f t="shared" si="5"/>
        <v>10</v>
      </c>
      <c r="P21" s="43">
        <f t="shared" si="5"/>
        <v>10</v>
      </c>
      <c r="Q21" s="43">
        <f t="shared" si="5"/>
        <v>10</v>
      </c>
      <c r="R21" s="43">
        <f t="shared" si="5"/>
        <v>10</v>
      </c>
      <c r="S21" s="44">
        <f t="shared" si="5"/>
        <v>10</v>
      </c>
      <c r="T21" s="165">
        <f t="shared" ca="1" si="6"/>
        <v>280</v>
      </c>
      <c r="U21" s="46">
        <v>2550</v>
      </c>
      <c r="V21" s="47">
        <v>2550</v>
      </c>
      <c r="W21" s="47">
        <v>2550</v>
      </c>
      <c r="X21" s="47">
        <v>2550</v>
      </c>
      <c r="Y21" s="47">
        <v>2550</v>
      </c>
      <c r="Z21" s="47">
        <v>2550</v>
      </c>
      <c r="AA21" s="48">
        <v>2550</v>
      </c>
      <c r="AB21" s="49">
        <f t="shared" ca="1" si="7"/>
        <v>102000</v>
      </c>
      <c r="AC21" s="50">
        <f t="shared" ca="1" si="7"/>
        <v>102000</v>
      </c>
      <c r="AD21" s="50">
        <f t="shared" ca="1" si="7"/>
        <v>102000</v>
      </c>
      <c r="AE21" s="50">
        <f t="shared" ca="1" si="7"/>
        <v>102000</v>
      </c>
      <c r="AF21" s="50">
        <f t="shared" ca="1" si="7"/>
        <v>102000</v>
      </c>
      <c r="AG21" s="50">
        <f t="shared" ca="1" si="7"/>
        <v>102000</v>
      </c>
      <c r="AH21" s="51">
        <f t="shared" ca="1" si="7"/>
        <v>102000</v>
      </c>
      <c r="AI21" s="35">
        <f t="shared" ca="1" si="11"/>
        <v>714000</v>
      </c>
      <c r="AJ21" s="49">
        <f t="shared" ca="1" si="8"/>
        <v>7.68</v>
      </c>
      <c r="AK21" s="50">
        <f t="shared" ca="1" si="8"/>
        <v>5.76</v>
      </c>
      <c r="AL21" s="50">
        <f t="shared" ca="1" si="8"/>
        <v>11.04</v>
      </c>
      <c r="AM21" s="50">
        <f t="shared" ca="1" si="8"/>
        <v>23.52</v>
      </c>
      <c r="AN21" s="50">
        <f t="shared" ca="1" si="8"/>
        <v>11.52</v>
      </c>
      <c r="AO21" s="50">
        <f t="shared" ca="1" si="8"/>
        <v>28.080000000000002</v>
      </c>
      <c r="AP21" s="51">
        <f t="shared" ca="1" si="8"/>
        <v>27.12</v>
      </c>
      <c r="AQ21" s="36">
        <f t="shared" ca="1" si="12"/>
        <v>114.72</v>
      </c>
      <c r="AR21" s="49">
        <f t="shared" ca="1" si="9"/>
        <v>13281.25</v>
      </c>
      <c r="AS21" s="50">
        <f t="shared" ca="1" si="9"/>
        <v>17708.333333333336</v>
      </c>
      <c r="AT21" s="50">
        <f t="shared" ca="1" si="9"/>
        <v>9239.1304347826099</v>
      </c>
      <c r="AU21" s="50">
        <f t="shared" ca="1" si="9"/>
        <v>4336.7346938775509</v>
      </c>
      <c r="AV21" s="50">
        <f t="shared" ca="1" si="9"/>
        <v>8854.1666666666679</v>
      </c>
      <c r="AW21" s="50">
        <f t="shared" ca="1" si="9"/>
        <v>3632.4786324786323</v>
      </c>
      <c r="AX21" s="51">
        <f t="shared" ca="1" si="9"/>
        <v>3761.0619469026547</v>
      </c>
      <c r="AY21" s="36">
        <f t="shared" ca="1" si="13"/>
        <v>6223.8493723849369</v>
      </c>
      <c r="AZ21" s="37">
        <f t="shared" si="14"/>
        <v>13281.25</v>
      </c>
      <c r="BA21" s="37">
        <f t="shared" si="10"/>
        <v>17708.333333333332</v>
      </c>
      <c r="BB21" s="37">
        <f t="shared" si="10"/>
        <v>9239.1304347826081</v>
      </c>
      <c r="BC21" s="37">
        <f t="shared" si="10"/>
        <v>4336.7346938775509</v>
      </c>
      <c r="BD21" s="37">
        <f t="shared" si="10"/>
        <v>8854.1666666666661</v>
      </c>
      <c r="BE21" s="37">
        <f t="shared" si="10"/>
        <v>3632.4786324786323</v>
      </c>
      <c r="BF21" s="37">
        <f t="shared" si="10"/>
        <v>3761.0619469026547</v>
      </c>
      <c r="BG21" s="38">
        <v>10</v>
      </c>
      <c r="BH21" s="38">
        <v>10</v>
      </c>
      <c r="BI21" s="38">
        <v>10</v>
      </c>
      <c r="BJ21" s="38">
        <v>10</v>
      </c>
      <c r="BK21" s="38">
        <v>10</v>
      </c>
      <c r="BL21" s="38">
        <v>10</v>
      </c>
      <c r="BM21" s="38">
        <v>10</v>
      </c>
      <c r="BN21" s="131"/>
      <c r="BO21" s="132"/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241">
        <v>0.14099999999999999</v>
      </c>
      <c r="F22" s="241">
        <v>4.8000000000000001E-2</v>
      </c>
      <c r="G22" s="241">
        <v>0.14899999999999999</v>
      </c>
      <c r="H22" s="241">
        <v>6.9000000000000006E-2</v>
      </c>
      <c r="I22" s="241">
        <v>0.13300000000000001</v>
      </c>
      <c r="J22" s="241">
        <v>1.2999999999999999E-2</v>
      </c>
      <c r="K22" s="241">
        <v>3.5999999999999997E-2</v>
      </c>
      <c r="L22" s="41">
        <f t="shared" ca="1" si="4"/>
        <v>1680</v>
      </c>
      <c r="M22" s="42">
        <f t="shared" si="5"/>
        <v>10</v>
      </c>
      <c r="N22" s="43">
        <f t="shared" si="5"/>
        <v>10</v>
      </c>
      <c r="O22" s="43">
        <f t="shared" si="5"/>
        <v>10</v>
      </c>
      <c r="P22" s="43">
        <f t="shared" si="5"/>
        <v>10</v>
      </c>
      <c r="Q22" s="43">
        <f t="shared" si="5"/>
        <v>10</v>
      </c>
      <c r="R22" s="43">
        <f t="shared" si="5"/>
        <v>10</v>
      </c>
      <c r="S22" s="44">
        <f t="shared" si="5"/>
        <v>10</v>
      </c>
      <c r="T22" s="165">
        <f t="shared" ca="1" si="6"/>
        <v>280</v>
      </c>
      <c r="U22" s="46">
        <v>2550</v>
      </c>
      <c r="V22" s="47">
        <v>2550</v>
      </c>
      <c r="W22" s="47">
        <v>2550</v>
      </c>
      <c r="X22" s="47">
        <v>2550</v>
      </c>
      <c r="Y22" s="47">
        <v>2550</v>
      </c>
      <c r="Z22" s="47">
        <v>2550</v>
      </c>
      <c r="AA22" s="48">
        <v>2550</v>
      </c>
      <c r="AB22" s="49">
        <f t="shared" ca="1" si="7"/>
        <v>102000</v>
      </c>
      <c r="AC22" s="50">
        <f t="shared" ca="1" si="7"/>
        <v>102000</v>
      </c>
      <c r="AD22" s="50">
        <f t="shared" ca="1" si="7"/>
        <v>102000</v>
      </c>
      <c r="AE22" s="50">
        <f t="shared" ca="1" si="7"/>
        <v>102000</v>
      </c>
      <c r="AF22" s="50">
        <f t="shared" ca="1" si="7"/>
        <v>102000</v>
      </c>
      <c r="AG22" s="50">
        <f t="shared" ca="1" si="7"/>
        <v>102000</v>
      </c>
      <c r="AH22" s="51">
        <f t="shared" ca="1" si="7"/>
        <v>102000</v>
      </c>
      <c r="AI22" s="35">
        <f t="shared" ca="1" si="11"/>
        <v>714000</v>
      </c>
      <c r="AJ22" s="49">
        <f t="shared" ca="1" si="8"/>
        <v>33.839999999999996</v>
      </c>
      <c r="AK22" s="50">
        <f t="shared" ca="1" si="8"/>
        <v>11.52</v>
      </c>
      <c r="AL22" s="50">
        <f t="shared" ca="1" si="8"/>
        <v>35.76</v>
      </c>
      <c r="AM22" s="50">
        <f t="shared" ca="1" si="8"/>
        <v>16.560000000000002</v>
      </c>
      <c r="AN22" s="50">
        <f t="shared" ca="1" si="8"/>
        <v>31.92</v>
      </c>
      <c r="AO22" s="50">
        <f t="shared" ca="1" si="8"/>
        <v>3.1199999999999997</v>
      </c>
      <c r="AP22" s="51">
        <f t="shared" ca="1" si="8"/>
        <v>8.6399999999999988</v>
      </c>
      <c r="AQ22" s="36">
        <f t="shared" ca="1" si="12"/>
        <v>141.36000000000001</v>
      </c>
      <c r="AR22" s="49">
        <f t="shared" ca="1" si="9"/>
        <v>3014.184397163121</v>
      </c>
      <c r="AS22" s="50">
        <f t="shared" ca="1" si="9"/>
        <v>8854.1666666666679</v>
      </c>
      <c r="AT22" s="50">
        <f t="shared" ca="1" si="9"/>
        <v>2852.3489932885909</v>
      </c>
      <c r="AU22" s="50">
        <f t="shared" ca="1" si="9"/>
        <v>6159.420289855072</v>
      </c>
      <c r="AV22" s="50">
        <f t="shared" ca="1" si="9"/>
        <v>3195.488721804511</v>
      </c>
      <c r="AW22" s="50">
        <f t="shared" ca="1" si="9"/>
        <v>32692.307692307695</v>
      </c>
      <c r="AX22" s="51">
        <f t="shared" ca="1" si="9"/>
        <v>11805.555555555557</v>
      </c>
      <c r="AY22" s="36">
        <f t="shared" ca="1" si="13"/>
        <v>5050.9337860780979</v>
      </c>
      <c r="AZ22" s="37">
        <f t="shared" si="14"/>
        <v>3014.184397163121</v>
      </c>
      <c r="BA22" s="37">
        <f t="shared" si="10"/>
        <v>8854.1666666666661</v>
      </c>
      <c r="BB22" s="37">
        <f t="shared" si="10"/>
        <v>2852.3489932885909</v>
      </c>
      <c r="BC22" s="37">
        <f t="shared" si="10"/>
        <v>6159.420289855072</v>
      </c>
      <c r="BD22" s="37">
        <f t="shared" si="10"/>
        <v>3195.488721804511</v>
      </c>
      <c r="BE22" s="37">
        <f t="shared" si="10"/>
        <v>32692.307692307695</v>
      </c>
      <c r="BF22" s="37">
        <f t="shared" si="10"/>
        <v>11805.555555555557</v>
      </c>
      <c r="BG22" s="38">
        <v>10</v>
      </c>
      <c r="BH22" s="38">
        <v>10</v>
      </c>
      <c r="BI22" s="38">
        <v>10</v>
      </c>
      <c r="BJ22" s="38">
        <v>10</v>
      </c>
      <c r="BK22" s="38">
        <v>10</v>
      </c>
      <c r="BL22" s="38">
        <v>10</v>
      </c>
      <c r="BM22" s="38">
        <v>10</v>
      </c>
      <c r="BN22" s="131"/>
      <c r="BO22" s="132"/>
    </row>
    <row r="23" spans="2:67" ht="15" thickBot="1">
      <c r="B23" s="3" t="s">
        <v>52</v>
      </c>
      <c r="C23" s="39">
        <v>0.70833333333333337</v>
      </c>
      <c r="D23" s="40">
        <v>0.75</v>
      </c>
      <c r="E23" s="241">
        <v>6.8000000000000005E-2</v>
      </c>
      <c r="F23" s="241">
        <v>2.9000000000000001E-2</v>
      </c>
      <c r="G23" s="241">
        <v>0.107</v>
      </c>
      <c r="H23" s="241">
        <v>0.08</v>
      </c>
      <c r="I23" s="241">
        <v>5.3999999999999999E-2</v>
      </c>
      <c r="J23" s="241">
        <v>0.107</v>
      </c>
      <c r="K23" s="241">
        <v>9.9000000000000005E-2</v>
      </c>
      <c r="L23" s="41">
        <f t="shared" ca="1" si="4"/>
        <v>1680</v>
      </c>
      <c r="M23" s="42">
        <f t="shared" si="5"/>
        <v>10</v>
      </c>
      <c r="N23" s="43">
        <f t="shared" si="5"/>
        <v>10</v>
      </c>
      <c r="O23" s="43">
        <f t="shared" si="5"/>
        <v>10</v>
      </c>
      <c r="P23" s="43">
        <f t="shared" si="5"/>
        <v>10</v>
      </c>
      <c r="Q23" s="43">
        <f t="shared" si="5"/>
        <v>10</v>
      </c>
      <c r="R23" s="43">
        <f t="shared" si="5"/>
        <v>10</v>
      </c>
      <c r="S23" s="44">
        <f t="shared" si="5"/>
        <v>10</v>
      </c>
      <c r="T23" s="165">
        <f t="shared" ca="1" si="6"/>
        <v>280</v>
      </c>
      <c r="U23" s="46">
        <v>2550</v>
      </c>
      <c r="V23" s="47">
        <v>2550</v>
      </c>
      <c r="W23" s="47">
        <v>2550</v>
      </c>
      <c r="X23" s="47">
        <v>2550</v>
      </c>
      <c r="Y23" s="47">
        <v>2550</v>
      </c>
      <c r="Z23" s="47">
        <v>2550</v>
      </c>
      <c r="AA23" s="48">
        <v>2550</v>
      </c>
      <c r="AB23" s="49">
        <f t="shared" ca="1" si="7"/>
        <v>102000</v>
      </c>
      <c r="AC23" s="50">
        <f t="shared" ca="1" si="7"/>
        <v>102000</v>
      </c>
      <c r="AD23" s="50">
        <f t="shared" ca="1" si="7"/>
        <v>102000</v>
      </c>
      <c r="AE23" s="50">
        <f t="shared" ca="1" si="7"/>
        <v>102000</v>
      </c>
      <c r="AF23" s="50">
        <f t="shared" ca="1" si="7"/>
        <v>102000</v>
      </c>
      <c r="AG23" s="50">
        <f t="shared" ca="1" si="7"/>
        <v>102000</v>
      </c>
      <c r="AH23" s="51">
        <f t="shared" ca="1" si="7"/>
        <v>102000</v>
      </c>
      <c r="AI23" s="35">
        <f t="shared" ca="1" si="11"/>
        <v>714000</v>
      </c>
      <c r="AJ23" s="49">
        <f t="shared" ca="1" si="8"/>
        <v>16.32</v>
      </c>
      <c r="AK23" s="50">
        <f t="shared" ca="1" si="8"/>
        <v>6.96</v>
      </c>
      <c r="AL23" s="50">
        <f t="shared" ca="1" si="8"/>
        <v>25.68</v>
      </c>
      <c r="AM23" s="50">
        <f t="shared" ca="1" si="8"/>
        <v>19.2</v>
      </c>
      <c r="AN23" s="50">
        <f t="shared" ca="1" si="8"/>
        <v>12.959999999999999</v>
      </c>
      <c r="AO23" s="50">
        <f t="shared" ca="1" si="8"/>
        <v>25.68</v>
      </c>
      <c r="AP23" s="51">
        <f t="shared" ca="1" si="8"/>
        <v>23.76</v>
      </c>
      <c r="AQ23" s="36">
        <f t="shared" ca="1" si="12"/>
        <v>130.55999999999997</v>
      </c>
      <c r="AR23" s="49">
        <f t="shared" ca="1" si="9"/>
        <v>6250</v>
      </c>
      <c r="AS23" s="50">
        <f t="shared" ca="1" si="9"/>
        <v>14655.172413793103</v>
      </c>
      <c r="AT23" s="50">
        <f t="shared" ca="1" si="9"/>
        <v>3971.9626168224299</v>
      </c>
      <c r="AU23" s="50">
        <f t="shared" ca="1" si="9"/>
        <v>5312.5</v>
      </c>
      <c r="AV23" s="50">
        <f t="shared" ca="1" si="9"/>
        <v>7870.3703703703713</v>
      </c>
      <c r="AW23" s="50">
        <f t="shared" ca="1" si="9"/>
        <v>3971.9626168224299</v>
      </c>
      <c r="AX23" s="51">
        <f t="shared" ca="1" si="9"/>
        <v>4292.9292929292924</v>
      </c>
      <c r="AY23" s="36">
        <f t="shared" ca="1" si="13"/>
        <v>5468.7500000000009</v>
      </c>
      <c r="AZ23" s="37">
        <f t="shared" si="14"/>
        <v>6250</v>
      </c>
      <c r="BA23" s="37">
        <f t="shared" si="10"/>
        <v>14655.172413793103</v>
      </c>
      <c r="BB23" s="37">
        <f t="shared" si="10"/>
        <v>3971.9626168224299</v>
      </c>
      <c r="BC23" s="37">
        <f t="shared" si="10"/>
        <v>5312.5</v>
      </c>
      <c r="BD23" s="37">
        <f t="shared" si="10"/>
        <v>7870.3703703703704</v>
      </c>
      <c r="BE23" s="37">
        <f t="shared" si="10"/>
        <v>3971.9626168224299</v>
      </c>
      <c r="BF23" s="37">
        <f t="shared" si="10"/>
        <v>4292.9292929292924</v>
      </c>
      <c r="BG23" s="38">
        <v>10</v>
      </c>
      <c r="BH23" s="38">
        <v>10</v>
      </c>
      <c r="BI23" s="38">
        <v>10</v>
      </c>
      <c r="BJ23" s="38">
        <v>10</v>
      </c>
      <c r="BK23" s="38">
        <v>10</v>
      </c>
      <c r="BL23" s="38">
        <v>10</v>
      </c>
      <c r="BM23" s="38">
        <v>10</v>
      </c>
      <c r="BN23" s="131"/>
      <c r="BO23" s="132"/>
    </row>
    <row r="24" spans="2:67" ht="15" thickBot="1">
      <c r="B24" s="3" t="s">
        <v>48</v>
      </c>
      <c r="C24" s="39">
        <v>0.75</v>
      </c>
      <c r="D24" s="40">
        <v>0.79166666666666663</v>
      </c>
      <c r="E24" s="241">
        <v>0.11799999999999999</v>
      </c>
      <c r="F24" s="241">
        <v>3.4000000000000002E-2</v>
      </c>
      <c r="G24" s="241">
        <v>0.152</v>
      </c>
      <c r="H24" s="241">
        <v>0.09</v>
      </c>
      <c r="I24" s="241">
        <v>9.5000000000000001E-2</v>
      </c>
      <c r="J24" s="241">
        <v>1.7999999999999999E-2</v>
      </c>
      <c r="K24" s="241">
        <v>3.1E-2</v>
      </c>
      <c r="L24" s="41">
        <f t="shared" ca="1" si="4"/>
        <v>1680</v>
      </c>
      <c r="M24" s="42">
        <f t="shared" si="5"/>
        <v>10</v>
      </c>
      <c r="N24" s="43">
        <f t="shared" si="5"/>
        <v>10</v>
      </c>
      <c r="O24" s="43">
        <f t="shared" si="5"/>
        <v>10</v>
      </c>
      <c r="P24" s="43">
        <f t="shared" si="5"/>
        <v>10</v>
      </c>
      <c r="Q24" s="43">
        <f t="shared" si="5"/>
        <v>10</v>
      </c>
      <c r="R24" s="43">
        <f t="shared" si="5"/>
        <v>10</v>
      </c>
      <c r="S24" s="44">
        <f t="shared" si="5"/>
        <v>10</v>
      </c>
      <c r="T24" s="165">
        <f t="shared" ca="1" si="6"/>
        <v>280</v>
      </c>
      <c r="U24" s="46">
        <v>2550</v>
      </c>
      <c r="V24" s="47">
        <v>2550</v>
      </c>
      <c r="W24" s="47">
        <v>2550</v>
      </c>
      <c r="X24" s="47">
        <v>2550</v>
      </c>
      <c r="Y24" s="47">
        <v>2550</v>
      </c>
      <c r="Z24" s="47">
        <v>2550</v>
      </c>
      <c r="AA24" s="48">
        <v>2550</v>
      </c>
      <c r="AB24" s="49">
        <f t="shared" ca="1" si="7"/>
        <v>102000</v>
      </c>
      <c r="AC24" s="50">
        <f t="shared" ca="1" si="7"/>
        <v>102000</v>
      </c>
      <c r="AD24" s="50">
        <f t="shared" ca="1" si="7"/>
        <v>102000</v>
      </c>
      <c r="AE24" s="50">
        <f t="shared" ca="1" si="7"/>
        <v>102000</v>
      </c>
      <c r="AF24" s="50">
        <f t="shared" ca="1" si="7"/>
        <v>102000</v>
      </c>
      <c r="AG24" s="50">
        <f t="shared" ca="1" si="7"/>
        <v>102000</v>
      </c>
      <c r="AH24" s="51">
        <f t="shared" ca="1" si="7"/>
        <v>102000</v>
      </c>
      <c r="AI24" s="35">
        <f t="shared" ca="1" si="11"/>
        <v>714000</v>
      </c>
      <c r="AJ24" s="49">
        <f t="shared" ca="1" si="8"/>
        <v>28.32</v>
      </c>
      <c r="AK24" s="50">
        <f t="shared" ca="1" si="8"/>
        <v>8.16</v>
      </c>
      <c r="AL24" s="50">
        <f t="shared" ca="1" si="8"/>
        <v>36.479999999999997</v>
      </c>
      <c r="AM24" s="50">
        <f t="shared" ca="1" si="8"/>
        <v>21.599999999999998</v>
      </c>
      <c r="AN24" s="50">
        <f t="shared" ca="1" si="8"/>
        <v>22.8</v>
      </c>
      <c r="AO24" s="50">
        <f t="shared" ca="1" si="8"/>
        <v>4.3199999999999994</v>
      </c>
      <c r="AP24" s="51">
        <f t="shared" ca="1" si="8"/>
        <v>7.4399999999999995</v>
      </c>
      <c r="AQ24" s="36">
        <f t="shared" ca="1" si="12"/>
        <v>129.12</v>
      </c>
      <c r="AR24" s="49">
        <f t="shared" ca="1" si="9"/>
        <v>3601.6949152542375</v>
      </c>
      <c r="AS24" s="50">
        <f t="shared" ca="1" si="9"/>
        <v>12500</v>
      </c>
      <c r="AT24" s="50">
        <f t="shared" ca="1" si="9"/>
        <v>2796.0526315789475</v>
      </c>
      <c r="AU24" s="50">
        <f t="shared" ca="1" si="9"/>
        <v>4722.2222222222226</v>
      </c>
      <c r="AV24" s="50">
        <f t="shared" ca="1" si="9"/>
        <v>4473.6842105263158</v>
      </c>
      <c r="AW24" s="50">
        <f t="shared" ca="1" si="9"/>
        <v>23611.111111111113</v>
      </c>
      <c r="AX24" s="51">
        <f t="shared" ca="1" si="9"/>
        <v>13709.677419354839</v>
      </c>
      <c r="AY24" s="36">
        <f t="shared" ca="1" si="13"/>
        <v>5529.7397769516729</v>
      </c>
      <c r="AZ24" s="37">
        <f t="shared" si="14"/>
        <v>3601.6949152542375</v>
      </c>
      <c r="BA24" s="37">
        <f t="shared" si="10"/>
        <v>12500</v>
      </c>
      <c r="BB24" s="37">
        <f t="shared" si="10"/>
        <v>2796.0526315789475</v>
      </c>
      <c r="BC24" s="37">
        <f t="shared" si="10"/>
        <v>4722.2222222222226</v>
      </c>
      <c r="BD24" s="37">
        <f t="shared" si="10"/>
        <v>4473.6842105263158</v>
      </c>
      <c r="BE24" s="37">
        <f t="shared" si="10"/>
        <v>23611.111111111113</v>
      </c>
      <c r="BF24" s="37">
        <f t="shared" si="10"/>
        <v>13709.677419354839</v>
      </c>
      <c r="BG24" s="38">
        <v>10</v>
      </c>
      <c r="BH24" s="38">
        <v>10</v>
      </c>
      <c r="BI24" s="38">
        <v>10</v>
      </c>
      <c r="BJ24" s="38">
        <v>10</v>
      </c>
      <c r="BK24" s="38">
        <v>10</v>
      </c>
      <c r="BL24" s="38">
        <v>10</v>
      </c>
      <c r="BM24" s="38">
        <v>10</v>
      </c>
      <c r="BN24" s="131"/>
      <c r="BO24" s="132"/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241">
        <v>6.0999999999999999E-2</v>
      </c>
      <c r="F25" s="241">
        <v>0.11</v>
      </c>
      <c r="G25" s="241">
        <v>0.127</v>
      </c>
      <c r="H25" s="241">
        <v>6.5000000000000002E-2</v>
      </c>
      <c r="I25" s="241">
        <v>0.105</v>
      </c>
      <c r="J25" s="241">
        <v>2.3E-2</v>
      </c>
      <c r="K25" s="241">
        <v>6.9000000000000006E-2</v>
      </c>
      <c r="L25" s="41">
        <f t="shared" ca="1" si="4"/>
        <v>1440</v>
      </c>
      <c r="M25" s="42">
        <f t="shared" si="5"/>
        <v>10</v>
      </c>
      <c r="N25" s="43">
        <f t="shared" si="5"/>
        <v>10</v>
      </c>
      <c r="O25" s="43">
        <f t="shared" si="5"/>
        <v>10</v>
      </c>
      <c r="P25" s="43">
        <f t="shared" si="5"/>
        <v>10</v>
      </c>
      <c r="Q25" s="43">
        <f t="shared" si="5"/>
        <v>10</v>
      </c>
      <c r="R25" s="43">
        <f t="shared" si="5"/>
        <v>0</v>
      </c>
      <c r="S25" s="44">
        <f t="shared" si="5"/>
        <v>10</v>
      </c>
      <c r="T25" s="165">
        <f t="shared" ca="1" si="6"/>
        <v>240</v>
      </c>
      <c r="U25" s="46">
        <v>5525</v>
      </c>
      <c r="V25" s="47">
        <v>5525</v>
      </c>
      <c r="W25" s="47">
        <v>5525</v>
      </c>
      <c r="X25" s="47">
        <v>5525</v>
      </c>
      <c r="Y25" s="47">
        <v>5525</v>
      </c>
      <c r="Z25" s="47">
        <v>5525</v>
      </c>
      <c r="AA25" s="48">
        <v>5525</v>
      </c>
      <c r="AB25" s="49">
        <f t="shared" ca="1" si="7"/>
        <v>221000</v>
      </c>
      <c r="AC25" s="50">
        <f t="shared" ca="1" si="7"/>
        <v>221000</v>
      </c>
      <c r="AD25" s="50">
        <f t="shared" ca="1" si="7"/>
        <v>221000</v>
      </c>
      <c r="AE25" s="50">
        <f t="shared" ca="1" si="7"/>
        <v>221000</v>
      </c>
      <c r="AF25" s="50">
        <f t="shared" ca="1" si="7"/>
        <v>221000</v>
      </c>
      <c r="AG25" s="50">
        <f t="shared" ca="1" si="7"/>
        <v>0</v>
      </c>
      <c r="AH25" s="51">
        <f t="shared" ca="1" si="7"/>
        <v>221000</v>
      </c>
      <c r="AI25" s="35">
        <f t="shared" ca="1" si="11"/>
        <v>1326000</v>
      </c>
      <c r="AJ25" s="49">
        <f t="shared" ca="1" si="8"/>
        <v>14.64</v>
      </c>
      <c r="AK25" s="50">
        <f t="shared" ca="1" si="8"/>
        <v>26.4</v>
      </c>
      <c r="AL25" s="50">
        <f t="shared" ca="1" si="8"/>
        <v>30.48</v>
      </c>
      <c r="AM25" s="50">
        <f t="shared" ca="1" si="8"/>
        <v>15.600000000000001</v>
      </c>
      <c r="AN25" s="50">
        <f t="shared" ca="1" si="8"/>
        <v>25.2</v>
      </c>
      <c r="AO25" s="50">
        <f t="shared" ca="1" si="8"/>
        <v>0</v>
      </c>
      <c r="AP25" s="51">
        <f t="shared" ca="1" si="8"/>
        <v>16.560000000000002</v>
      </c>
      <c r="AQ25" s="36">
        <f t="shared" ca="1" si="12"/>
        <v>128.88</v>
      </c>
      <c r="AR25" s="49">
        <f t="shared" ca="1" si="9"/>
        <v>15095.628415300545</v>
      </c>
      <c r="AS25" s="50">
        <f t="shared" ca="1" si="9"/>
        <v>8371.2121212121219</v>
      </c>
      <c r="AT25" s="50">
        <f t="shared" ca="1" si="9"/>
        <v>7250.6561679790029</v>
      </c>
      <c r="AU25" s="50">
        <f t="shared" ca="1" si="9"/>
        <v>14166.666666666666</v>
      </c>
      <c r="AV25" s="50">
        <f t="shared" ca="1" si="9"/>
        <v>8769.8412698412703</v>
      </c>
      <c r="AW25" s="50" t="str">
        <f t="shared" ca="1" si="9"/>
        <v/>
      </c>
      <c r="AX25" s="51">
        <f t="shared" ca="1" si="9"/>
        <v>13345.410628019321</v>
      </c>
      <c r="AY25" s="36">
        <f t="shared" ca="1" si="13"/>
        <v>10288.640595903165</v>
      </c>
      <c r="AZ25" s="37">
        <f t="shared" si="14"/>
        <v>15095.628415300547</v>
      </c>
      <c r="BA25" s="37">
        <f t="shared" si="10"/>
        <v>8371.2121212121219</v>
      </c>
      <c r="BB25" s="37">
        <f t="shared" si="10"/>
        <v>7250.6561679790029</v>
      </c>
      <c r="BC25" s="37">
        <f t="shared" si="10"/>
        <v>14166.666666666666</v>
      </c>
      <c r="BD25" s="37">
        <f t="shared" si="10"/>
        <v>8769.8412698412703</v>
      </c>
      <c r="BE25" s="37">
        <f t="shared" si="10"/>
        <v>40036.231884057976</v>
      </c>
      <c r="BF25" s="37">
        <f t="shared" si="10"/>
        <v>13345.410628019323</v>
      </c>
      <c r="BG25" s="38">
        <v>10</v>
      </c>
      <c r="BH25" s="38">
        <v>10</v>
      </c>
      <c r="BI25" s="38">
        <v>10</v>
      </c>
      <c r="BJ25" s="38">
        <v>10</v>
      </c>
      <c r="BK25" s="38">
        <v>10</v>
      </c>
      <c r="BL25" s="38"/>
      <c r="BM25" s="38">
        <v>10</v>
      </c>
      <c r="BN25" s="131"/>
      <c r="BO25" s="132"/>
    </row>
    <row r="26" spans="2:67" ht="15" thickBot="1">
      <c r="B26" s="3" t="s">
        <v>47</v>
      </c>
      <c r="C26" s="39">
        <v>0.83333333333333337</v>
      </c>
      <c r="D26" s="40">
        <v>0.875</v>
      </c>
      <c r="E26" s="241">
        <v>0.191</v>
      </c>
      <c r="F26" s="241">
        <v>0.23300000000000001</v>
      </c>
      <c r="G26" s="241">
        <v>8.4000000000000005E-2</v>
      </c>
      <c r="H26" s="241">
        <v>7.6999999999999999E-2</v>
      </c>
      <c r="I26" s="241">
        <v>0.09</v>
      </c>
      <c r="J26" s="241">
        <v>4.9000000000000002E-2</v>
      </c>
      <c r="K26" s="241">
        <v>0.16400000000000001</v>
      </c>
      <c r="L26" s="41">
        <f t="shared" ca="1" si="4"/>
        <v>1680</v>
      </c>
      <c r="M26" s="42">
        <f t="shared" si="5"/>
        <v>10</v>
      </c>
      <c r="N26" s="43">
        <f t="shared" si="5"/>
        <v>10</v>
      </c>
      <c r="O26" s="43">
        <f t="shared" si="5"/>
        <v>10</v>
      </c>
      <c r="P26" s="43">
        <f t="shared" si="5"/>
        <v>10</v>
      </c>
      <c r="Q26" s="43">
        <f t="shared" si="5"/>
        <v>10</v>
      </c>
      <c r="R26" s="43">
        <f t="shared" si="5"/>
        <v>10</v>
      </c>
      <c r="S26" s="44">
        <f t="shared" si="5"/>
        <v>10</v>
      </c>
      <c r="T26" s="165">
        <f t="shared" ca="1" si="6"/>
        <v>280</v>
      </c>
      <c r="U26" s="46">
        <v>5525</v>
      </c>
      <c r="V26" s="47">
        <v>5525</v>
      </c>
      <c r="W26" s="47">
        <v>5525</v>
      </c>
      <c r="X26" s="47">
        <v>5525</v>
      </c>
      <c r="Y26" s="47">
        <v>5525</v>
      </c>
      <c r="Z26" s="47">
        <v>5525</v>
      </c>
      <c r="AA26" s="48">
        <v>5525</v>
      </c>
      <c r="AB26" s="49">
        <f t="shared" ca="1" si="7"/>
        <v>221000</v>
      </c>
      <c r="AC26" s="50">
        <f t="shared" ca="1" si="7"/>
        <v>221000</v>
      </c>
      <c r="AD26" s="50">
        <f t="shared" ca="1" si="7"/>
        <v>221000</v>
      </c>
      <c r="AE26" s="50">
        <f t="shared" ca="1" si="7"/>
        <v>221000</v>
      </c>
      <c r="AF26" s="50">
        <f t="shared" ca="1" si="7"/>
        <v>221000</v>
      </c>
      <c r="AG26" s="50">
        <f t="shared" ca="1" si="7"/>
        <v>221000</v>
      </c>
      <c r="AH26" s="51">
        <f t="shared" ca="1" si="7"/>
        <v>221000</v>
      </c>
      <c r="AI26" s="35">
        <f t="shared" ca="1" si="11"/>
        <v>1547000</v>
      </c>
      <c r="AJ26" s="49">
        <f t="shared" ca="1" si="8"/>
        <v>45.84</v>
      </c>
      <c r="AK26" s="50">
        <f t="shared" ca="1" si="8"/>
        <v>55.92</v>
      </c>
      <c r="AL26" s="50">
        <f t="shared" ca="1" si="8"/>
        <v>20.16</v>
      </c>
      <c r="AM26" s="50">
        <f t="shared" ca="1" si="8"/>
        <v>18.48</v>
      </c>
      <c r="AN26" s="50">
        <f t="shared" ca="1" si="8"/>
        <v>21.599999999999998</v>
      </c>
      <c r="AO26" s="50">
        <f t="shared" ca="1" si="8"/>
        <v>11.76</v>
      </c>
      <c r="AP26" s="51">
        <f t="shared" ca="1" si="8"/>
        <v>39.36</v>
      </c>
      <c r="AQ26" s="36">
        <f t="shared" ca="1" si="12"/>
        <v>213.12</v>
      </c>
      <c r="AR26" s="49">
        <f t="shared" ca="1" si="9"/>
        <v>4821.1169284467715</v>
      </c>
      <c r="AS26" s="50">
        <f t="shared" ca="1" si="9"/>
        <v>3952.0743919885549</v>
      </c>
      <c r="AT26" s="50">
        <f t="shared" ca="1" si="9"/>
        <v>10962.301587301587</v>
      </c>
      <c r="AU26" s="50">
        <f t="shared" ca="1" si="9"/>
        <v>11958.874458874459</v>
      </c>
      <c r="AV26" s="50">
        <f t="shared" ca="1" si="9"/>
        <v>10231.481481481482</v>
      </c>
      <c r="AW26" s="50">
        <f t="shared" ca="1" si="9"/>
        <v>18792.517006802722</v>
      </c>
      <c r="AX26" s="51">
        <f t="shared" ca="1" si="9"/>
        <v>5614.8373983739839</v>
      </c>
      <c r="AY26" s="36">
        <f t="shared" ca="1" si="13"/>
        <v>7258.8213213213212</v>
      </c>
      <c r="AZ26" s="37">
        <f t="shared" si="14"/>
        <v>4821.1169284467715</v>
      </c>
      <c r="BA26" s="37">
        <f t="shared" si="10"/>
        <v>3952.0743919885549</v>
      </c>
      <c r="BB26" s="37">
        <f t="shared" si="10"/>
        <v>10962.301587301587</v>
      </c>
      <c r="BC26" s="37">
        <f t="shared" si="10"/>
        <v>11958.874458874459</v>
      </c>
      <c r="BD26" s="37">
        <f t="shared" si="10"/>
        <v>10231.481481481482</v>
      </c>
      <c r="BE26" s="37">
        <f t="shared" si="10"/>
        <v>18792.517006802722</v>
      </c>
      <c r="BF26" s="37">
        <f t="shared" si="10"/>
        <v>5614.8373983739839</v>
      </c>
      <c r="BG26" s="38">
        <v>10</v>
      </c>
      <c r="BH26" s="38">
        <v>10</v>
      </c>
      <c r="BI26" s="38">
        <v>10</v>
      </c>
      <c r="BJ26" s="38">
        <v>10</v>
      </c>
      <c r="BK26" s="38">
        <v>10</v>
      </c>
      <c r="BL26" s="38">
        <v>10</v>
      </c>
      <c r="BM26" s="38">
        <v>10</v>
      </c>
      <c r="BN26" s="131"/>
      <c r="BO26" s="132"/>
    </row>
    <row r="27" spans="2:67" ht="15" thickBot="1">
      <c r="B27" s="3" t="s">
        <v>47</v>
      </c>
      <c r="C27" s="39">
        <v>0.875</v>
      </c>
      <c r="D27" s="40">
        <v>0.91666666666666663</v>
      </c>
      <c r="E27" s="241">
        <v>4.2999999999999997E-2</v>
      </c>
      <c r="F27" s="241">
        <v>0.16300000000000001</v>
      </c>
      <c r="G27" s="241">
        <v>0.11700000000000001</v>
      </c>
      <c r="H27" s="241">
        <v>7.1999999999999995E-2</v>
      </c>
      <c r="I27" s="241">
        <v>5.3999999999999999E-2</v>
      </c>
      <c r="J27" s="241">
        <v>0.13100000000000001</v>
      </c>
      <c r="K27" s="241">
        <v>8.5000000000000006E-2</v>
      </c>
      <c r="L27" s="41">
        <f t="shared" ca="1" si="4"/>
        <v>1680</v>
      </c>
      <c r="M27" s="42">
        <f t="shared" si="5"/>
        <v>10</v>
      </c>
      <c r="N27" s="43">
        <f t="shared" si="5"/>
        <v>10</v>
      </c>
      <c r="O27" s="43">
        <f t="shared" si="5"/>
        <v>10</v>
      </c>
      <c r="P27" s="43">
        <f t="shared" si="5"/>
        <v>10</v>
      </c>
      <c r="Q27" s="43">
        <f t="shared" si="5"/>
        <v>10</v>
      </c>
      <c r="R27" s="43">
        <f t="shared" si="5"/>
        <v>10</v>
      </c>
      <c r="S27" s="44">
        <f t="shared" si="5"/>
        <v>10</v>
      </c>
      <c r="T27" s="165">
        <f t="shared" ca="1" si="6"/>
        <v>280</v>
      </c>
      <c r="U27" s="46">
        <v>5525</v>
      </c>
      <c r="V27" s="47">
        <v>5525</v>
      </c>
      <c r="W27" s="47">
        <v>5525</v>
      </c>
      <c r="X27" s="47">
        <v>5525</v>
      </c>
      <c r="Y27" s="47">
        <v>5525</v>
      </c>
      <c r="Z27" s="47">
        <v>5525</v>
      </c>
      <c r="AA27" s="48">
        <v>5525</v>
      </c>
      <c r="AB27" s="49">
        <f t="shared" ca="1" si="7"/>
        <v>221000</v>
      </c>
      <c r="AC27" s="50">
        <f t="shared" ca="1" si="7"/>
        <v>221000</v>
      </c>
      <c r="AD27" s="50">
        <f t="shared" ca="1" si="7"/>
        <v>221000</v>
      </c>
      <c r="AE27" s="50">
        <f t="shared" ca="1" si="7"/>
        <v>221000</v>
      </c>
      <c r="AF27" s="50">
        <f t="shared" ca="1" si="7"/>
        <v>221000</v>
      </c>
      <c r="AG27" s="50">
        <f t="shared" ca="1" si="7"/>
        <v>221000</v>
      </c>
      <c r="AH27" s="51">
        <f t="shared" ca="1" si="7"/>
        <v>221000</v>
      </c>
      <c r="AI27" s="35">
        <f t="shared" ca="1" si="11"/>
        <v>1547000</v>
      </c>
      <c r="AJ27" s="49">
        <f t="shared" ca="1" si="8"/>
        <v>10.319999999999999</v>
      </c>
      <c r="AK27" s="50">
        <f t="shared" ca="1" si="8"/>
        <v>39.120000000000005</v>
      </c>
      <c r="AL27" s="50">
        <f t="shared" ca="1" si="8"/>
        <v>28.080000000000002</v>
      </c>
      <c r="AM27" s="50">
        <f t="shared" ca="1" si="8"/>
        <v>17.279999999999998</v>
      </c>
      <c r="AN27" s="50">
        <f t="shared" ca="1" si="8"/>
        <v>12.959999999999999</v>
      </c>
      <c r="AO27" s="50">
        <f t="shared" ca="1" si="8"/>
        <v>31.44</v>
      </c>
      <c r="AP27" s="51">
        <f t="shared" ca="1" si="8"/>
        <v>20.400000000000002</v>
      </c>
      <c r="AQ27" s="36">
        <f t="shared" ca="1" si="12"/>
        <v>159.60000000000002</v>
      </c>
      <c r="AR27" s="49">
        <f t="shared" ca="1" si="9"/>
        <v>21414.728682170546</v>
      </c>
      <c r="AS27" s="50">
        <f t="shared" ca="1" si="9"/>
        <v>5649.2842535787313</v>
      </c>
      <c r="AT27" s="50">
        <f t="shared" ca="1" si="9"/>
        <v>7870.3703703703695</v>
      </c>
      <c r="AU27" s="50">
        <f t="shared" ca="1" si="9"/>
        <v>12789.351851851854</v>
      </c>
      <c r="AV27" s="50">
        <f t="shared" ca="1" si="9"/>
        <v>17052.469135802472</v>
      </c>
      <c r="AW27" s="50">
        <f t="shared" ca="1" si="9"/>
        <v>7029.2620865139943</v>
      </c>
      <c r="AX27" s="51">
        <f t="shared" ca="1" si="9"/>
        <v>10833.333333333332</v>
      </c>
      <c r="AY27" s="36">
        <f t="shared" ca="1" si="13"/>
        <v>9692.9824561403493</v>
      </c>
      <c r="AZ27" s="37">
        <f t="shared" si="14"/>
        <v>21414.728682170546</v>
      </c>
      <c r="BA27" s="37">
        <f t="shared" si="10"/>
        <v>5649.2842535787322</v>
      </c>
      <c r="BB27" s="37">
        <f t="shared" si="10"/>
        <v>7870.3703703703704</v>
      </c>
      <c r="BC27" s="37">
        <f t="shared" si="10"/>
        <v>12789.351851851854</v>
      </c>
      <c r="BD27" s="37">
        <f t="shared" si="10"/>
        <v>17052.469135802468</v>
      </c>
      <c r="BE27" s="37">
        <f t="shared" si="10"/>
        <v>7029.2620865139952</v>
      </c>
      <c r="BF27" s="37">
        <f t="shared" si="10"/>
        <v>10833.333333333332</v>
      </c>
      <c r="BG27" s="38">
        <v>10</v>
      </c>
      <c r="BH27" s="38">
        <v>10</v>
      </c>
      <c r="BI27" s="38">
        <v>10</v>
      </c>
      <c r="BJ27" s="38">
        <v>10</v>
      </c>
      <c r="BK27" s="38">
        <v>10</v>
      </c>
      <c r="BL27" s="38">
        <v>10</v>
      </c>
      <c r="BM27" s="38">
        <v>10</v>
      </c>
      <c r="BN27" s="131"/>
      <c r="BO27" s="132"/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241">
        <v>0.20300000000000001</v>
      </c>
      <c r="F28" s="241">
        <v>0.20100000000000001</v>
      </c>
      <c r="G28" s="241">
        <v>0.10100000000000001</v>
      </c>
      <c r="H28" s="241">
        <v>7.0999999999999994E-2</v>
      </c>
      <c r="I28" s="241">
        <v>0.112</v>
      </c>
      <c r="J28" s="241">
        <v>2.7E-2</v>
      </c>
      <c r="K28" s="241">
        <v>0.16400000000000001</v>
      </c>
      <c r="L28" s="41">
        <f t="shared" ca="1" si="4"/>
        <v>1680</v>
      </c>
      <c r="M28" s="42">
        <f t="shared" si="5"/>
        <v>10</v>
      </c>
      <c r="N28" s="43">
        <f t="shared" si="5"/>
        <v>10</v>
      </c>
      <c r="O28" s="43">
        <f t="shared" si="5"/>
        <v>10</v>
      </c>
      <c r="P28" s="43">
        <f t="shared" si="5"/>
        <v>10</v>
      </c>
      <c r="Q28" s="43">
        <f t="shared" si="5"/>
        <v>10</v>
      </c>
      <c r="R28" s="43">
        <f t="shared" si="5"/>
        <v>10</v>
      </c>
      <c r="S28" s="44">
        <f t="shared" si="5"/>
        <v>10</v>
      </c>
      <c r="T28" s="165">
        <f t="shared" ca="1" si="6"/>
        <v>280</v>
      </c>
      <c r="U28" s="46">
        <v>5525</v>
      </c>
      <c r="V28" s="47">
        <v>5525</v>
      </c>
      <c r="W28" s="47">
        <v>5525</v>
      </c>
      <c r="X28" s="47">
        <v>5525</v>
      </c>
      <c r="Y28" s="47">
        <v>5525</v>
      </c>
      <c r="Z28" s="47">
        <v>5525</v>
      </c>
      <c r="AA28" s="48">
        <v>5525</v>
      </c>
      <c r="AB28" s="49">
        <f t="shared" ca="1" si="7"/>
        <v>221000</v>
      </c>
      <c r="AC28" s="50">
        <f t="shared" ca="1" si="7"/>
        <v>221000</v>
      </c>
      <c r="AD28" s="50">
        <f t="shared" ca="1" si="7"/>
        <v>221000</v>
      </c>
      <c r="AE28" s="50">
        <f t="shared" ca="1" si="7"/>
        <v>221000</v>
      </c>
      <c r="AF28" s="50">
        <f t="shared" ca="1" si="7"/>
        <v>221000</v>
      </c>
      <c r="AG28" s="50">
        <f t="shared" ca="1" si="7"/>
        <v>221000</v>
      </c>
      <c r="AH28" s="51">
        <f t="shared" ca="1" si="7"/>
        <v>221000</v>
      </c>
      <c r="AI28" s="35">
        <f t="shared" ca="1" si="11"/>
        <v>1547000</v>
      </c>
      <c r="AJ28" s="49">
        <f t="shared" ca="1" si="8"/>
        <v>48.720000000000006</v>
      </c>
      <c r="AK28" s="50">
        <f t="shared" ca="1" si="8"/>
        <v>48.24</v>
      </c>
      <c r="AL28" s="50">
        <f t="shared" ca="1" si="8"/>
        <v>24.240000000000002</v>
      </c>
      <c r="AM28" s="50">
        <f t="shared" ca="1" si="8"/>
        <v>17.04</v>
      </c>
      <c r="AN28" s="50">
        <f t="shared" ca="1" si="8"/>
        <v>26.88</v>
      </c>
      <c r="AO28" s="50">
        <f t="shared" ca="1" si="8"/>
        <v>6.4799999999999995</v>
      </c>
      <c r="AP28" s="51">
        <f t="shared" ca="1" si="8"/>
        <v>39.36</v>
      </c>
      <c r="AQ28" s="36">
        <f t="shared" ca="1" si="12"/>
        <v>210.95999999999998</v>
      </c>
      <c r="AR28" s="49">
        <f t="shared" ca="1" si="9"/>
        <v>4536.124794745484</v>
      </c>
      <c r="AS28" s="50">
        <f t="shared" ca="1" si="9"/>
        <v>4581.2603648424538</v>
      </c>
      <c r="AT28" s="50">
        <f t="shared" ca="1" si="9"/>
        <v>9117.1617161716167</v>
      </c>
      <c r="AU28" s="50">
        <f t="shared" ca="1" si="9"/>
        <v>12969.483568075118</v>
      </c>
      <c r="AV28" s="50">
        <f t="shared" ca="1" si="9"/>
        <v>8221.7261904761908</v>
      </c>
      <c r="AW28" s="50">
        <f t="shared" ca="1" si="9"/>
        <v>34104.938271604944</v>
      </c>
      <c r="AX28" s="51">
        <f t="shared" ca="1" si="9"/>
        <v>5614.8373983739839</v>
      </c>
      <c r="AY28" s="36">
        <f t="shared" ca="1" si="13"/>
        <v>7333.1437239287079</v>
      </c>
      <c r="AZ28" s="37">
        <f t="shared" si="14"/>
        <v>4536.124794745484</v>
      </c>
      <c r="BA28" s="37">
        <f t="shared" si="10"/>
        <v>4581.2603648424547</v>
      </c>
      <c r="BB28" s="37">
        <f t="shared" si="10"/>
        <v>9117.1617161716167</v>
      </c>
      <c r="BC28" s="37">
        <f t="shared" si="10"/>
        <v>12969.483568075118</v>
      </c>
      <c r="BD28" s="37">
        <f t="shared" si="10"/>
        <v>8221.7261904761908</v>
      </c>
      <c r="BE28" s="37">
        <f t="shared" si="10"/>
        <v>34104.938271604937</v>
      </c>
      <c r="BF28" s="37">
        <f t="shared" si="10"/>
        <v>5614.8373983739839</v>
      </c>
      <c r="BG28" s="38">
        <v>10</v>
      </c>
      <c r="BH28" s="38">
        <v>10</v>
      </c>
      <c r="BI28" s="38">
        <v>10</v>
      </c>
      <c r="BJ28" s="38">
        <v>10</v>
      </c>
      <c r="BK28" s="38">
        <v>10</v>
      </c>
      <c r="BL28" s="38">
        <v>10</v>
      </c>
      <c r="BM28" s="38">
        <v>10</v>
      </c>
      <c r="BN28" s="131"/>
      <c r="BO28" s="132"/>
    </row>
    <row r="29" spans="2:67" ht="15" thickBot="1">
      <c r="B29" s="3" t="s">
        <v>49</v>
      </c>
      <c r="C29" s="54">
        <v>0.95833333333333337</v>
      </c>
      <c r="D29" s="55">
        <v>0</v>
      </c>
      <c r="E29" s="241">
        <v>3.5000000000000003E-2</v>
      </c>
      <c r="F29" s="241">
        <v>8.5000000000000006E-2</v>
      </c>
      <c r="G29" s="241">
        <v>6.4000000000000001E-2</v>
      </c>
      <c r="H29" s="241">
        <v>0.13300000000000001</v>
      </c>
      <c r="I29" s="241">
        <v>5.0999999999999997E-2</v>
      </c>
      <c r="J29" s="241">
        <v>0.253</v>
      </c>
      <c r="K29" s="241">
        <v>0.219</v>
      </c>
      <c r="L29" s="56">
        <f t="shared" ca="1" si="4"/>
        <v>1680</v>
      </c>
      <c r="M29" s="57">
        <f t="shared" si="5"/>
        <v>10</v>
      </c>
      <c r="N29" s="58">
        <f t="shared" si="5"/>
        <v>10</v>
      </c>
      <c r="O29" s="58">
        <f t="shared" si="5"/>
        <v>10</v>
      </c>
      <c r="P29" s="58">
        <f t="shared" si="5"/>
        <v>10</v>
      </c>
      <c r="Q29" s="58">
        <f t="shared" si="5"/>
        <v>10</v>
      </c>
      <c r="R29" s="58">
        <f t="shared" si="5"/>
        <v>10</v>
      </c>
      <c r="S29" s="59">
        <f t="shared" si="5"/>
        <v>10</v>
      </c>
      <c r="T29" s="166">
        <f t="shared" ca="1" si="6"/>
        <v>280</v>
      </c>
      <c r="U29" s="61">
        <v>2975</v>
      </c>
      <c r="V29" s="62">
        <v>2975</v>
      </c>
      <c r="W29" s="62">
        <v>2975</v>
      </c>
      <c r="X29" s="62">
        <v>2975</v>
      </c>
      <c r="Y29" s="62">
        <v>2975</v>
      </c>
      <c r="Z29" s="62">
        <v>2975</v>
      </c>
      <c r="AA29" s="63">
        <v>2975</v>
      </c>
      <c r="AB29" s="64">
        <f t="shared" ca="1" si="7"/>
        <v>119000</v>
      </c>
      <c r="AC29" s="65">
        <f t="shared" ca="1" si="7"/>
        <v>119000</v>
      </c>
      <c r="AD29" s="65">
        <f t="shared" ca="1" si="7"/>
        <v>119000</v>
      </c>
      <c r="AE29" s="65">
        <f t="shared" ca="1" si="7"/>
        <v>119000</v>
      </c>
      <c r="AF29" s="65">
        <f t="shared" ca="1" si="7"/>
        <v>119000</v>
      </c>
      <c r="AG29" s="65">
        <f t="shared" ca="1" si="7"/>
        <v>119000</v>
      </c>
      <c r="AH29" s="66">
        <f t="shared" ca="1" si="7"/>
        <v>119000</v>
      </c>
      <c r="AI29" s="35">
        <f t="shared" ca="1" si="11"/>
        <v>833000</v>
      </c>
      <c r="AJ29" s="64">
        <f t="shared" ca="1" si="8"/>
        <v>8.4</v>
      </c>
      <c r="AK29" s="65">
        <f t="shared" ca="1" si="8"/>
        <v>20.400000000000002</v>
      </c>
      <c r="AL29" s="65">
        <f t="shared" ca="1" si="8"/>
        <v>15.36</v>
      </c>
      <c r="AM29" s="65">
        <f t="shared" ca="1" si="8"/>
        <v>31.92</v>
      </c>
      <c r="AN29" s="65">
        <f t="shared" ca="1" si="8"/>
        <v>12.239999999999998</v>
      </c>
      <c r="AO29" s="65">
        <f t="shared" ca="1" si="8"/>
        <v>60.72</v>
      </c>
      <c r="AP29" s="66">
        <f t="shared" ca="1" si="8"/>
        <v>52.56</v>
      </c>
      <c r="AQ29" s="36">
        <f t="shared" ca="1" si="12"/>
        <v>201.60000000000002</v>
      </c>
      <c r="AR29" s="64">
        <f t="shared" ca="1" si="9"/>
        <v>14166.666666666666</v>
      </c>
      <c r="AS29" s="65">
        <f t="shared" ca="1" si="9"/>
        <v>5833.333333333333</v>
      </c>
      <c r="AT29" s="65">
        <f t="shared" ca="1" si="9"/>
        <v>7747.3958333333339</v>
      </c>
      <c r="AU29" s="65">
        <f t="shared" ca="1" si="9"/>
        <v>3728.0701754385964</v>
      </c>
      <c r="AV29" s="65">
        <f t="shared" ca="1" si="9"/>
        <v>9722.2222222222226</v>
      </c>
      <c r="AW29" s="65">
        <f t="shared" ca="1" si="9"/>
        <v>1959.8155467720685</v>
      </c>
      <c r="AX29" s="66">
        <f t="shared" ca="1" si="9"/>
        <v>2264.0791476407912</v>
      </c>
      <c r="AY29" s="36">
        <f t="shared" ca="1" si="13"/>
        <v>4131.9444444444443</v>
      </c>
      <c r="AZ29" s="37">
        <f t="shared" si="14"/>
        <v>14166.666666666664</v>
      </c>
      <c r="BA29" s="37">
        <f t="shared" si="10"/>
        <v>5833.333333333333</v>
      </c>
      <c r="BB29" s="37">
        <f t="shared" si="10"/>
        <v>7747.395833333333</v>
      </c>
      <c r="BC29" s="37">
        <f t="shared" si="10"/>
        <v>3728.0701754385959</v>
      </c>
      <c r="BD29" s="37">
        <f t="shared" si="10"/>
        <v>9722.2222222222226</v>
      </c>
      <c r="BE29" s="37">
        <f t="shared" si="10"/>
        <v>1959.8155467720685</v>
      </c>
      <c r="BF29" s="37">
        <f t="shared" si="10"/>
        <v>2264.0791476407912</v>
      </c>
      <c r="BG29" s="38">
        <v>10</v>
      </c>
      <c r="BH29" s="38">
        <v>10</v>
      </c>
      <c r="BI29" s="38">
        <v>10</v>
      </c>
      <c r="BJ29" s="38">
        <v>10</v>
      </c>
      <c r="BK29" s="38">
        <v>10</v>
      </c>
      <c r="BL29" s="38">
        <v>10</v>
      </c>
      <c r="BM29" s="38">
        <v>10</v>
      </c>
      <c r="BN29" s="131"/>
      <c r="BO29" s="132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5">SUM(M6:M29)</f>
        <v>140</v>
      </c>
      <c r="N30" s="70">
        <f t="shared" si="15"/>
        <v>120</v>
      </c>
      <c r="O30" s="70">
        <f t="shared" si="15"/>
        <v>150</v>
      </c>
      <c r="P30" s="70">
        <f t="shared" si="15"/>
        <v>160</v>
      </c>
      <c r="Q30" s="70">
        <f t="shared" si="15"/>
        <v>140</v>
      </c>
      <c r="R30" s="70">
        <f t="shared" si="15"/>
        <v>160</v>
      </c>
      <c r="S30" s="70">
        <f t="shared" si="15"/>
        <v>140</v>
      </c>
      <c r="T30" s="167">
        <f t="shared" ca="1" si="15"/>
        <v>4040</v>
      </c>
      <c r="U30" s="68"/>
      <c r="V30" s="68"/>
      <c r="W30" s="68"/>
      <c r="X30" s="68"/>
      <c r="Y30" s="68"/>
      <c r="Z30" s="68"/>
      <c r="AA30" s="68"/>
      <c r="AB30" s="70">
        <f t="shared" ref="AB30:AQ30" ca="1" si="16">SUM(AB6:AB29)</f>
        <v>1853000</v>
      </c>
      <c r="AC30" s="70">
        <f t="shared" ca="1" si="16"/>
        <v>1649000</v>
      </c>
      <c r="AD30" s="70">
        <f t="shared" ca="1" si="16"/>
        <v>1955000</v>
      </c>
      <c r="AE30" s="70">
        <f t="shared" ca="1" si="16"/>
        <v>2023000</v>
      </c>
      <c r="AF30" s="70">
        <f t="shared" ca="1" si="16"/>
        <v>1819000</v>
      </c>
      <c r="AG30" s="70">
        <f t="shared" ca="1" si="16"/>
        <v>1904000</v>
      </c>
      <c r="AH30" s="70">
        <f t="shared" ca="1" si="16"/>
        <v>1853000</v>
      </c>
      <c r="AI30" s="71">
        <f t="shared" ca="1" si="16"/>
        <v>13056000</v>
      </c>
      <c r="AJ30" s="70">
        <f t="shared" ca="1" si="16"/>
        <v>303.11999999999995</v>
      </c>
      <c r="AK30" s="70">
        <f t="shared" ca="1" si="16"/>
        <v>248.4</v>
      </c>
      <c r="AL30" s="70">
        <f t="shared" ca="1" si="16"/>
        <v>366.72</v>
      </c>
      <c r="AM30" s="70">
        <f t="shared" ca="1" si="16"/>
        <v>286.79999999999995</v>
      </c>
      <c r="AN30" s="70">
        <f t="shared" ca="1" si="16"/>
        <v>208.32</v>
      </c>
      <c r="AO30" s="70">
        <f t="shared" ca="1" si="16"/>
        <v>263.27999999999997</v>
      </c>
      <c r="AP30" s="70">
        <f t="shared" ca="1" si="16"/>
        <v>295.44</v>
      </c>
      <c r="AQ30" s="71">
        <f t="shared" ca="1" si="16"/>
        <v>1972.08</v>
      </c>
      <c r="AR30" s="70">
        <f t="shared" ref="AR30:AY30" ca="1" si="17">AB30/AJ30</f>
        <v>6113.0905252045404</v>
      </c>
      <c r="AS30" s="70">
        <f t="shared" ca="1" si="17"/>
        <v>6638.4863123993555</v>
      </c>
      <c r="AT30" s="70">
        <f t="shared" ca="1" si="17"/>
        <v>5331.0427574171026</v>
      </c>
      <c r="AU30" s="70">
        <f t="shared" ca="1" si="17"/>
        <v>7053.695955369597</v>
      </c>
      <c r="AV30" s="70">
        <f t="shared" ca="1" si="17"/>
        <v>8731.758832565285</v>
      </c>
      <c r="AW30" s="70">
        <f t="shared" ca="1" si="17"/>
        <v>7231.8444241871775</v>
      </c>
      <c r="AX30" s="70">
        <f t="shared" ca="1" si="17"/>
        <v>6272.0010831302461</v>
      </c>
      <c r="AY30" s="72">
        <f t="shared" ca="1" si="17"/>
        <v>6620.4210782524042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1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3"/>
      <c r="C32" s="68"/>
      <c r="D32" s="68"/>
      <c r="E32" s="68"/>
      <c r="F32" s="68"/>
      <c r="G32" s="80">
        <v>7000000</v>
      </c>
      <c r="H32" s="69"/>
      <c r="I32" s="69"/>
      <c r="J32" s="69"/>
      <c r="L32" s="76" t="s">
        <v>26</v>
      </c>
      <c r="M32" s="99">
        <v>8000000</v>
      </c>
      <c r="N32" s="78"/>
      <c r="O32" s="77"/>
      <c r="P32" s="77"/>
      <c r="Q32" s="74"/>
      <c r="R32" s="77"/>
      <c r="S32" s="77"/>
      <c r="T32" s="169"/>
      <c r="U32" s="74"/>
      <c r="V32" s="126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583.68000000000006</v>
      </c>
      <c r="AR32" s="68"/>
      <c r="AS32" s="68"/>
      <c r="AT32" s="68"/>
      <c r="AU32" s="68"/>
      <c r="AV32" s="68"/>
      <c r="AW32" s="68"/>
      <c r="AX32" s="68"/>
      <c r="AY32" s="81">
        <f ca="1">AI30</f>
        <v>13056000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2:5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2" t="s">
        <v>31</v>
      </c>
      <c r="M33" s="78">
        <f ca="1">AI30/AQ30</f>
        <v>6620.4210782524042</v>
      </c>
      <c r="N33" s="82"/>
      <c r="O33" s="69"/>
      <c r="P33" s="77"/>
      <c r="Q33" s="69"/>
      <c r="R33" s="69"/>
      <c r="S33" s="69"/>
      <c r="T33" s="170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0.29597176585128399</v>
      </c>
      <c r="AR33" s="68"/>
      <c r="AS33" s="68"/>
      <c r="AT33" s="68"/>
      <c r="AU33" s="68"/>
      <c r="AV33" s="68"/>
      <c r="AW33" s="68"/>
      <c r="AX33" s="68"/>
      <c r="AY33" s="84">
        <f ca="1">AY32-M32</f>
        <v>5056000</v>
      </c>
      <c r="AZ33" s="73">
        <f ca="1">AQ30*70%</f>
        <v>1380.4559999999999</v>
      </c>
      <c r="BA33" s="73"/>
      <c r="BB33" s="73">
        <f ca="1">BA33+AZ33</f>
        <v>1380.4559999999999</v>
      </c>
      <c r="BC33" s="73">
        <f ca="1">AY32</f>
        <v>13056000</v>
      </c>
      <c r="BD33" s="240">
        <f ca="1">BC33/BB33</f>
        <v>9457.7443975034348</v>
      </c>
      <c r="BE33" s="73">
        <v>2500</v>
      </c>
      <c r="BF33" s="73"/>
    </row>
    <row r="34" spans="2:5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19861.263234757214</v>
      </c>
      <c r="N34" s="86"/>
      <c r="O34" s="68"/>
      <c r="P34" s="68"/>
      <c r="Q34" s="68"/>
      <c r="R34" s="68"/>
      <c r="S34" s="68"/>
      <c r="T34" s="171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1035.3420000000001</v>
      </c>
      <c r="BA34" s="73"/>
      <c r="BB34" s="73">
        <f ca="1">BA34+AZ34</f>
        <v>1035.3420000000001</v>
      </c>
      <c r="BC34" s="118">
        <f ca="1">BC33</f>
        <v>13056000</v>
      </c>
      <c r="BD34" s="73">
        <f ca="1">BC34/BB34</f>
        <v>12610.32586333791</v>
      </c>
      <c r="BE34" s="73"/>
      <c r="BF34" s="73"/>
    </row>
    <row r="35" spans="2:5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172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>
        <f ca="1">BE33*BB33</f>
        <v>3451139.9999999995</v>
      </c>
      <c r="BD35" s="73"/>
      <c r="BE35" s="73"/>
      <c r="BF35" s="73"/>
    </row>
    <row r="36" spans="2:58">
      <c r="AY36" s="94"/>
      <c r="AZ36" s="98"/>
      <c r="BA36" s="98"/>
      <c r="BB36" s="98"/>
      <c r="BC36" s="98"/>
      <c r="BD36" s="98"/>
    </row>
    <row r="38" spans="2:58">
      <c r="AY38" s="73">
        <v>10550000</v>
      </c>
      <c r="AZ38" s="1"/>
      <c r="BA38" s="135"/>
    </row>
    <row r="39" spans="2:58">
      <c r="AQ39" t="s">
        <v>68</v>
      </c>
      <c r="AY39" s="240">
        <f ca="1">AY32/28*21</f>
        <v>9792000</v>
      </c>
    </row>
    <row r="40" spans="2:58">
      <c r="AQ40" t="s">
        <v>66</v>
      </c>
      <c r="AY40" s="73">
        <v>867331.5</v>
      </c>
    </row>
    <row r="41" spans="2:58">
      <c r="AY41" s="1">
        <f ca="1">AY39+AY40</f>
        <v>10659331.5</v>
      </c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9" priority="1" operator="containsText" text="Paid">
      <formula>NOT(ISERROR(SEARCH("Paid",B6)))</formula>
    </cfRule>
    <cfRule type="containsText" dxfId="8" priority="2" operator="containsText" text="FOC">
      <formula>NOT(ISERROR(SEARCH("FOC",B6)))</formula>
    </cfRule>
  </conditionalFormatting>
  <dataValidations disablePrompts="1"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50" zoomScaleNormal="50" workbookViewId="0">
      <selection activeCell="AZ34" sqref="AZ34"/>
    </sheetView>
  </sheetViews>
  <sheetFormatPr defaultRowHeight="14.4"/>
  <cols>
    <col min="1" max="1" width="11.6640625" bestFit="1" customWidth="1"/>
    <col min="2" max="2" width="12.21875" bestFit="1" customWidth="1"/>
    <col min="12" max="12" width="12.77734375" bestFit="1" customWidth="1"/>
    <col min="13" max="13" width="11.21875" hidden="1" customWidth="1"/>
    <col min="14" max="19" width="0" hidden="1" customWidth="1"/>
    <col min="28" max="34" width="0" hidden="1" customWidth="1"/>
    <col min="35" max="35" width="13.109375" customWidth="1"/>
    <col min="36" max="42" width="0" hidden="1" customWidth="1"/>
    <col min="44" max="50" width="0" hidden="1" customWidth="1"/>
    <col min="51" max="51" width="11.21875" bestFit="1" customWidth="1"/>
    <col min="55" max="55" width="10.5546875" bestFit="1" customWidth="1"/>
  </cols>
  <sheetData>
    <row r="1" spans="1:78">
      <c r="A1" s="266">
        <v>43497</v>
      </c>
      <c r="B1" s="267" t="s">
        <v>59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6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5000</v>
      </c>
      <c r="BP3">
        <v>0</v>
      </c>
    </row>
    <row r="4" spans="1:78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f>BO3+500</f>
        <v>5500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0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1" si="4">BO4+500</f>
        <v>6000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2.5999999999999999E-2</v>
      </c>
      <c r="F6" s="186">
        <v>5.0000000000000001E-3</v>
      </c>
      <c r="G6" s="186">
        <v>4.1000000000000002E-2</v>
      </c>
      <c r="H6" s="186">
        <v>1.9E-2</v>
      </c>
      <c r="I6" s="186">
        <v>3.3000000000000002E-2</v>
      </c>
      <c r="J6" s="186">
        <v>0.01</v>
      </c>
      <c r="K6" s="186">
        <v>1.4E-2</v>
      </c>
      <c r="L6" s="24">
        <f t="shared" ref="L6:L29" ca="1" si="5">T6*6</f>
        <v>0</v>
      </c>
      <c r="M6" s="25">
        <f t="shared" ref="M6:S29" si="6">BG6</f>
        <v>0</v>
      </c>
      <c r="N6" s="26">
        <f t="shared" si="6"/>
        <v>0</v>
      </c>
      <c r="O6" s="26">
        <f t="shared" si="6"/>
        <v>0</v>
      </c>
      <c r="P6" s="26">
        <f t="shared" si="6"/>
        <v>0</v>
      </c>
      <c r="Q6" s="26">
        <f t="shared" si="6"/>
        <v>0</v>
      </c>
      <c r="R6" s="26">
        <f t="shared" si="6"/>
        <v>0</v>
      </c>
      <c r="S6" s="27">
        <f t="shared" si="6"/>
        <v>0</v>
      </c>
      <c r="T6" s="192">
        <f t="shared" ref="T6:T29" ca="1" si="7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91">
        <f t="shared" ref="AB6:AH29" ca="1" si="8">M6*U6*AB$4</f>
        <v>0</v>
      </c>
      <c r="AC6" s="33">
        <f t="shared" ca="1" si="8"/>
        <v>0</v>
      </c>
      <c r="AD6" s="33">
        <f t="shared" ca="1" si="8"/>
        <v>0</v>
      </c>
      <c r="AE6" s="33">
        <f t="shared" ca="1" si="8"/>
        <v>0</v>
      </c>
      <c r="AF6" s="33">
        <f t="shared" ca="1" si="8"/>
        <v>0</v>
      </c>
      <c r="AG6" s="33">
        <f t="shared" ca="1" si="8"/>
        <v>0</v>
      </c>
      <c r="AH6" s="34">
        <f t="shared" ca="1" si="8"/>
        <v>0</v>
      </c>
      <c r="AI6" s="35">
        <f t="shared" ref="AI6:AI29" ca="1" si="9">IFERROR(SUM(AB6:AH6),"")</f>
        <v>0</v>
      </c>
      <c r="AJ6" s="32">
        <f t="shared" ref="AJ6:AP29" ca="1" si="10">M6*AJ$4*60/$L$4*E6</f>
        <v>0</v>
      </c>
      <c r="AK6" s="33">
        <f t="shared" ca="1" si="10"/>
        <v>0</v>
      </c>
      <c r="AL6" s="33">
        <f t="shared" ca="1" si="10"/>
        <v>0</v>
      </c>
      <c r="AM6" s="33">
        <f t="shared" ca="1" si="10"/>
        <v>0</v>
      </c>
      <c r="AN6" s="33">
        <f t="shared" ca="1" si="10"/>
        <v>0</v>
      </c>
      <c r="AO6" s="33">
        <f t="shared" ca="1" si="10"/>
        <v>0</v>
      </c>
      <c r="AP6" s="34">
        <f t="shared" ca="1" si="10"/>
        <v>0</v>
      </c>
      <c r="AQ6" s="36">
        <f t="shared" ref="AQ6:AQ29" ca="1" si="11">IFERROR(SUM(AJ6:AP6),"")</f>
        <v>0</v>
      </c>
      <c r="AR6" s="32" t="str">
        <f t="shared" ref="AR6:AY29" ca="1" si="12">IFERROR(AB6/AJ6,"")</f>
        <v/>
      </c>
      <c r="AS6" s="33" t="str">
        <f t="shared" ca="1" si="12"/>
        <v/>
      </c>
      <c r="AT6" s="33" t="str">
        <f t="shared" ca="1" si="12"/>
        <v/>
      </c>
      <c r="AU6" s="33" t="str">
        <f t="shared" ca="1" si="12"/>
        <v/>
      </c>
      <c r="AV6" s="33" t="str">
        <f t="shared" ca="1" si="12"/>
        <v/>
      </c>
      <c r="AW6" s="33" t="str">
        <f t="shared" ca="1" si="12"/>
        <v/>
      </c>
      <c r="AX6" s="34" t="str">
        <f t="shared" ca="1" si="12"/>
        <v/>
      </c>
      <c r="AY6" s="36" t="str">
        <f t="shared" ca="1" si="12"/>
        <v/>
      </c>
      <c r="AZ6" s="37">
        <f t="shared" ref="AZ6:BF29" si="13">IFERROR(U6/6/E6,"0")</f>
        <v>25641.025641025641</v>
      </c>
      <c r="BA6" s="37">
        <f t="shared" si="13"/>
        <v>133333.33333333331</v>
      </c>
      <c r="BB6" s="37">
        <f t="shared" si="13"/>
        <v>16260.162601626014</v>
      </c>
      <c r="BC6" s="37">
        <f t="shared" si="13"/>
        <v>35087.719298245611</v>
      </c>
      <c r="BD6" s="37">
        <f t="shared" si="13"/>
        <v>20202.020202020201</v>
      </c>
      <c r="BE6" s="37">
        <f t="shared" si="13"/>
        <v>66666.666666666657</v>
      </c>
      <c r="BF6" s="37">
        <f t="shared" si="13"/>
        <v>47619.047619047618</v>
      </c>
      <c r="BG6" s="38"/>
      <c r="BH6" s="38"/>
      <c r="BI6" s="38"/>
      <c r="BJ6" s="38"/>
      <c r="BK6" s="38"/>
      <c r="BL6" s="38"/>
      <c r="BM6" s="38"/>
      <c r="BO6">
        <f t="shared" si="4"/>
        <v>6500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4.0000000000000001E-3</v>
      </c>
      <c r="F7" s="186">
        <v>8.9999999999999993E-3</v>
      </c>
      <c r="G7" s="186">
        <v>6.0000000000000001E-3</v>
      </c>
      <c r="H7" s="186">
        <v>1.7000000000000001E-2</v>
      </c>
      <c r="I7" s="186">
        <v>7.0000000000000001E-3</v>
      </c>
      <c r="J7" s="186">
        <v>6.0000000000000001E-3</v>
      </c>
      <c r="K7" s="186">
        <v>8.0000000000000002E-3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90">
        <f t="shared" ca="1" si="7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166666.66666666666</v>
      </c>
      <c r="BA7" s="37">
        <f t="shared" si="13"/>
        <v>74074.074074074073</v>
      </c>
      <c r="BB7" s="37">
        <f t="shared" si="13"/>
        <v>111111.11111111111</v>
      </c>
      <c r="BC7" s="37">
        <f t="shared" si="13"/>
        <v>39215.686274509797</v>
      </c>
      <c r="BD7" s="37">
        <f t="shared" si="13"/>
        <v>95238.095238095237</v>
      </c>
      <c r="BE7" s="37">
        <f t="shared" si="13"/>
        <v>111111.11111111111</v>
      </c>
      <c r="BF7" s="37">
        <f t="shared" si="13"/>
        <v>83333.333333333328</v>
      </c>
      <c r="BG7" s="38"/>
      <c r="BH7" s="38"/>
      <c r="BI7" s="38"/>
      <c r="BJ7" s="38"/>
      <c r="BK7" s="38"/>
      <c r="BL7" s="38"/>
      <c r="BM7" s="38"/>
      <c r="BO7">
        <f t="shared" si="4"/>
        <v>7000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1E-3</v>
      </c>
      <c r="F8" s="186">
        <v>5.0000000000000001E-3</v>
      </c>
      <c r="G8" s="186">
        <v>1E-3</v>
      </c>
      <c r="H8" s="186">
        <v>2E-3</v>
      </c>
      <c r="I8" s="186">
        <v>0</v>
      </c>
      <c r="J8" s="186">
        <v>3.0000000000000001E-3</v>
      </c>
      <c r="K8" s="186">
        <v>0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90">
        <f t="shared" ca="1" si="7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>
        <f t="shared" si="13"/>
        <v>666666.66666666663</v>
      </c>
      <c r="BA8" s="37">
        <f t="shared" si="13"/>
        <v>133333.33333333331</v>
      </c>
      <c r="BB8" s="37">
        <f t="shared" si="13"/>
        <v>666666.66666666663</v>
      </c>
      <c r="BC8" s="37">
        <f t="shared" si="13"/>
        <v>333333.33333333331</v>
      </c>
      <c r="BD8" s="37" t="str">
        <f t="shared" si="13"/>
        <v>0</v>
      </c>
      <c r="BE8" s="37">
        <f t="shared" si="13"/>
        <v>222222.22222222222</v>
      </c>
      <c r="BF8" s="37" t="str">
        <f t="shared" si="13"/>
        <v>0</v>
      </c>
      <c r="BG8" s="38"/>
      <c r="BH8" s="38"/>
      <c r="BI8" s="38"/>
      <c r="BJ8" s="38"/>
      <c r="BK8" s="38"/>
      <c r="BL8" s="38"/>
      <c r="BM8" s="38"/>
      <c r="BO8">
        <f t="shared" si="4"/>
        <v>7500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8.9999999999999993E-3</v>
      </c>
      <c r="F9" s="186">
        <v>4.7E-2</v>
      </c>
      <c r="G9" s="186">
        <v>6.0000000000000001E-3</v>
      </c>
      <c r="H9" s="186">
        <v>0</v>
      </c>
      <c r="I9" s="186">
        <v>0</v>
      </c>
      <c r="J9" s="186">
        <v>1E-3</v>
      </c>
      <c r="K9" s="186">
        <v>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90">
        <f t="shared" ca="1" si="7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74074.074074074073</v>
      </c>
      <c r="BA9" s="37">
        <f t="shared" si="13"/>
        <v>14184.397163120566</v>
      </c>
      <c r="BB9" s="37">
        <f t="shared" si="13"/>
        <v>111111.11111111111</v>
      </c>
      <c r="BC9" s="37" t="str">
        <f t="shared" si="13"/>
        <v>0</v>
      </c>
      <c r="BD9" s="37" t="str">
        <f t="shared" si="13"/>
        <v>0</v>
      </c>
      <c r="BE9" s="37">
        <f t="shared" si="13"/>
        <v>666666.66666666663</v>
      </c>
      <c r="BF9" s="37">
        <f t="shared" si="13"/>
        <v>666666.66666666663</v>
      </c>
      <c r="BG9" s="38"/>
      <c r="BH9" s="38"/>
      <c r="BI9" s="38"/>
      <c r="BJ9" s="38"/>
      <c r="BK9" s="38"/>
      <c r="BL9" s="38"/>
      <c r="BM9" s="38"/>
      <c r="BO9">
        <f t="shared" si="4"/>
        <v>8000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1E-3</v>
      </c>
      <c r="F10" s="186">
        <v>0</v>
      </c>
      <c r="G10" s="186">
        <v>0</v>
      </c>
      <c r="H10" s="186">
        <v>1.2E-2</v>
      </c>
      <c r="I10" s="186">
        <v>0</v>
      </c>
      <c r="J10" s="186">
        <v>5.0000000000000001E-3</v>
      </c>
      <c r="K10" s="186">
        <v>2E-3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90">
        <f t="shared" ca="1" si="7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666666.66666666663</v>
      </c>
      <c r="BA10" s="37" t="str">
        <f t="shared" si="13"/>
        <v>0</v>
      </c>
      <c r="BB10" s="37" t="str">
        <f t="shared" si="13"/>
        <v>0</v>
      </c>
      <c r="BC10" s="37">
        <f t="shared" si="13"/>
        <v>55555.555555555555</v>
      </c>
      <c r="BD10" s="37" t="str">
        <f t="shared" si="13"/>
        <v>0</v>
      </c>
      <c r="BE10" s="37">
        <f t="shared" si="13"/>
        <v>133333.33333333331</v>
      </c>
      <c r="BF10" s="37">
        <f t="shared" si="13"/>
        <v>333333.33333333331</v>
      </c>
      <c r="BG10" s="38"/>
      <c r="BH10" s="38"/>
      <c r="BI10" s="38"/>
      <c r="BJ10" s="38"/>
      <c r="BK10" s="38"/>
      <c r="BL10" s="38"/>
      <c r="BM10" s="38"/>
      <c r="BO10">
        <f t="shared" si="4"/>
        <v>8500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3.0000000000000001E-3</v>
      </c>
      <c r="F11" s="186">
        <v>0</v>
      </c>
      <c r="G11" s="186">
        <v>0</v>
      </c>
      <c r="H11" s="186">
        <v>2E-3</v>
      </c>
      <c r="I11" s="186">
        <v>4.0000000000000001E-3</v>
      </c>
      <c r="J11" s="186">
        <v>0</v>
      </c>
      <c r="K11" s="186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90">
        <f t="shared" ca="1" si="7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222222.22222222222</v>
      </c>
      <c r="BA11" s="37" t="str">
        <f t="shared" si="13"/>
        <v>0</v>
      </c>
      <c r="BB11" s="37" t="str">
        <f t="shared" si="13"/>
        <v>0</v>
      </c>
      <c r="BC11" s="37">
        <f t="shared" si="13"/>
        <v>333333.33333333331</v>
      </c>
      <c r="BD11" s="37">
        <f t="shared" si="13"/>
        <v>166666.66666666666</v>
      </c>
      <c r="BE11" s="37" t="str">
        <f t="shared" si="13"/>
        <v>0</v>
      </c>
      <c r="BF11" s="37">
        <f t="shared" si="13"/>
        <v>666666.66666666663</v>
      </c>
      <c r="BG11" s="38"/>
      <c r="BH11" s="38"/>
      <c r="BI11" s="38"/>
      <c r="BJ11" s="38"/>
      <c r="BK11" s="38"/>
      <c r="BL11" s="38"/>
      <c r="BM11" s="38"/>
      <c r="BO11">
        <f t="shared" si="4"/>
        <v>9000</v>
      </c>
      <c r="BP11">
        <v>0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0</v>
      </c>
      <c r="F12" s="186">
        <v>1E-3</v>
      </c>
      <c r="G12" s="186">
        <v>3.0000000000000001E-3</v>
      </c>
      <c r="H12" s="186">
        <v>2E-3</v>
      </c>
      <c r="I12" s="186">
        <v>4.0000000000000001E-3</v>
      </c>
      <c r="J12" s="186">
        <v>5.0000000000000001E-3</v>
      </c>
      <c r="K12" s="186">
        <v>3.0000000000000001E-3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90">
        <f t="shared" ca="1" si="7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3"/>
        <v>0</v>
      </c>
      <c r="BA12" s="37">
        <f t="shared" si="13"/>
        <v>666666.66666666663</v>
      </c>
      <c r="BB12" s="37">
        <f t="shared" si="13"/>
        <v>222222.22222222222</v>
      </c>
      <c r="BC12" s="37">
        <f t="shared" si="13"/>
        <v>333333.33333333331</v>
      </c>
      <c r="BD12" s="37">
        <f t="shared" si="13"/>
        <v>166666.66666666666</v>
      </c>
      <c r="BE12" s="37">
        <f t="shared" si="13"/>
        <v>133333.33333333331</v>
      </c>
      <c r="BF12" s="37">
        <f t="shared" si="13"/>
        <v>222222.22222222222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8.8999999999999996E-2</v>
      </c>
      <c r="F13" s="186">
        <v>2.1000000000000001E-2</v>
      </c>
      <c r="G13" s="186">
        <v>9.2999999999999999E-2</v>
      </c>
      <c r="H13" s="186">
        <v>5.8999999999999997E-2</v>
      </c>
      <c r="I13" s="186">
        <v>6.3E-2</v>
      </c>
      <c r="J13" s="186">
        <v>1.4999999999999999E-2</v>
      </c>
      <c r="K13" s="186">
        <v>9.5000000000000001E-2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190">
        <f t="shared" ca="1" si="7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9"/>
        <v>0</v>
      </c>
      <c r="AJ13" s="49">
        <f t="shared" ca="1" si="10"/>
        <v>0</v>
      </c>
      <c r="AK13" s="50">
        <f t="shared" ca="1" si="10"/>
        <v>0</v>
      </c>
      <c r="AL13" s="50">
        <f t="shared" ca="1" si="10"/>
        <v>0</v>
      </c>
      <c r="AM13" s="50">
        <f t="shared" ca="1" si="10"/>
        <v>0</v>
      </c>
      <c r="AN13" s="50">
        <f t="shared" ca="1" si="10"/>
        <v>0</v>
      </c>
      <c r="AO13" s="50">
        <f t="shared" ca="1" si="10"/>
        <v>0</v>
      </c>
      <c r="AP13" s="51">
        <f t="shared" ca="1" si="10"/>
        <v>0</v>
      </c>
      <c r="AQ13" s="36">
        <f t="shared" ca="1" si="11"/>
        <v>0</v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>
        <f t="shared" si="13"/>
        <v>7490.63670411985</v>
      </c>
      <c r="BA13" s="37">
        <f t="shared" si="13"/>
        <v>31746.031746031742</v>
      </c>
      <c r="BB13" s="37">
        <f t="shared" si="13"/>
        <v>7168.4587813620064</v>
      </c>
      <c r="BC13" s="37">
        <f t="shared" si="13"/>
        <v>11299.435028248588</v>
      </c>
      <c r="BD13" s="37">
        <f t="shared" si="13"/>
        <v>10582.010582010582</v>
      </c>
      <c r="BE13" s="37">
        <f t="shared" si="13"/>
        <v>44444.444444444445</v>
      </c>
      <c r="BF13" s="37">
        <f t="shared" si="13"/>
        <v>7017.5438596491222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1.2E-2</v>
      </c>
      <c r="F14" s="186">
        <v>5.0000000000000001E-3</v>
      </c>
      <c r="G14" s="186">
        <v>2.7E-2</v>
      </c>
      <c r="H14" s="186">
        <v>3.9E-2</v>
      </c>
      <c r="I14" s="186">
        <v>3.9E-2</v>
      </c>
      <c r="J14" s="186">
        <v>0.06</v>
      </c>
      <c r="K14" s="186">
        <v>4.8000000000000001E-2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190">
        <f t="shared" ca="1" si="7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9"/>
        <v>0</v>
      </c>
      <c r="AJ14" s="49">
        <f t="shared" ca="1" si="10"/>
        <v>0</v>
      </c>
      <c r="AK14" s="50">
        <f t="shared" ca="1" si="10"/>
        <v>0</v>
      </c>
      <c r="AL14" s="50">
        <f t="shared" ca="1" si="10"/>
        <v>0</v>
      </c>
      <c r="AM14" s="50">
        <f t="shared" ca="1" si="10"/>
        <v>0</v>
      </c>
      <c r="AN14" s="50">
        <f t="shared" ca="1" si="10"/>
        <v>0</v>
      </c>
      <c r="AO14" s="50">
        <f t="shared" ca="1" si="10"/>
        <v>0</v>
      </c>
      <c r="AP14" s="51">
        <f t="shared" ca="1" si="10"/>
        <v>0</v>
      </c>
      <c r="AQ14" s="36">
        <f t="shared" ca="1" si="11"/>
        <v>0</v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55555.555555555555</v>
      </c>
      <c r="BA14" s="37">
        <f t="shared" si="13"/>
        <v>133333.33333333331</v>
      </c>
      <c r="BB14" s="37">
        <f t="shared" si="13"/>
        <v>24691.358024691355</v>
      </c>
      <c r="BC14" s="37">
        <f t="shared" si="13"/>
        <v>17094.017094017094</v>
      </c>
      <c r="BD14" s="37">
        <f t="shared" si="13"/>
        <v>17094.017094017094</v>
      </c>
      <c r="BE14" s="37">
        <f t="shared" si="13"/>
        <v>11111.111111111111</v>
      </c>
      <c r="BF14" s="37">
        <f t="shared" si="13"/>
        <v>13888.888888888889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4.8000000000000001E-2</v>
      </c>
      <c r="F15" s="186">
        <v>2.8000000000000001E-2</v>
      </c>
      <c r="G15" s="186">
        <v>4.2999999999999997E-2</v>
      </c>
      <c r="H15" s="186">
        <v>5.1999999999999998E-2</v>
      </c>
      <c r="I15" s="186">
        <v>1.2999999999999999E-2</v>
      </c>
      <c r="J15" s="186">
        <v>2.8000000000000001E-2</v>
      </c>
      <c r="K15" s="186">
        <v>0.05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190">
        <f t="shared" ca="1" si="7"/>
        <v>0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9"/>
        <v>0</v>
      </c>
      <c r="AJ15" s="49">
        <f t="shared" ca="1" si="10"/>
        <v>0</v>
      </c>
      <c r="AK15" s="50">
        <f t="shared" ca="1" si="10"/>
        <v>0</v>
      </c>
      <c r="AL15" s="50">
        <f t="shared" ca="1" si="10"/>
        <v>0</v>
      </c>
      <c r="AM15" s="50">
        <f t="shared" ca="1" si="10"/>
        <v>0</v>
      </c>
      <c r="AN15" s="50">
        <f t="shared" ca="1" si="10"/>
        <v>0</v>
      </c>
      <c r="AO15" s="50">
        <f t="shared" ca="1" si="10"/>
        <v>0</v>
      </c>
      <c r="AP15" s="51">
        <f t="shared" ca="1" si="10"/>
        <v>0</v>
      </c>
      <c r="AQ15" s="36">
        <f t="shared" ca="1" si="11"/>
        <v>0</v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>
        <f t="shared" si="13"/>
        <v>13888.888888888889</v>
      </c>
      <c r="BA15" s="37">
        <f t="shared" si="13"/>
        <v>23809.523809523809</v>
      </c>
      <c r="BB15" s="37">
        <f t="shared" si="13"/>
        <v>15503.875968992248</v>
      </c>
      <c r="BC15" s="37">
        <f t="shared" si="13"/>
        <v>12820.51282051282</v>
      </c>
      <c r="BD15" s="37">
        <f t="shared" si="13"/>
        <v>51282.051282051281</v>
      </c>
      <c r="BE15" s="37">
        <f t="shared" si="13"/>
        <v>23809.523809523809</v>
      </c>
      <c r="BF15" s="37">
        <f t="shared" si="13"/>
        <v>13333.333333333332</v>
      </c>
      <c r="BG15" s="38"/>
      <c r="BH15" s="38"/>
      <c r="BI15" s="38"/>
      <c r="BJ15" s="38"/>
      <c r="BK15" s="38"/>
      <c r="BL15" s="38"/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3.1E-2</v>
      </c>
      <c r="F16" s="186">
        <v>8.9999999999999993E-3</v>
      </c>
      <c r="G16" s="186">
        <v>2.5000000000000001E-2</v>
      </c>
      <c r="H16" s="186">
        <v>2.7E-2</v>
      </c>
      <c r="I16" s="186">
        <v>3.7999999999999999E-2</v>
      </c>
      <c r="J16" s="186">
        <v>8.9999999999999993E-3</v>
      </c>
      <c r="K16" s="186">
        <v>0.17100000000000001</v>
      </c>
      <c r="L16" s="41">
        <f t="shared" ca="1" si="5"/>
        <v>120</v>
      </c>
      <c r="M16" s="42">
        <f t="shared" si="6"/>
        <v>0</v>
      </c>
      <c r="N16" s="43">
        <f t="shared" si="6"/>
        <v>0</v>
      </c>
      <c r="O16" s="43">
        <f t="shared" si="6"/>
        <v>0</v>
      </c>
      <c r="P16" s="43">
        <f t="shared" si="6"/>
        <v>0</v>
      </c>
      <c r="Q16" s="43">
        <f t="shared" si="6"/>
        <v>0</v>
      </c>
      <c r="R16" s="43">
        <f t="shared" si="6"/>
        <v>0</v>
      </c>
      <c r="S16" s="44">
        <f t="shared" si="6"/>
        <v>5</v>
      </c>
      <c r="T16" s="190">
        <f t="shared" ca="1" si="7"/>
        <v>20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9">
        <f t="shared" ca="1" si="8"/>
        <v>0</v>
      </c>
      <c r="AC16" s="50">
        <f t="shared" ca="1" si="8"/>
        <v>0</v>
      </c>
      <c r="AD16" s="50">
        <f t="shared" ca="1" si="8"/>
        <v>0</v>
      </c>
      <c r="AE16" s="50">
        <f t="shared" ca="1" si="8"/>
        <v>0</v>
      </c>
      <c r="AF16" s="50">
        <f t="shared" ca="1" si="8"/>
        <v>0</v>
      </c>
      <c r="AG16" s="50">
        <f t="shared" ca="1" si="8"/>
        <v>0</v>
      </c>
      <c r="AH16" s="51">
        <f t="shared" ca="1" si="8"/>
        <v>80000</v>
      </c>
      <c r="AI16" s="35">
        <f t="shared" ca="1" si="9"/>
        <v>80000</v>
      </c>
      <c r="AJ16" s="49">
        <f t="shared" ca="1" si="10"/>
        <v>0</v>
      </c>
      <c r="AK16" s="50">
        <f t="shared" ca="1" si="10"/>
        <v>0</v>
      </c>
      <c r="AL16" s="50">
        <f t="shared" ca="1" si="10"/>
        <v>0</v>
      </c>
      <c r="AM16" s="50">
        <f t="shared" ca="1" si="10"/>
        <v>0</v>
      </c>
      <c r="AN16" s="50">
        <f t="shared" ca="1" si="10"/>
        <v>0</v>
      </c>
      <c r="AO16" s="50">
        <f t="shared" ca="1" si="10"/>
        <v>0</v>
      </c>
      <c r="AP16" s="51">
        <f t="shared" ca="1" si="10"/>
        <v>20.520000000000003</v>
      </c>
      <c r="AQ16" s="36">
        <f t="shared" ca="1" si="11"/>
        <v>20.520000000000003</v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>
        <f t="shared" ca="1" si="12"/>
        <v>3898.6354775828454</v>
      </c>
      <c r="AY16" s="52">
        <f t="shared" ca="1" si="12"/>
        <v>3898.6354775828454</v>
      </c>
      <c r="AZ16" s="37">
        <f t="shared" si="13"/>
        <v>21505.37634408602</v>
      </c>
      <c r="BA16" s="37">
        <f t="shared" si="13"/>
        <v>74074.074074074073</v>
      </c>
      <c r="BB16" s="37">
        <f t="shared" si="13"/>
        <v>26666.666666666664</v>
      </c>
      <c r="BC16" s="37">
        <f t="shared" si="13"/>
        <v>24691.358024691355</v>
      </c>
      <c r="BD16" s="37">
        <f t="shared" si="13"/>
        <v>17543.859649122805</v>
      </c>
      <c r="BE16" s="37">
        <f t="shared" si="13"/>
        <v>74074.074074074073</v>
      </c>
      <c r="BF16" s="37">
        <f t="shared" si="13"/>
        <v>3898.6354775828454</v>
      </c>
      <c r="BG16" s="38"/>
      <c r="BH16" s="38"/>
      <c r="BI16" s="38"/>
      <c r="BJ16" s="38"/>
      <c r="BK16" s="38"/>
      <c r="BL16" s="38"/>
      <c r="BM16" s="38">
        <v>5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2.8000000000000001E-2</v>
      </c>
      <c r="F17" s="186">
        <v>5.3999999999999999E-2</v>
      </c>
      <c r="G17" s="186">
        <v>8.9999999999999993E-3</v>
      </c>
      <c r="H17" s="186">
        <v>2.1999999999999999E-2</v>
      </c>
      <c r="I17" s="186">
        <v>2.9000000000000001E-2</v>
      </c>
      <c r="J17" s="186">
        <v>2.1999999999999999E-2</v>
      </c>
      <c r="K17" s="186">
        <v>0.215</v>
      </c>
      <c r="L17" s="41">
        <f t="shared" ca="1" si="5"/>
        <v>120</v>
      </c>
      <c r="M17" s="42">
        <f t="shared" si="6"/>
        <v>0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5</v>
      </c>
      <c r="T17" s="190">
        <f t="shared" ca="1" si="7"/>
        <v>20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9">
        <f t="shared" ca="1" si="8"/>
        <v>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80000</v>
      </c>
      <c r="AI17" s="35">
        <f t="shared" ca="1" si="9"/>
        <v>80000</v>
      </c>
      <c r="AJ17" s="49">
        <f t="shared" ca="1" si="10"/>
        <v>0</v>
      </c>
      <c r="AK17" s="50">
        <f t="shared" ca="1" si="10"/>
        <v>0</v>
      </c>
      <c r="AL17" s="50">
        <f t="shared" ca="1" si="10"/>
        <v>0</v>
      </c>
      <c r="AM17" s="50">
        <f t="shared" ca="1" si="10"/>
        <v>0</v>
      </c>
      <c r="AN17" s="50">
        <f t="shared" ca="1" si="10"/>
        <v>0</v>
      </c>
      <c r="AO17" s="50">
        <f t="shared" ca="1" si="10"/>
        <v>0</v>
      </c>
      <c r="AP17" s="51">
        <f t="shared" ca="1" si="10"/>
        <v>25.8</v>
      </c>
      <c r="AQ17" s="36">
        <f t="shared" ca="1" si="11"/>
        <v>25.8</v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>
        <f t="shared" ca="1" si="12"/>
        <v>3100.7751937984494</v>
      </c>
      <c r="AY17" s="52">
        <f t="shared" ca="1" si="12"/>
        <v>3100.7751937984494</v>
      </c>
      <c r="AZ17" s="37">
        <f t="shared" si="13"/>
        <v>23809.523809523809</v>
      </c>
      <c r="BA17" s="37">
        <f t="shared" si="13"/>
        <v>12345.679012345678</v>
      </c>
      <c r="BB17" s="37">
        <f t="shared" si="13"/>
        <v>74074.074074074073</v>
      </c>
      <c r="BC17" s="37">
        <f t="shared" si="13"/>
        <v>30303.030303030304</v>
      </c>
      <c r="BD17" s="37">
        <f t="shared" si="13"/>
        <v>22988.505747126434</v>
      </c>
      <c r="BE17" s="37">
        <f t="shared" si="13"/>
        <v>30303.030303030304</v>
      </c>
      <c r="BF17" s="37">
        <f t="shared" si="13"/>
        <v>3100.7751937984494</v>
      </c>
      <c r="BG17" s="38"/>
      <c r="BH17" s="38"/>
      <c r="BI17" s="38"/>
      <c r="BJ17" s="38"/>
      <c r="BK17" s="38"/>
      <c r="BL17" s="38"/>
      <c r="BM17" s="38">
        <v>5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6.0000000000000001E-3</v>
      </c>
      <c r="F18" s="186">
        <v>5.5E-2</v>
      </c>
      <c r="G18" s="186">
        <v>1.4999999999999999E-2</v>
      </c>
      <c r="H18" s="186">
        <v>2.4E-2</v>
      </c>
      <c r="I18" s="186">
        <v>1.7000000000000001E-2</v>
      </c>
      <c r="J18" s="186">
        <v>1.2E-2</v>
      </c>
      <c r="K18" s="186">
        <v>4.2000000000000003E-2</v>
      </c>
      <c r="L18" s="41">
        <f t="shared" ca="1" si="5"/>
        <v>0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0</v>
      </c>
      <c r="R18" s="43">
        <f t="shared" si="6"/>
        <v>0</v>
      </c>
      <c r="S18" s="44">
        <f t="shared" si="6"/>
        <v>0</v>
      </c>
      <c r="T18" s="190">
        <f t="shared" ca="1" si="7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0</v>
      </c>
      <c r="AG18" s="50">
        <f t="shared" ca="1" si="8"/>
        <v>0</v>
      </c>
      <c r="AH18" s="51">
        <f t="shared" ca="1" si="8"/>
        <v>0</v>
      </c>
      <c r="AI18" s="35">
        <f t="shared" ca="1" si="9"/>
        <v>0</v>
      </c>
      <c r="AJ18" s="49">
        <f t="shared" ca="1" si="10"/>
        <v>0</v>
      </c>
      <c r="AK18" s="50">
        <f t="shared" ca="1" si="10"/>
        <v>0</v>
      </c>
      <c r="AL18" s="50">
        <f t="shared" ca="1" si="10"/>
        <v>0</v>
      </c>
      <c r="AM18" s="50">
        <f t="shared" ca="1" si="10"/>
        <v>0</v>
      </c>
      <c r="AN18" s="50">
        <f t="shared" ca="1" si="10"/>
        <v>0</v>
      </c>
      <c r="AO18" s="50">
        <f t="shared" ca="1" si="10"/>
        <v>0</v>
      </c>
      <c r="AP18" s="51">
        <f t="shared" ca="1" si="10"/>
        <v>0</v>
      </c>
      <c r="AQ18" s="36">
        <f t="shared" ca="1" si="11"/>
        <v>0</v>
      </c>
      <c r="AR18" s="49" t="str">
        <f t="shared" ca="1" si="12"/>
        <v/>
      </c>
      <c r="AS18" s="50" t="str">
        <f t="shared" ca="1" si="12"/>
        <v/>
      </c>
      <c r="AT18" s="50" t="str">
        <f t="shared" ca="1" si="12"/>
        <v/>
      </c>
      <c r="AU18" s="50" t="str">
        <f t="shared" ca="1" si="12"/>
        <v/>
      </c>
      <c r="AV18" s="50" t="str">
        <f t="shared" ca="1" si="12"/>
        <v/>
      </c>
      <c r="AW18" s="50" t="str">
        <f t="shared" ca="1" si="12"/>
        <v/>
      </c>
      <c r="AX18" s="51" t="str">
        <f t="shared" ca="1" si="12"/>
        <v/>
      </c>
      <c r="AY18" s="52" t="str">
        <f t="shared" ca="1" si="12"/>
        <v/>
      </c>
      <c r="AZ18" s="37">
        <f t="shared" si="13"/>
        <v>111111.11111111111</v>
      </c>
      <c r="BA18" s="37">
        <f t="shared" si="13"/>
        <v>12121.21212121212</v>
      </c>
      <c r="BB18" s="37">
        <f t="shared" si="13"/>
        <v>44444.444444444445</v>
      </c>
      <c r="BC18" s="37">
        <f t="shared" si="13"/>
        <v>27777.777777777777</v>
      </c>
      <c r="BD18" s="37">
        <f t="shared" si="13"/>
        <v>39215.686274509797</v>
      </c>
      <c r="BE18" s="37">
        <f t="shared" si="13"/>
        <v>55555.555555555555</v>
      </c>
      <c r="BF18" s="37">
        <f t="shared" si="13"/>
        <v>15873.015873015871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5.1999999999999998E-2</v>
      </c>
      <c r="F19" s="186">
        <v>2.5000000000000001E-2</v>
      </c>
      <c r="G19" s="186">
        <v>2.1999999999999999E-2</v>
      </c>
      <c r="H19" s="186">
        <v>3.2000000000000001E-2</v>
      </c>
      <c r="I19" s="186">
        <v>1.2E-2</v>
      </c>
      <c r="J19" s="186">
        <v>0.03</v>
      </c>
      <c r="K19" s="186">
        <v>3.0000000000000001E-3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190">
        <f t="shared" ca="1" si="7"/>
        <v>0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9"/>
        <v>0</v>
      </c>
      <c r="AJ19" s="49">
        <f t="shared" ca="1" si="10"/>
        <v>0</v>
      </c>
      <c r="AK19" s="50">
        <f t="shared" ca="1" si="10"/>
        <v>0</v>
      </c>
      <c r="AL19" s="50">
        <f t="shared" ca="1" si="10"/>
        <v>0</v>
      </c>
      <c r="AM19" s="50">
        <f t="shared" ca="1" si="10"/>
        <v>0</v>
      </c>
      <c r="AN19" s="50">
        <f t="shared" ca="1" si="10"/>
        <v>0</v>
      </c>
      <c r="AO19" s="50">
        <f t="shared" ca="1" si="10"/>
        <v>0</v>
      </c>
      <c r="AP19" s="51">
        <f t="shared" ca="1" si="10"/>
        <v>0</v>
      </c>
      <c r="AQ19" s="36">
        <f t="shared" ca="1" si="11"/>
        <v>0</v>
      </c>
      <c r="AR19" s="49" t="str">
        <f t="shared" ca="1" si="12"/>
        <v/>
      </c>
      <c r="AS19" s="50" t="str">
        <f t="shared" ca="1" si="12"/>
        <v/>
      </c>
      <c r="AT19" s="50" t="str">
        <f t="shared" ca="1" si="12"/>
        <v/>
      </c>
      <c r="AU19" s="50" t="str">
        <f t="shared" ca="1" si="12"/>
        <v/>
      </c>
      <c r="AV19" s="50" t="str">
        <f t="shared" ca="1" si="12"/>
        <v/>
      </c>
      <c r="AW19" s="50" t="str">
        <f t="shared" ca="1" si="12"/>
        <v/>
      </c>
      <c r="AX19" s="51" t="str">
        <f t="shared" ca="1" si="12"/>
        <v/>
      </c>
      <c r="AY19" s="52" t="str">
        <f t="shared" ca="1" si="12"/>
        <v/>
      </c>
      <c r="AZ19" s="37">
        <f t="shared" si="13"/>
        <v>12820.51282051282</v>
      </c>
      <c r="BA19" s="37">
        <f t="shared" si="13"/>
        <v>26666.666666666664</v>
      </c>
      <c r="BB19" s="37">
        <f t="shared" si="13"/>
        <v>30303.030303030304</v>
      </c>
      <c r="BC19" s="37">
        <f t="shared" si="13"/>
        <v>20833.333333333332</v>
      </c>
      <c r="BD19" s="37">
        <f t="shared" si="13"/>
        <v>55555.555555555555</v>
      </c>
      <c r="BE19" s="37">
        <f t="shared" si="13"/>
        <v>22222.222222222223</v>
      </c>
      <c r="BF19" s="37">
        <f t="shared" si="13"/>
        <v>222222.22222222222</v>
      </c>
      <c r="BG19" s="38"/>
      <c r="BH19" s="38"/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1.4999999999999999E-2</v>
      </c>
      <c r="F20" s="186">
        <v>2.7E-2</v>
      </c>
      <c r="G20" s="186">
        <v>2.4E-2</v>
      </c>
      <c r="H20" s="186">
        <v>2.5999999999999999E-2</v>
      </c>
      <c r="I20" s="186">
        <v>4.3999999999999997E-2</v>
      </c>
      <c r="J20" s="186">
        <v>6.0000000000000001E-3</v>
      </c>
      <c r="K20" s="186">
        <v>0.01</v>
      </c>
      <c r="L20" s="41">
        <f t="shared" ca="1" si="5"/>
        <v>0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0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190">
        <f t="shared" ca="1" si="7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9"/>
        <v>0</v>
      </c>
      <c r="AJ20" s="49">
        <f t="shared" ca="1" si="10"/>
        <v>0</v>
      </c>
      <c r="AK20" s="50">
        <f t="shared" ca="1" si="10"/>
        <v>0</v>
      </c>
      <c r="AL20" s="50">
        <f t="shared" ca="1" si="10"/>
        <v>0</v>
      </c>
      <c r="AM20" s="50">
        <f t="shared" ca="1" si="10"/>
        <v>0</v>
      </c>
      <c r="AN20" s="50">
        <f t="shared" ca="1" si="10"/>
        <v>0</v>
      </c>
      <c r="AO20" s="50">
        <f t="shared" ca="1" si="10"/>
        <v>0</v>
      </c>
      <c r="AP20" s="51">
        <f t="shared" ca="1" si="10"/>
        <v>0</v>
      </c>
      <c r="AQ20" s="36">
        <f t="shared" ca="1" si="11"/>
        <v>0</v>
      </c>
      <c r="AR20" s="49" t="str">
        <f t="shared" ca="1" si="12"/>
        <v/>
      </c>
      <c r="AS20" s="50" t="str">
        <f t="shared" ca="1" si="12"/>
        <v/>
      </c>
      <c r="AT20" s="50" t="str">
        <f t="shared" ca="1" si="12"/>
        <v/>
      </c>
      <c r="AU20" s="50" t="str">
        <f t="shared" ca="1" si="12"/>
        <v/>
      </c>
      <c r="AV20" s="50" t="str">
        <f t="shared" ca="1" si="12"/>
        <v/>
      </c>
      <c r="AW20" s="50" t="str">
        <f t="shared" ca="1" si="12"/>
        <v/>
      </c>
      <c r="AX20" s="51" t="str">
        <f t="shared" ca="1" si="12"/>
        <v/>
      </c>
      <c r="AY20" s="52" t="str">
        <f t="shared" ca="1" si="12"/>
        <v/>
      </c>
      <c r="AZ20" s="37">
        <f t="shared" si="13"/>
        <v>44444.444444444445</v>
      </c>
      <c r="BA20" s="37">
        <f t="shared" si="13"/>
        <v>24691.358024691355</v>
      </c>
      <c r="BB20" s="37">
        <f t="shared" si="13"/>
        <v>27777.777777777777</v>
      </c>
      <c r="BC20" s="37">
        <f t="shared" si="13"/>
        <v>25641.025641025641</v>
      </c>
      <c r="BD20" s="37">
        <f t="shared" si="13"/>
        <v>15151.515151515152</v>
      </c>
      <c r="BE20" s="37">
        <f t="shared" si="13"/>
        <v>111111.11111111111</v>
      </c>
      <c r="BF20" s="37">
        <f t="shared" si="13"/>
        <v>66666.666666666657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2.7E-2</v>
      </c>
      <c r="F21" s="186">
        <v>2.7E-2</v>
      </c>
      <c r="G21" s="186">
        <v>5.0999999999999997E-2</v>
      </c>
      <c r="H21" s="186">
        <v>1.6E-2</v>
      </c>
      <c r="I21" s="186">
        <v>2.5999999999999999E-2</v>
      </c>
      <c r="J21" s="186">
        <v>3.2000000000000001E-2</v>
      </c>
      <c r="K21" s="186">
        <v>4.3999999999999997E-2</v>
      </c>
      <c r="L21" s="41">
        <f t="shared" ca="1" si="5"/>
        <v>0</v>
      </c>
      <c r="M21" s="42">
        <f t="shared" si="6"/>
        <v>0</v>
      </c>
      <c r="N21" s="43">
        <f t="shared" si="6"/>
        <v>0</v>
      </c>
      <c r="O21" s="43">
        <f t="shared" si="6"/>
        <v>0</v>
      </c>
      <c r="P21" s="43">
        <f t="shared" si="6"/>
        <v>0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190">
        <f t="shared" ca="1" si="7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9">
        <f t="shared" ca="1" si="8"/>
        <v>0</v>
      </c>
      <c r="AC21" s="50">
        <f t="shared" ca="1" si="8"/>
        <v>0</v>
      </c>
      <c r="AD21" s="50">
        <f t="shared" ca="1" si="8"/>
        <v>0</v>
      </c>
      <c r="AE21" s="50">
        <f t="shared" ca="1" si="8"/>
        <v>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9"/>
        <v>0</v>
      </c>
      <c r="AJ21" s="49">
        <f t="shared" ca="1" si="10"/>
        <v>0</v>
      </c>
      <c r="AK21" s="50">
        <f t="shared" ca="1" si="10"/>
        <v>0</v>
      </c>
      <c r="AL21" s="50">
        <f t="shared" ca="1" si="10"/>
        <v>0</v>
      </c>
      <c r="AM21" s="50">
        <f t="shared" ca="1" si="10"/>
        <v>0</v>
      </c>
      <c r="AN21" s="50">
        <f t="shared" ca="1" si="10"/>
        <v>0</v>
      </c>
      <c r="AO21" s="50">
        <f t="shared" ca="1" si="10"/>
        <v>0</v>
      </c>
      <c r="AP21" s="51">
        <f t="shared" ca="1" si="10"/>
        <v>0</v>
      </c>
      <c r="AQ21" s="36">
        <f t="shared" ca="1" si="11"/>
        <v>0</v>
      </c>
      <c r="AR21" s="49" t="str">
        <f t="shared" ca="1" si="12"/>
        <v/>
      </c>
      <c r="AS21" s="50" t="str">
        <f t="shared" ca="1" si="12"/>
        <v/>
      </c>
      <c r="AT21" s="50" t="str">
        <f t="shared" ca="1" si="12"/>
        <v/>
      </c>
      <c r="AU21" s="50" t="str">
        <f t="shared" ca="1" si="12"/>
        <v/>
      </c>
      <c r="AV21" s="50" t="str">
        <f t="shared" ca="1" si="12"/>
        <v/>
      </c>
      <c r="AW21" s="50" t="str">
        <f t="shared" ca="1" si="12"/>
        <v/>
      </c>
      <c r="AX21" s="51" t="str">
        <f t="shared" ca="1" si="12"/>
        <v/>
      </c>
      <c r="AY21" s="52" t="str">
        <f t="shared" ca="1" si="12"/>
        <v/>
      </c>
      <c r="AZ21" s="37">
        <f t="shared" si="13"/>
        <v>24691.358024691355</v>
      </c>
      <c r="BA21" s="37">
        <f t="shared" si="13"/>
        <v>24691.358024691355</v>
      </c>
      <c r="BB21" s="37">
        <f t="shared" si="13"/>
        <v>13071.895424836601</v>
      </c>
      <c r="BC21" s="37">
        <f t="shared" si="13"/>
        <v>41666.666666666664</v>
      </c>
      <c r="BD21" s="37">
        <f t="shared" si="13"/>
        <v>25641.025641025641</v>
      </c>
      <c r="BE21" s="37">
        <f t="shared" si="13"/>
        <v>20833.333333333332</v>
      </c>
      <c r="BF21" s="37">
        <f t="shared" si="13"/>
        <v>15151.515151515152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1.0999999999999999E-2</v>
      </c>
      <c r="F22" s="186">
        <v>8.9999999999999993E-3</v>
      </c>
      <c r="G22" s="186">
        <v>1.2999999999999999E-2</v>
      </c>
      <c r="H22" s="186">
        <v>1.0999999999999999E-2</v>
      </c>
      <c r="I22" s="186">
        <v>3.3000000000000002E-2</v>
      </c>
      <c r="J22" s="186">
        <v>5.3999999999999999E-2</v>
      </c>
      <c r="K22" s="186">
        <v>2.1999999999999999E-2</v>
      </c>
      <c r="L22" s="41">
        <f t="shared" ca="1" si="5"/>
        <v>0</v>
      </c>
      <c r="M22" s="42">
        <f t="shared" si="6"/>
        <v>0</v>
      </c>
      <c r="N22" s="43">
        <f t="shared" si="6"/>
        <v>0</v>
      </c>
      <c r="O22" s="43">
        <f t="shared" si="6"/>
        <v>0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190">
        <f t="shared" ca="1" si="7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9">
        <f t="shared" ca="1" si="8"/>
        <v>0</v>
      </c>
      <c r="AC22" s="50">
        <f t="shared" ca="1" si="8"/>
        <v>0</v>
      </c>
      <c r="AD22" s="50">
        <f t="shared" ca="1" si="8"/>
        <v>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9"/>
        <v>0</v>
      </c>
      <c r="AJ22" s="49">
        <f t="shared" ca="1" si="10"/>
        <v>0</v>
      </c>
      <c r="AK22" s="50">
        <f t="shared" ca="1" si="10"/>
        <v>0</v>
      </c>
      <c r="AL22" s="50">
        <f t="shared" ca="1" si="10"/>
        <v>0</v>
      </c>
      <c r="AM22" s="50">
        <f t="shared" ca="1" si="10"/>
        <v>0</v>
      </c>
      <c r="AN22" s="50">
        <f t="shared" ca="1" si="10"/>
        <v>0</v>
      </c>
      <c r="AO22" s="50">
        <f t="shared" ca="1" si="10"/>
        <v>0</v>
      </c>
      <c r="AP22" s="51">
        <f t="shared" ca="1" si="10"/>
        <v>0</v>
      </c>
      <c r="AQ22" s="36">
        <f t="shared" ca="1" si="11"/>
        <v>0</v>
      </c>
      <c r="AR22" s="49" t="str">
        <f t="shared" ca="1" si="12"/>
        <v/>
      </c>
      <c r="AS22" s="50" t="str">
        <f t="shared" ca="1" si="12"/>
        <v/>
      </c>
      <c r="AT22" s="50" t="str">
        <f t="shared" ca="1" si="12"/>
        <v/>
      </c>
      <c r="AU22" s="50" t="str">
        <f t="shared" ca="1" si="12"/>
        <v/>
      </c>
      <c r="AV22" s="50" t="str">
        <f t="shared" ca="1" si="12"/>
        <v/>
      </c>
      <c r="AW22" s="50" t="str">
        <f t="shared" ca="1" si="12"/>
        <v/>
      </c>
      <c r="AX22" s="51" t="str">
        <f t="shared" ca="1" si="12"/>
        <v/>
      </c>
      <c r="AY22" s="52" t="str">
        <f t="shared" ca="1" si="12"/>
        <v/>
      </c>
      <c r="AZ22" s="37">
        <f t="shared" si="13"/>
        <v>60606.060606060608</v>
      </c>
      <c r="BA22" s="37">
        <f t="shared" si="13"/>
        <v>74074.074074074073</v>
      </c>
      <c r="BB22" s="37">
        <f t="shared" si="13"/>
        <v>51282.051282051281</v>
      </c>
      <c r="BC22" s="37">
        <f t="shared" si="13"/>
        <v>60606.060606060608</v>
      </c>
      <c r="BD22" s="37">
        <f t="shared" si="13"/>
        <v>20202.020202020201</v>
      </c>
      <c r="BE22" s="37">
        <f t="shared" si="13"/>
        <v>12345.679012345678</v>
      </c>
      <c r="BF22" s="37">
        <f t="shared" si="13"/>
        <v>30303.030303030304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3.2000000000000001E-2</v>
      </c>
      <c r="F23" s="186">
        <v>2.7E-2</v>
      </c>
      <c r="G23" s="186">
        <v>4.2000000000000003E-2</v>
      </c>
      <c r="H23" s="186">
        <v>0.02</v>
      </c>
      <c r="I23" s="186">
        <v>8.0000000000000002E-3</v>
      </c>
      <c r="J23" s="186">
        <v>1.0999999999999999E-2</v>
      </c>
      <c r="K23" s="186">
        <v>0.03</v>
      </c>
      <c r="L23" s="41">
        <f t="shared" ca="1" si="5"/>
        <v>0</v>
      </c>
      <c r="M23" s="42">
        <f t="shared" si="6"/>
        <v>0</v>
      </c>
      <c r="N23" s="43">
        <f t="shared" si="6"/>
        <v>0</v>
      </c>
      <c r="O23" s="43">
        <f t="shared" si="6"/>
        <v>0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190">
        <f t="shared" ca="1" si="7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9">
        <f t="shared" ca="1" si="8"/>
        <v>0</v>
      </c>
      <c r="AC23" s="50">
        <f t="shared" ca="1" si="8"/>
        <v>0</v>
      </c>
      <c r="AD23" s="50">
        <f t="shared" ca="1" si="8"/>
        <v>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9"/>
        <v>0</v>
      </c>
      <c r="AJ23" s="49">
        <f t="shared" ca="1" si="10"/>
        <v>0</v>
      </c>
      <c r="AK23" s="50">
        <f t="shared" ca="1" si="10"/>
        <v>0</v>
      </c>
      <c r="AL23" s="50">
        <f t="shared" ca="1" si="10"/>
        <v>0</v>
      </c>
      <c r="AM23" s="50">
        <f t="shared" ca="1" si="10"/>
        <v>0</v>
      </c>
      <c r="AN23" s="50">
        <f t="shared" ca="1" si="10"/>
        <v>0</v>
      </c>
      <c r="AO23" s="50">
        <f t="shared" ca="1" si="10"/>
        <v>0</v>
      </c>
      <c r="AP23" s="51">
        <f t="shared" ca="1" si="10"/>
        <v>0</v>
      </c>
      <c r="AQ23" s="36">
        <f t="shared" ca="1" si="11"/>
        <v>0</v>
      </c>
      <c r="AR23" s="49" t="str">
        <f t="shared" ca="1" si="12"/>
        <v/>
      </c>
      <c r="AS23" s="50" t="str">
        <f t="shared" ca="1" si="12"/>
        <v/>
      </c>
      <c r="AT23" s="50" t="str">
        <f t="shared" ca="1" si="12"/>
        <v/>
      </c>
      <c r="AU23" s="50" t="str">
        <f t="shared" ca="1" si="12"/>
        <v/>
      </c>
      <c r="AV23" s="50" t="str">
        <f t="shared" ca="1" si="12"/>
        <v/>
      </c>
      <c r="AW23" s="50" t="str">
        <f t="shared" ca="1" si="12"/>
        <v/>
      </c>
      <c r="AX23" s="51" t="str">
        <f t="shared" ca="1" si="12"/>
        <v/>
      </c>
      <c r="AY23" s="52" t="str">
        <f t="shared" ca="1" si="12"/>
        <v/>
      </c>
      <c r="AZ23" s="37">
        <f t="shared" si="13"/>
        <v>20833.333333333332</v>
      </c>
      <c r="BA23" s="37">
        <f t="shared" si="13"/>
        <v>24691.358024691355</v>
      </c>
      <c r="BB23" s="37">
        <f t="shared" si="13"/>
        <v>15873.015873015871</v>
      </c>
      <c r="BC23" s="37">
        <f t="shared" si="13"/>
        <v>33333.333333333328</v>
      </c>
      <c r="BD23" s="37">
        <f t="shared" si="13"/>
        <v>83333.333333333328</v>
      </c>
      <c r="BE23" s="37">
        <f t="shared" si="13"/>
        <v>60606.060606060608</v>
      </c>
      <c r="BF23" s="37">
        <f t="shared" si="13"/>
        <v>22222.222222222223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4.7E-2</v>
      </c>
      <c r="F24" s="186">
        <v>6.7000000000000004E-2</v>
      </c>
      <c r="G24" s="186">
        <v>7.4999999999999997E-2</v>
      </c>
      <c r="H24" s="186">
        <v>3.9E-2</v>
      </c>
      <c r="I24" s="186">
        <v>5.0999999999999997E-2</v>
      </c>
      <c r="J24" s="186">
        <v>4.8000000000000001E-2</v>
      </c>
      <c r="K24" s="186">
        <v>7.1999999999999995E-2</v>
      </c>
      <c r="L24" s="41">
        <f t="shared" ca="1" si="5"/>
        <v>0</v>
      </c>
      <c r="M24" s="42">
        <f t="shared" si="6"/>
        <v>0</v>
      </c>
      <c r="N24" s="43">
        <f t="shared" si="6"/>
        <v>0</v>
      </c>
      <c r="O24" s="43">
        <f t="shared" si="6"/>
        <v>0</v>
      </c>
      <c r="P24" s="43">
        <f t="shared" si="6"/>
        <v>0</v>
      </c>
      <c r="Q24" s="43">
        <f t="shared" si="6"/>
        <v>0</v>
      </c>
      <c r="R24" s="43">
        <f t="shared" si="6"/>
        <v>0</v>
      </c>
      <c r="S24" s="44">
        <f t="shared" si="6"/>
        <v>0</v>
      </c>
      <c r="T24" s="190">
        <f t="shared" ca="1" si="7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9">
        <f t="shared" ca="1" si="8"/>
        <v>0</v>
      </c>
      <c r="AC24" s="50">
        <f t="shared" ca="1" si="8"/>
        <v>0</v>
      </c>
      <c r="AD24" s="50">
        <f t="shared" ca="1" si="8"/>
        <v>0</v>
      </c>
      <c r="AE24" s="50">
        <f t="shared" ca="1" si="8"/>
        <v>0</v>
      </c>
      <c r="AF24" s="50">
        <f t="shared" ca="1" si="8"/>
        <v>0</v>
      </c>
      <c r="AG24" s="50">
        <f t="shared" ca="1" si="8"/>
        <v>0</v>
      </c>
      <c r="AH24" s="51">
        <f t="shared" ca="1" si="8"/>
        <v>0</v>
      </c>
      <c r="AI24" s="35">
        <f t="shared" ca="1" si="9"/>
        <v>0</v>
      </c>
      <c r="AJ24" s="49">
        <f t="shared" ca="1" si="10"/>
        <v>0</v>
      </c>
      <c r="AK24" s="50">
        <f t="shared" ca="1" si="10"/>
        <v>0</v>
      </c>
      <c r="AL24" s="50">
        <f t="shared" ca="1" si="10"/>
        <v>0</v>
      </c>
      <c r="AM24" s="50">
        <f t="shared" ca="1" si="10"/>
        <v>0</v>
      </c>
      <c r="AN24" s="50">
        <f t="shared" ca="1" si="10"/>
        <v>0</v>
      </c>
      <c r="AO24" s="50">
        <f t="shared" ca="1" si="10"/>
        <v>0</v>
      </c>
      <c r="AP24" s="51">
        <f t="shared" ca="1" si="10"/>
        <v>0</v>
      </c>
      <c r="AQ24" s="36">
        <f t="shared" ca="1" si="11"/>
        <v>0</v>
      </c>
      <c r="AR24" s="49" t="str">
        <f t="shared" ca="1" si="12"/>
        <v/>
      </c>
      <c r="AS24" s="50" t="str">
        <f t="shared" ca="1" si="12"/>
        <v/>
      </c>
      <c r="AT24" s="50" t="str">
        <f t="shared" ca="1" si="12"/>
        <v/>
      </c>
      <c r="AU24" s="50" t="str">
        <f t="shared" ca="1" si="12"/>
        <v/>
      </c>
      <c r="AV24" s="50" t="str">
        <f t="shared" ca="1" si="12"/>
        <v/>
      </c>
      <c r="AW24" s="50" t="str">
        <f t="shared" ca="1" si="12"/>
        <v/>
      </c>
      <c r="AX24" s="51" t="str">
        <f t="shared" ca="1" si="12"/>
        <v/>
      </c>
      <c r="AY24" s="52" t="str">
        <f t="shared" ca="1" si="12"/>
        <v/>
      </c>
      <c r="AZ24" s="37">
        <f t="shared" si="13"/>
        <v>14184.397163120566</v>
      </c>
      <c r="BA24" s="37">
        <f t="shared" si="13"/>
        <v>9950.2487562189035</v>
      </c>
      <c r="BB24" s="37">
        <f t="shared" si="13"/>
        <v>8888.8888888888887</v>
      </c>
      <c r="BC24" s="37">
        <f t="shared" si="13"/>
        <v>17094.017094017094</v>
      </c>
      <c r="BD24" s="37">
        <f t="shared" si="13"/>
        <v>13071.895424836601</v>
      </c>
      <c r="BE24" s="37">
        <f t="shared" si="13"/>
        <v>13888.888888888889</v>
      </c>
      <c r="BF24" s="37">
        <f t="shared" si="13"/>
        <v>9259.2592592592591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4.1000000000000002E-2</v>
      </c>
      <c r="F25" s="186">
        <v>5.1999999999999998E-2</v>
      </c>
      <c r="G25" s="186">
        <v>3.5999999999999997E-2</v>
      </c>
      <c r="H25" s="186">
        <v>4.7E-2</v>
      </c>
      <c r="I25" s="186">
        <v>2.5999999999999999E-2</v>
      </c>
      <c r="J25" s="186">
        <v>7.9000000000000001E-2</v>
      </c>
      <c r="K25" s="186">
        <v>0.122</v>
      </c>
      <c r="L25" s="41">
        <f t="shared" ca="1" si="5"/>
        <v>0</v>
      </c>
      <c r="M25" s="42">
        <f t="shared" si="6"/>
        <v>0</v>
      </c>
      <c r="N25" s="43">
        <f t="shared" si="6"/>
        <v>0</v>
      </c>
      <c r="O25" s="43">
        <f t="shared" si="6"/>
        <v>0</v>
      </c>
      <c r="P25" s="43">
        <f t="shared" si="6"/>
        <v>0</v>
      </c>
      <c r="Q25" s="43">
        <f t="shared" si="6"/>
        <v>0</v>
      </c>
      <c r="R25" s="43">
        <f t="shared" si="6"/>
        <v>0</v>
      </c>
      <c r="S25" s="44">
        <f t="shared" si="6"/>
        <v>0</v>
      </c>
      <c r="T25" s="190">
        <f t="shared" ca="1" si="7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9">
        <f t="shared" ca="1" si="8"/>
        <v>0</v>
      </c>
      <c r="AC25" s="50">
        <f t="shared" ca="1" si="8"/>
        <v>0</v>
      </c>
      <c r="AD25" s="50">
        <f t="shared" ca="1" si="8"/>
        <v>0</v>
      </c>
      <c r="AE25" s="50">
        <f t="shared" ca="1" si="8"/>
        <v>0</v>
      </c>
      <c r="AF25" s="50">
        <f t="shared" ca="1" si="8"/>
        <v>0</v>
      </c>
      <c r="AG25" s="50">
        <f t="shared" ca="1" si="8"/>
        <v>0</v>
      </c>
      <c r="AH25" s="51">
        <f t="shared" ca="1" si="8"/>
        <v>0</v>
      </c>
      <c r="AI25" s="35">
        <f t="shared" ca="1" si="9"/>
        <v>0</v>
      </c>
      <c r="AJ25" s="49">
        <f t="shared" ca="1" si="10"/>
        <v>0</v>
      </c>
      <c r="AK25" s="50">
        <f t="shared" ca="1" si="10"/>
        <v>0</v>
      </c>
      <c r="AL25" s="50">
        <f t="shared" ca="1" si="10"/>
        <v>0</v>
      </c>
      <c r="AM25" s="50">
        <f t="shared" ca="1" si="10"/>
        <v>0</v>
      </c>
      <c r="AN25" s="50">
        <f t="shared" ca="1" si="10"/>
        <v>0</v>
      </c>
      <c r="AO25" s="50">
        <f t="shared" ca="1" si="10"/>
        <v>0</v>
      </c>
      <c r="AP25" s="51">
        <f t="shared" ca="1" si="10"/>
        <v>0</v>
      </c>
      <c r="AQ25" s="36">
        <f t="shared" ca="1" si="11"/>
        <v>0</v>
      </c>
      <c r="AR25" s="49" t="str">
        <f t="shared" ca="1" si="12"/>
        <v/>
      </c>
      <c r="AS25" s="50" t="str">
        <f t="shared" ca="1" si="12"/>
        <v/>
      </c>
      <c r="AT25" s="50" t="str">
        <f t="shared" ca="1" si="12"/>
        <v/>
      </c>
      <c r="AU25" s="50" t="str">
        <f t="shared" ca="1" si="12"/>
        <v/>
      </c>
      <c r="AV25" s="50" t="str">
        <f t="shared" ca="1" si="12"/>
        <v/>
      </c>
      <c r="AW25" s="50" t="str">
        <f t="shared" ca="1" si="12"/>
        <v/>
      </c>
      <c r="AX25" s="51" t="str">
        <f t="shared" ca="1" si="12"/>
        <v/>
      </c>
      <c r="AY25" s="52" t="str">
        <f t="shared" ca="1" si="12"/>
        <v/>
      </c>
      <c r="AZ25" s="37">
        <f t="shared" si="13"/>
        <v>16260.162601626014</v>
      </c>
      <c r="BA25" s="37">
        <f t="shared" si="13"/>
        <v>12820.51282051282</v>
      </c>
      <c r="BB25" s="37">
        <f t="shared" si="13"/>
        <v>18518.518518518518</v>
      </c>
      <c r="BC25" s="37">
        <f t="shared" si="13"/>
        <v>14184.397163120566</v>
      </c>
      <c r="BD25" s="37">
        <f t="shared" si="13"/>
        <v>25641.025641025641</v>
      </c>
      <c r="BE25" s="37">
        <f t="shared" si="13"/>
        <v>8438.818565400843</v>
      </c>
      <c r="BF25" s="37">
        <f t="shared" si="13"/>
        <v>5464.4808743169397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3.9E-2</v>
      </c>
      <c r="F26" s="186">
        <v>8.3000000000000004E-2</v>
      </c>
      <c r="G26" s="186">
        <v>5.5E-2</v>
      </c>
      <c r="H26" s="186">
        <v>0.04</v>
      </c>
      <c r="I26" s="186">
        <v>7.9000000000000001E-2</v>
      </c>
      <c r="J26" s="186">
        <v>0.22800000000000001</v>
      </c>
      <c r="K26" s="186">
        <v>7.9000000000000001E-2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190">
        <f t="shared" ca="1" si="7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9"/>
        <v>0</v>
      </c>
      <c r="AJ26" s="49">
        <f t="shared" ca="1" si="10"/>
        <v>0</v>
      </c>
      <c r="AK26" s="50">
        <f t="shared" ca="1" si="10"/>
        <v>0</v>
      </c>
      <c r="AL26" s="50">
        <f t="shared" ca="1" si="10"/>
        <v>0</v>
      </c>
      <c r="AM26" s="50">
        <f t="shared" ca="1" si="10"/>
        <v>0</v>
      </c>
      <c r="AN26" s="50">
        <f t="shared" ca="1" si="10"/>
        <v>0</v>
      </c>
      <c r="AO26" s="50">
        <f t="shared" ca="1" si="10"/>
        <v>0</v>
      </c>
      <c r="AP26" s="51">
        <f t="shared" ca="1" si="10"/>
        <v>0</v>
      </c>
      <c r="AQ26" s="36">
        <f t="shared" ca="1" si="11"/>
        <v>0</v>
      </c>
      <c r="AR26" s="49" t="str">
        <f t="shared" ca="1" si="12"/>
        <v/>
      </c>
      <c r="AS26" s="50" t="str">
        <f t="shared" ca="1" si="12"/>
        <v/>
      </c>
      <c r="AT26" s="50" t="str">
        <f t="shared" ca="1" si="12"/>
        <v/>
      </c>
      <c r="AU26" s="50" t="str">
        <f t="shared" ca="1" si="12"/>
        <v/>
      </c>
      <c r="AV26" s="50" t="str">
        <f t="shared" ca="1" si="12"/>
        <v/>
      </c>
      <c r="AW26" s="50" t="str">
        <f t="shared" ca="1" si="12"/>
        <v/>
      </c>
      <c r="AX26" s="51" t="str">
        <f t="shared" ca="1" si="12"/>
        <v/>
      </c>
      <c r="AY26" s="52" t="str">
        <f t="shared" ca="1" si="12"/>
        <v/>
      </c>
      <c r="AZ26" s="37">
        <f t="shared" si="13"/>
        <v>17094.017094017094</v>
      </c>
      <c r="BA26" s="37">
        <f t="shared" si="13"/>
        <v>8032.128514056224</v>
      </c>
      <c r="BB26" s="37">
        <f t="shared" si="13"/>
        <v>12121.21212121212</v>
      </c>
      <c r="BC26" s="37">
        <f t="shared" si="13"/>
        <v>16666.666666666664</v>
      </c>
      <c r="BD26" s="37">
        <f t="shared" si="13"/>
        <v>8438.818565400843</v>
      </c>
      <c r="BE26" s="37">
        <f t="shared" si="13"/>
        <v>2923.9766081871344</v>
      </c>
      <c r="BF26" s="37">
        <f t="shared" si="13"/>
        <v>8438.818565400843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0.05</v>
      </c>
      <c r="F27" s="186">
        <v>0.123</v>
      </c>
      <c r="G27" s="186">
        <v>7.4999999999999997E-2</v>
      </c>
      <c r="H27" s="186">
        <v>4.2999999999999997E-2</v>
      </c>
      <c r="I27" s="186">
        <v>7.4999999999999997E-2</v>
      </c>
      <c r="J27" s="186">
        <v>0.06</v>
      </c>
      <c r="K27" s="186">
        <v>0.13500000000000001</v>
      </c>
      <c r="L27" s="41">
        <f t="shared" ca="1" si="5"/>
        <v>144</v>
      </c>
      <c r="M27" s="42">
        <f t="shared" si="6"/>
        <v>0</v>
      </c>
      <c r="N27" s="43">
        <f t="shared" si="6"/>
        <v>0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0</v>
      </c>
      <c r="S27" s="44">
        <f t="shared" si="6"/>
        <v>6</v>
      </c>
      <c r="T27" s="190">
        <f t="shared" ca="1" si="7"/>
        <v>24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9">
        <f t="shared" ca="1" si="8"/>
        <v>0</v>
      </c>
      <c r="AC27" s="50">
        <f t="shared" ca="1" si="8"/>
        <v>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0</v>
      </c>
      <c r="AH27" s="51">
        <f t="shared" ca="1" si="8"/>
        <v>96000</v>
      </c>
      <c r="AI27" s="35">
        <f t="shared" ca="1" si="9"/>
        <v>96000</v>
      </c>
      <c r="AJ27" s="49">
        <f t="shared" ca="1" si="10"/>
        <v>0</v>
      </c>
      <c r="AK27" s="50">
        <f t="shared" ca="1" si="10"/>
        <v>0</v>
      </c>
      <c r="AL27" s="50">
        <f t="shared" ca="1" si="10"/>
        <v>0</v>
      </c>
      <c r="AM27" s="50">
        <f t="shared" ca="1" si="10"/>
        <v>0</v>
      </c>
      <c r="AN27" s="50">
        <f t="shared" ca="1" si="10"/>
        <v>0</v>
      </c>
      <c r="AO27" s="50">
        <f t="shared" ca="1" si="10"/>
        <v>0</v>
      </c>
      <c r="AP27" s="51">
        <f t="shared" ca="1" si="10"/>
        <v>19.440000000000001</v>
      </c>
      <c r="AQ27" s="36">
        <f t="shared" ca="1" si="11"/>
        <v>19.440000000000001</v>
      </c>
      <c r="AR27" s="49" t="str">
        <f t="shared" ca="1" si="12"/>
        <v/>
      </c>
      <c r="AS27" s="50" t="str">
        <f t="shared" ca="1" si="12"/>
        <v/>
      </c>
      <c r="AT27" s="50" t="str">
        <f t="shared" ca="1" si="12"/>
        <v/>
      </c>
      <c r="AU27" s="50" t="str">
        <f t="shared" ca="1" si="12"/>
        <v/>
      </c>
      <c r="AV27" s="50" t="str">
        <f t="shared" ca="1" si="12"/>
        <v/>
      </c>
      <c r="AW27" s="50" t="str">
        <f t="shared" ca="1" si="12"/>
        <v/>
      </c>
      <c r="AX27" s="51">
        <f t="shared" ca="1" si="12"/>
        <v>4938.2716049382716</v>
      </c>
      <c r="AY27" s="52">
        <f t="shared" ca="1" si="12"/>
        <v>4938.2716049382716</v>
      </c>
      <c r="AZ27" s="37">
        <f t="shared" si="13"/>
        <v>13333.333333333332</v>
      </c>
      <c r="BA27" s="37">
        <f t="shared" si="13"/>
        <v>5420.0542005420048</v>
      </c>
      <c r="BB27" s="37">
        <f t="shared" si="13"/>
        <v>8888.8888888888887</v>
      </c>
      <c r="BC27" s="37">
        <f t="shared" si="13"/>
        <v>15503.875968992248</v>
      </c>
      <c r="BD27" s="37">
        <f t="shared" si="13"/>
        <v>8888.8888888888887</v>
      </c>
      <c r="BE27" s="37">
        <f t="shared" si="13"/>
        <v>11111.111111111111</v>
      </c>
      <c r="BF27" s="37">
        <f t="shared" si="13"/>
        <v>4938.2716049382707</v>
      </c>
      <c r="BG27" s="38"/>
      <c r="BH27" s="38"/>
      <c r="BI27" s="38"/>
      <c r="BJ27" s="38"/>
      <c r="BK27" s="38"/>
      <c r="BL27" s="38"/>
      <c r="BM27" s="38">
        <v>6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6.6000000000000003E-2</v>
      </c>
      <c r="F28" s="186">
        <v>3.6999999999999998E-2</v>
      </c>
      <c r="G28" s="186">
        <v>3.4000000000000002E-2</v>
      </c>
      <c r="H28" s="186">
        <v>0.05</v>
      </c>
      <c r="I28" s="186">
        <v>2.7E-2</v>
      </c>
      <c r="J28" s="186">
        <v>3.3000000000000002E-2</v>
      </c>
      <c r="K28" s="186">
        <v>0.09</v>
      </c>
      <c r="L28" s="41">
        <f t="shared" ca="1" si="5"/>
        <v>0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0</v>
      </c>
      <c r="R28" s="43">
        <f t="shared" si="6"/>
        <v>0</v>
      </c>
      <c r="S28" s="44">
        <f t="shared" si="6"/>
        <v>0</v>
      </c>
      <c r="T28" s="190">
        <f t="shared" ca="1" si="7"/>
        <v>0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0</v>
      </c>
      <c r="AG28" s="50">
        <f t="shared" ca="1" si="8"/>
        <v>0</v>
      </c>
      <c r="AH28" s="51">
        <f t="shared" ca="1" si="8"/>
        <v>0</v>
      </c>
      <c r="AI28" s="35">
        <f t="shared" ca="1" si="9"/>
        <v>0</v>
      </c>
      <c r="AJ28" s="49">
        <f t="shared" ca="1" si="10"/>
        <v>0</v>
      </c>
      <c r="AK28" s="50">
        <f t="shared" ca="1" si="10"/>
        <v>0</v>
      </c>
      <c r="AL28" s="50">
        <f t="shared" ca="1" si="10"/>
        <v>0</v>
      </c>
      <c r="AM28" s="50">
        <f t="shared" ca="1" si="10"/>
        <v>0</v>
      </c>
      <c r="AN28" s="50">
        <f t="shared" ca="1" si="10"/>
        <v>0</v>
      </c>
      <c r="AO28" s="50">
        <f t="shared" ca="1" si="10"/>
        <v>0</v>
      </c>
      <c r="AP28" s="51">
        <f t="shared" ca="1" si="10"/>
        <v>0</v>
      </c>
      <c r="AQ28" s="36">
        <f t="shared" ca="1" si="11"/>
        <v>0</v>
      </c>
      <c r="AR28" s="49" t="str">
        <f t="shared" ca="1" si="12"/>
        <v/>
      </c>
      <c r="AS28" s="50" t="str">
        <f t="shared" ca="1" si="12"/>
        <v/>
      </c>
      <c r="AT28" s="50" t="str">
        <f t="shared" ca="1" si="12"/>
        <v/>
      </c>
      <c r="AU28" s="50" t="str">
        <f t="shared" ca="1" si="12"/>
        <v/>
      </c>
      <c r="AV28" s="50" t="str">
        <f t="shared" ca="1" si="12"/>
        <v/>
      </c>
      <c r="AW28" s="50" t="str">
        <f t="shared" ca="1" si="12"/>
        <v/>
      </c>
      <c r="AX28" s="51" t="str">
        <f t="shared" ca="1" si="12"/>
        <v/>
      </c>
      <c r="AY28" s="52" t="str">
        <f t="shared" ca="1" si="12"/>
        <v/>
      </c>
      <c r="AZ28" s="37">
        <f t="shared" si="13"/>
        <v>10101.010101010101</v>
      </c>
      <c r="BA28" s="37">
        <f t="shared" si="13"/>
        <v>18018.018018018018</v>
      </c>
      <c r="BB28" s="37">
        <f t="shared" si="13"/>
        <v>19607.843137254898</v>
      </c>
      <c r="BC28" s="37">
        <f t="shared" si="13"/>
        <v>13333.333333333332</v>
      </c>
      <c r="BD28" s="37">
        <f t="shared" si="13"/>
        <v>24691.358024691355</v>
      </c>
      <c r="BE28" s="37">
        <f t="shared" si="13"/>
        <v>20202.020202020201</v>
      </c>
      <c r="BF28" s="37">
        <f t="shared" si="13"/>
        <v>7407.4074074074069</v>
      </c>
      <c r="BG28" s="38"/>
      <c r="BH28" s="38"/>
      <c r="BI28" s="38"/>
      <c r="BJ28" s="38"/>
      <c r="BK28" s="38"/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1.0999999999999999E-2</v>
      </c>
      <c r="F29" s="186">
        <v>1.6E-2</v>
      </c>
      <c r="G29" s="186">
        <v>2.1000000000000001E-2</v>
      </c>
      <c r="H29" s="186">
        <v>3.6999999999999998E-2</v>
      </c>
      <c r="I29" s="186">
        <v>4.2000000000000003E-2</v>
      </c>
      <c r="J29" s="186">
        <v>2.7E-2</v>
      </c>
      <c r="K29" s="186">
        <v>5.1999999999999998E-2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188">
        <f t="shared" ca="1" si="7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7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9"/>
        <v>0</v>
      </c>
      <c r="AJ29" s="64">
        <f t="shared" ca="1" si="10"/>
        <v>0</v>
      </c>
      <c r="AK29" s="65">
        <f t="shared" ca="1" si="10"/>
        <v>0</v>
      </c>
      <c r="AL29" s="65">
        <f t="shared" ca="1" si="10"/>
        <v>0</v>
      </c>
      <c r="AM29" s="65">
        <f t="shared" ca="1" si="10"/>
        <v>0</v>
      </c>
      <c r="AN29" s="65">
        <f t="shared" ca="1" si="10"/>
        <v>0</v>
      </c>
      <c r="AO29" s="65">
        <f t="shared" ca="1" si="10"/>
        <v>0</v>
      </c>
      <c r="AP29" s="66">
        <f t="shared" ca="1" si="10"/>
        <v>0</v>
      </c>
      <c r="AQ29" s="36">
        <f t="shared" ca="1" si="11"/>
        <v>0</v>
      </c>
      <c r="AR29" s="64" t="str">
        <f t="shared" ca="1" si="12"/>
        <v/>
      </c>
      <c r="AS29" s="65" t="str">
        <f t="shared" ca="1" si="12"/>
        <v/>
      </c>
      <c r="AT29" s="65" t="str">
        <f t="shared" ca="1" si="12"/>
        <v/>
      </c>
      <c r="AU29" s="65" t="str">
        <f t="shared" ca="1" si="12"/>
        <v/>
      </c>
      <c r="AV29" s="65" t="str">
        <f t="shared" ca="1" si="12"/>
        <v/>
      </c>
      <c r="AW29" s="65" t="str">
        <f t="shared" ca="1" si="12"/>
        <v/>
      </c>
      <c r="AX29" s="66" t="str">
        <f t="shared" ca="1" si="12"/>
        <v/>
      </c>
      <c r="AY29" s="67" t="str">
        <f t="shared" ca="1" si="12"/>
        <v/>
      </c>
      <c r="AZ29" s="37">
        <f t="shared" si="13"/>
        <v>60606.060606060608</v>
      </c>
      <c r="BA29" s="37">
        <f t="shared" si="13"/>
        <v>41666.666666666664</v>
      </c>
      <c r="BB29" s="37">
        <f t="shared" si="13"/>
        <v>31746.031746031742</v>
      </c>
      <c r="BC29" s="37">
        <f t="shared" si="13"/>
        <v>18018.018018018018</v>
      </c>
      <c r="BD29" s="37">
        <f t="shared" si="13"/>
        <v>15873.015873015871</v>
      </c>
      <c r="BE29" s="37">
        <f t="shared" si="13"/>
        <v>24691.358024691355</v>
      </c>
      <c r="BF29" s="37">
        <f t="shared" si="13"/>
        <v>12820.51282051282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4">SUM(M6:M29)</f>
        <v>0</v>
      </c>
      <c r="N30" s="70">
        <f t="shared" si="14"/>
        <v>0</v>
      </c>
      <c r="O30" s="70">
        <f t="shared" si="14"/>
        <v>0</v>
      </c>
      <c r="P30" s="70">
        <f t="shared" si="14"/>
        <v>0</v>
      </c>
      <c r="Q30" s="70">
        <f t="shared" si="14"/>
        <v>0</v>
      </c>
      <c r="R30" s="70">
        <f t="shared" si="14"/>
        <v>0</v>
      </c>
      <c r="S30" s="70">
        <f t="shared" si="14"/>
        <v>16</v>
      </c>
      <c r="T30" s="71">
        <f t="shared" ca="1" si="14"/>
        <v>64</v>
      </c>
      <c r="U30" s="68"/>
      <c r="V30" s="68"/>
      <c r="W30" s="68"/>
      <c r="X30" s="68"/>
      <c r="Y30" s="68"/>
      <c r="Z30" s="68"/>
      <c r="AA30" s="68"/>
      <c r="AB30" s="70">
        <f t="shared" ref="AB30:AQ30" ca="1" si="15">SUM(AB6:AB29)</f>
        <v>0</v>
      </c>
      <c r="AC30" s="70">
        <f t="shared" ca="1" si="15"/>
        <v>0</v>
      </c>
      <c r="AD30" s="70">
        <f t="shared" ca="1" si="15"/>
        <v>0</v>
      </c>
      <c r="AE30" s="70">
        <f t="shared" ca="1" si="15"/>
        <v>0</v>
      </c>
      <c r="AF30" s="70">
        <f t="shared" ca="1" si="15"/>
        <v>0</v>
      </c>
      <c r="AG30" s="70">
        <f t="shared" ca="1" si="15"/>
        <v>0</v>
      </c>
      <c r="AH30" s="70">
        <f t="shared" ca="1" si="15"/>
        <v>256000</v>
      </c>
      <c r="AI30" s="71">
        <f t="shared" ca="1" si="15"/>
        <v>256000</v>
      </c>
      <c r="AJ30" s="70">
        <f t="shared" ca="1" si="15"/>
        <v>0</v>
      </c>
      <c r="AK30" s="70">
        <f t="shared" ca="1" si="15"/>
        <v>0</v>
      </c>
      <c r="AL30" s="70">
        <f t="shared" ca="1" si="15"/>
        <v>0</v>
      </c>
      <c r="AM30" s="70">
        <f t="shared" ca="1" si="15"/>
        <v>0</v>
      </c>
      <c r="AN30" s="70">
        <f t="shared" ca="1" si="15"/>
        <v>0</v>
      </c>
      <c r="AO30" s="70">
        <f t="shared" ca="1" si="15"/>
        <v>0</v>
      </c>
      <c r="AP30" s="70">
        <f t="shared" ca="1" si="15"/>
        <v>65.760000000000005</v>
      </c>
      <c r="AQ30" s="71">
        <f t="shared" ca="1" si="15"/>
        <v>65.760000000000005</v>
      </c>
      <c r="AR30" s="70" t="e">
        <f t="shared" ref="AR30:AY30" ca="1" si="16">AB30/AJ30</f>
        <v>#DIV/0!</v>
      </c>
      <c r="AS30" s="70" t="e">
        <f t="shared" ca="1" si="16"/>
        <v>#DIV/0!</v>
      </c>
      <c r="AT30" s="70" t="e">
        <f t="shared" ca="1" si="16"/>
        <v>#DIV/0!</v>
      </c>
      <c r="AU30" s="70" t="e">
        <f t="shared" ca="1" si="16"/>
        <v>#DIV/0!</v>
      </c>
      <c r="AV30" s="70" t="e">
        <f t="shared" ca="1" si="16"/>
        <v>#DIV/0!</v>
      </c>
      <c r="AW30" s="70" t="e">
        <f t="shared" ca="1" si="16"/>
        <v>#DIV/0!</v>
      </c>
      <c r="AX30" s="70">
        <f t="shared" ca="1" si="16"/>
        <v>3892.94403892944</v>
      </c>
      <c r="AY30" s="72">
        <f t="shared" ca="1" si="16"/>
        <v>3892.94403892944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0</v>
      </c>
      <c r="AD31" s="68"/>
      <c r="AE31" s="68"/>
      <c r="AF31" s="68"/>
      <c r="AG31" s="68"/>
      <c r="AH31" s="80">
        <f ca="1">AH30/4</f>
        <v>64000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500000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19.440000000000001</v>
      </c>
      <c r="AR32" s="68"/>
      <c r="AS32" s="68"/>
      <c r="AT32" s="68"/>
      <c r="AU32" s="68"/>
      <c r="AV32" s="68"/>
      <c r="AW32" s="68"/>
      <c r="AX32" s="68"/>
      <c r="AY32" s="81">
        <f ca="1">AI30</f>
        <v>256000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232" t="s">
        <v>31</v>
      </c>
      <c r="C33" s="78">
        <f ca="1">AI30/AQ30</f>
        <v>3892.94403892944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0.29562043795620435</v>
      </c>
      <c r="AR33" s="68"/>
      <c r="AS33" s="68"/>
      <c r="AT33" s="68"/>
      <c r="AU33" s="68"/>
      <c r="AV33" s="68"/>
      <c r="AW33" s="68"/>
      <c r="AX33" s="68"/>
      <c r="AY33" s="84">
        <f ca="1">C32-AY32</f>
        <v>244000</v>
      </c>
      <c r="AZ33" s="73">
        <f ca="1">AQ30*70%</f>
        <v>46.032000000000004</v>
      </c>
      <c r="BA33" s="73"/>
      <c r="BB33" s="73">
        <f ca="1">BA33+AZ33</f>
        <v>46.032000000000004</v>
      </c>
      <c r="BC33" s="73">
        <f ca="1">AY32</f>
        <v>256000</v>
      </c>
      <c r="BD33" s="73">
        <f ca="1">BC33/BB33</f>
        <v>5561.3486270420572</v>
      </c>
      <c r="BE33" s="73"/>
      <c r="BF33" s="73"/>
    </row>
    <row r="34" spans="1:78" ht="15" thickBot="1">
      <c r="B34" s="232" t="s">
        <v>32</v>
      </c>
      <c r="C34" s="85">
        <f ca="1">C33*3</f>
        <v>11678.83211678832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34.524000000000001</v>
      </c>
      <c r="BA34" s="73"/>
      <c r="BB34" s="73">
        <f ca="1">BA34+AZ34</f>
        <v>34.524000000000001</v>
      </c>
      <c r="BC34" s="118">
        <f ca="1">BC33</f>
        <v>256000</v>
      </c>
      <c r="BD34" s="73">
        <f ca="1">BC34/BB34</f>
        <v>7415.1315027227438</v>
      </c>
      <c r="BE34" s="73"/>
      <c r="BF34" s="73"/>
    </row>
    <row r="35" spans="1:7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73">
        <v>200000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  <c r="AY38" s="73">
        <f ca="1">AI30/28*23</f>
        <v>210285.71428571429</v>
      </c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7" priority="1" operator="containsText" text="Paid">
      <formula>NOT(ISERROR(SEARCH("Paid",B6)))</formula>
    </cfRule>
    <cfRule type="containsText" dxfId="6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40" zoomScaleNormal="40" workbookViewId="0">
      <selection activeCell="B28" sqref="B28"/>
    </sheetView>
  </sheetViews>
  <sheetFormatPr defaultRowHeight="14.4"/>
  <cols>
    <col min="12" max="12" width="12.77734375" bestFit="1" customWidth="1"/>
    <col min="13" max="13" width="13.77734375" hidden="1" customWidth="1"/>
    <col min="14" max="17" width="0" hidden="1" customWidth="1"/>
    <col min="18" max="18" width="6.88671875" hidden="1" customWidth="1"/>
    <col min="19" max="19" width="7.6640625" hidden="1" customWidth="1"/>
    <col min="20" max="20" width="14.44140625" bestFit="1" customWidth="1"/>
    <col min="21" max="21" width="8.109375" bestFit="1" customWidth="1"/>
    <col min="22" max="22" width="9" bestFit="1" customWidth="1"/>
    <col min="23" max="23" width="8.109375" bestFit="1" customWidth="1"/>
    <col min="24" max="24" width="8.5546875" bestFit="1" customWidth="1"/>
    <col min="25" max="25" width="8.109375" bestFit="1" customWidth="1"/>
    <col min="26" max="27" width="7.77734375" bestFit="1" customWidth="1"/>
    <col min="28" max="28" width="8.109375" hidden="1" customWidth="1"/>
    <col min="29" max="29" width="10.109375" hidden="1" customWidth="1"/>
    <col min="30" max="31" width="9.6640625" hidden="1" customWidth="1"/>
    <col min="32" max="32" width="8.109375" hidden="1" customWidth="1"/>
    <col min="33" max="33" width="9.6640625" hidden="1" customWidth="1"/>
    <col min="34" max="34" width="7.6640625" hidden="1" customWidth="1"/>
    <col min="35" max="35" width="17.77734375" bestFit="1" customWidth="1"/>
    <col min="36" max="36" width="8.109375" hidden="1" customWidth="1"/>
    <col min="37" max="37" width="9" hidden="1" customWidth="1"/>
    <col min="38" max="38" width="8.109375" hidden="1" customWidth="1"/>
    <col min="39" max="39" width="8.5546875" hidden="1" customWidth="1"/>
    <col min="40" max="40" width="8.109375" hidden="1" customWidth="1"/>
    <col min="41" max="41" width="6.88671875" hidden="1" customWidth="1"/>
    <col min="42" max="42" width="7.6640625" hidden="1" customWidth="1"/>
    <col min="43" max="43" width="18.77734375" customWidth="1"/>
    <col min="44" max="44" width="8.5546875" hidden="1" customWidth="1"/>
    <col min="45" max="45" width="9" hidden="1" customWidth="1"/>
    <col min="46" max="50" width="0" hidden="1" customWidth="1"/>
    <col min="51" max="51" width="15.33203125" bestFit="1" customWidth="1"/>
    <col min="53" max="53" width="11.21875" bestFit="1" customWidth="1"/>
    <col min="54" max="54" width="12.77734375" bestFit="1" customWidth="1"/>
    <col min="55" max="55" width="11.33203125" bestFit="1" customWidth="1"/>
    <col min="56" max="58" width="9.5546875" bestFit="1" customWidth="1"/>
  </cols>
  <sheetData>
    <row r="1" spans="1:78">
      <c r="A1" s="266">
        <v>43497</v>
      </c>
      <c r="B1" s="267" t="s">
        <v>61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2500</v>
      </c>
      <c r="BP3">
        <v>7</v>
      </c>
    </row>
    <row r="4" spans="1:78" ht="15" thickBot="1">
      <c r="B4" s="3"/>
      <c r="C4" s="232"/>
      <c r="D4" s="233"/>
      <c r="E4" s="232"/>
      <c r="F4" s="233"/>
      <c r="G4" s="233"/>
      <c r="H4" s="233"/>
      <c r="I4" s="233"/>
      <c r="J4" s="233"/>
      <c r="K4" s="23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v>3500</v>
      </c>
      <c r="BP4">
        <v>7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0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7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7.1999999999999995E-2</v>
      </c>
      <c r="F6" s="186">
        <v>7.2999999999999995E-2</v>
      </c>
      <c r="G6" s="186">
        <v>5.0000000000000001E-3</v>
      </c>
      <c r="H6" s="186">
        <v>6.0000000000000001E-3</v>
      </c>
      <c r="I6" s="186">
        <v>2.1999999999999999E-2</v>
      </c>
      <c r="J6" s="186">
        <v>3.5000000000000003E-2</v>
      </c>
      <c r="K6" s="186">
        <v>8.1000000000000003E-2</v>
      </c>
      <c r="L6" s="24">
        <f t="shared" ref="L6:L29" ca="1" si="4">T6*6</f>
        <v>0</v>
      </c>
      <c r="M6" s="25">
        <f t="shared" ref="M6:S29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192">
        <f t="shared" ref="T6:T29" ca="1" si="6">IFERROR(M6*M$4+N6*N$4+O6*O$4+P6*P$4+Q6*Q$4+R6*R$4+S6*S$4,"0")</f>
        <v>0</v>
      </c>
      <c r="U6" s="46">
        <v>4000</v>
      </c>
      <c r="V6" s="46">
        <v>4000</v>
      </c>
      <c r="W6" s="46">
        <v>4000</v>
      </c>
      <c r="X6" s="46">
        <v>4000</v>
      </c>
      <c r="Y6" s="46">
        <v>4000</v>
      </c>
      <c r="Z6" s="46">
        <v>4000</v>
      </c>
      <c r="AA6" s="46">
        <v>4000</v>
      </c>
      <c r="AB6" s="191">
        <f t="shared" ref="AB6:AH29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IFERROR(SUM(AB6:AH6),"")</f>
        <v>0</v>
      </c>
      <c r="AJ6" s="32">
        <f t="shared" ref="AJ6:AP29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IFERROR(SUM(AJ6:AP6),"")</f>
        <v>0</v>
      </c>
      <c r="AR6" s="32" t="str">
        <f t="shared" ref="AR6:AY29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 t="shared" ref="AZ6:BF29" si="12">IFERROR(U6/6/E6,"0")</f>
        <v>9259.2592592592591</v>
      </c>
      <c r="BA6" s="37">
        <f t="shared" si="12"/>
        <v>9132.4200913242003</v>
      </c>
      <c r="BB6" s="37">
        <f t="shared" si="12"/>
        <v>133333.33333333331</v>
      </c>
      <c r="BC6" s="37">
        <f t="shared" si="12"/>
        <v>111111.11111111111</v>
      </c>
      <c r="BD6" s="37">
        <f t="shared" si="12"/>
        <v>30303.030303030304</v>
      </c>
      <c r="BE6" s="37">
        <f t="shared" si="12"/>
        <v>19047.619047619046</v>
      </c>
      <c r="BF6" s="37">
        <f t="shared" si="12"/>
        <v>8230.4526748971184</v>
      </c>
      <c r="BG6" s="38"/>
      <c r="BH6" s="38"/>
      <c r="BI6" s="38"/>
      <c r="BJ6" s="38"/>
      <c r="BK6" s="38"/>
      <c r="BL6" s="38"/>
      <c r="BM6" s="38"/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0.03</v>
      </c>
      <c r="F7" s="186">
        <v>1.0999999999999999E-2</v>
      </c>
      <c r="G7" s="186">
        <v>0</v>
      </c>
      <c r="H7" s="186">
        <v>1.6E-2</v>
      </c>
      <c r="I7" s="186">
        <v>6.0000000000000001E-3</v>
      </c>
      <c r="J7" s="186">
        <v>0.05</v>
      </c>
      <c r="K7" s="186">
        <v>8.9999999999999993E-3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0">
        <f t="shared" ca="1" si="6"/>
        <v>0</v>
      </c>
      <c r="U7" s="46">
        <v>4000</v>
      </c>
      <c r="V7" s="46">
        <v>4000</v>
      </c>
      <c r="W7" s="46">
        <v>4000</v>
      </c>
      <c r="X7" s="46">
        <v>4000</v>
      </c>
      <c r="Y7" s="46">
        <v>4000</v>
      </c>
      <c r="Z7" s="46">
        <v>4000</v>
      </c>
      <c r="AA7" s="46">
        <v>4000</v>
      </c>
      <c r="AB7" s="18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si="12"/>
        <v>22222.222222222223</v>
      </c>
      <c r="BA7" s="37">
        <f t="shared" si="12"/>
        <v>60606.060606060608</v>
      </c>
      <c r="BB7" s="37" t="str">
        <f t="shared" si="12"/>
        <v>0</v>
      </c>
      <c r="BC7" s="37">
        <f t="shared" si="12"/>
        <v>41666.666666666664</v>
      </c>
      <c r="BD7" s="37">
        <f t="shared" si="12"/>
        <v>111111.11111111111</v>
      </c>
      <c r="BE7" s="37">
        <f t="shared" si="12"/>
        <v>13333.333333333332</v>
      </c>
      <c r="BF7" s="37">
        <f t="shared" si="12"/>
        <v>74074.074074074073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1E-3</v>
      </c>
      <c r="F8" s="186">
        <v>2E-3</v>
      </c>
      <c r="G8" s="186">
        <v>5.0000000000000001E-3</v>
      </c>
      <c r="H8" s="186">
        <v>0.23100000000000001</v>
      </c>
      <c r="I8" s="186">
        <v>1.4E-2</v>
      </c>
      <c r="J8" s="186">
        <v>5.3999999999999999E-2</v>
      </c>
      <c r="K8" s="186">
        <v>0.308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0">
        <f t="shared" ca="1" si="6"/>
        <v>0</v>
      </c>
      <c r="U8" s="46">
        <v>4000</v>
      </c>
      <c r="V8" s="46">
        <v>4000</v>
      </c>
      <c r="W8" s="46">
        <v>4000</v>
      </c>
      <c r="X8" s="46">
        <v>4000</v>
      </c>
      <c r="Y8" s="46">
        <v>4000</v>
      </c>
      <c r="Z8" s="46">
        <v>4000</v>
      </c>
      <c r="AA8" s="46">
        <v>4000</v>
      </c>
      <c r="AB8" s="18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2"/>
        <v>666666.66666666663</v>
      </c>
      <c r="BA8" s="37">
        <f t="shared" si="12"/>
        <v>333333.33333333331</v>
      </c>
      <c r="BB8" s="37">
        <f t="shared" si="12"/>
        <v>133333.33333333331</v>
      </c>
      <c r="BC8" s="37">
        <f t="shared" si="12"/>
        <v>2886.0028860028856</v>
      </c>
      <c r="BD8" s="37">
        <f t="shared" si="12"/>
        <v>47619.047619047618</v>
      </c>
      <c r="BE8" s="37">
        <f t="shared" si="12"/>
        <v>12345.679012345678</v>
      </c>
      <c r="BF8" s="37">
        <f t="shared" si="12"/>
        <v>2164.5021645021643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4.0000000000000001E-3</v>
      </c>
      <c r="F9" s="186">
        <v>6.0000000000000001E-3</v>
      </c>
      <c r="G9" s="186">
        <v>1E-3</v>
      </c>
      <c r="H9" s="186">
        <v>3.0000000000000001E-3</v>
      </c>
      <c r="I9" s="186">
        <v>2.5999999999999999E-2</v>
      </c>
      <c r="J9" s="186">
        <v>3.0000000000000001E-3</v>
      </c>
      <c r="K9" s="186">
        <v>0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0">
        <f t="shared" ca="1" si="6"/>
        <v>0</v>
      </c>
      <c r="U9" s="46">
        <v>4000</v>
      </c>
      <c r="V9" s="46">
        <v>4000</v>
      </c>
      <c r="W9" s="46">
        <v>4000</v>
      </c>
      <c r="X9" s="46">
        <v>4000</v>
      </c>
      <c r="Y9" s="46">
        <v>4000</v>
      </c>
      <c r="Z9" s="46">
        <v>4000</v>
      </c>
      <c r="AA9" s="46">
        <v>4000</v>
      </c>
      <c r="AB9" s="18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2"/>
        <v>166666.66666666666</v>
      </c>
      <c r="BA9" s="37">
        <f t="shared" si="12"/>
        <v>111111.11111111111</v>
      </c>
      <c r="BB9" s="37">
        <f t="shared" si="12"/>
        <v>666666.66666666663</v>
      </c>
      <c r="BC9" s="37">
        <f t="shared" si="12"/>
        <v>222222.22222222222</v>
      </c>
      <c r="BD9" s="37">
        <f t="shared" si="12"/>
        <v>25641.025641025641</v>
      </c>
      <c r="BE9" s="37">
        <f t="shared" si="12"/>
        <v>222222.22222222222</v>
      </c>
      <c r="BF9" s="37" t="str">
        <f t="shared" si="12"/>
        <v>0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1.2E-2</v>
      </c>
      <c r="F10" s="186">
        <v>0.06</v>
      </c>
      <c r="G10" s="186">
        <v>0</v>
      </c>
      <c r="H10" s="186">
        <v>0</v>
      </c>
      <c r="I10" s="186">
        <v>0</v>
      </c>
      <c r="J10" s="186">
        <v>0.01</v>
      </c>
      <c r="K10" s="186">
        <v>1E-3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0">
        <f t="shared" ca="1" si="6"/>
        <v>0</v>
      </c>
      <c r="U10" s="46">
        <v>4000</v>
      </c>
      <c r="V10" s="46">
        <v>4000</v>
      </c>
      <c r="W10" s="46">
        <v>4000</v>
      </c>
      <c r="X10" s="46">
        <v>4000</v>
      </c>
      <c r="Y10" s="46">
        <v>4000</v>
      </c>
      <c r="Z10" s="46">
        <v>4000</v>
      </c>
      <c r="AA10" s="46">
        <v>4000</v>
      </c>
      <c r="AB10" s="18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2"/>
        <v>55555.555555555555</v>
      </c>
      <c r="BA10" s="37">
        <f t="shared" si="12"/>
        <v>11111.111111111111</v>
      </c>
      <c r="BB10" s="37" t="str">
        <f t="shared" si="12"/>
        <v>0</v>
      </c>
      <c r="BC10" s="37" t="str">
        <f t="shared" si="12"/>
        <v>0</v>
      </c>
      <c r="BD10" s="37" t="str">
        <f t="shared" si="12"/>
        <v>0</v>
      </c>
      <c r="BE10" s="37">
        <f t="shared" si="12"/>
        <v>66666.666666666657</v>
      </c>
      <c r="BF10" s="37">
        <f t="shared" si="12"/>
        <v>666666.66666666663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1E-3</v>
      </c>
      <c r="F11" s="186">
        <v>0</v>
      </c>
      <c r="G11" s="186">
        <v>0</v>
      </c>
      <c r="H11" s="186">
        <v>0</v>
      </c>
      <c r="I11" s="186">
        <v>0</v>
      </c>
      <c r="J11" s="186">
        <v>3.0000000000000001E-3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0">
        <f t="shared" ca="1" si="6"/>
        <v>0</v>
      </c>
      <c r="U11" s="46">
        <v>4000</v>
      </c>
      <c r="V11" s="46">
        <v>4000</v>
      </c>
      <c r="W11" s="46">
        <v>4000</v>
      </c>
      <c r="X11" s="46">
        <v>4000</v>
      </c>
      <c r="Y11" s="46">
        <v>4000</v>
      </c>
      <c r="Z11" s="46">
        <v>4000</v>
      </c>
      <c r="AA11" s="46">
        <v>4000</v>
      </c>
      <c r="AB11" s="18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2"/>
        <v>666666.66666666663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>
        <f t="shared" si="12"/>
        <v>222222.22222222222</v>
      </c>
      <c r="BF11" s="37" t="str">
        <f t="shared" si="12"/>
        <v>0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3.0000000000000001E-3</v>
      </c>
      <c r="F12" s="186">
        <v>1E-3</v>
      </c>
      <c r="G12" s="186">
        <v>4.0000000000000001E-3</v>
      </c>
      <c r="H12" s="186">
        <v>2.1000000000000001E-2</v>
      </c>
      <c r="I12" s="186">
        <v>3.1E-2</v>
      </c>
      <c r="J12" s="186">
        <v>5.7000000000000002E-2</v>
      </c>
      <c r="K12" s="186">
        <v>4.0000000000000001E-3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0">
        <f t="shared" ca="1" si="6"/>
        <v>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46">
        <v>4000</v>
      </c>
      <c r="AA12" s="46">
        <v>4000</v>
      </c>
      <c r="AB12" s="18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2"/>
        <v>222222.22222222222</v>
      </c>
      <c r="BA12" s="37">
        <f t="shared" si="12"/>
        <v>666666.66666666663</v>
      </c>
      <c r="BB12" s="37">
        <f t="shared" si="12"/>
        <v>166666.66666666666</v>
      </c>
      <c r="BC12" s="37">
        <f t="shared" si="12"/>
        <v>31746.031746031742</v>
      </c>
      <c r="BD12" s="37">
        <f t="shared" si="12"/>
        <v>21505.37634408602</v>
      </c>
      <c r="BE12" s="37">
        <f t="shared" si="12"/>
        <v>11695.906432748538</v>
      </c>
      <c r="BF12" s="37">
        <f t="shared" si="12"/>
        <v>166666.66666666666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0.02</v>
      </c>
      <c r="F13" s="186">
        <v>5.0000000000000001E-3</v>
      </c>
      <c r="G13" s="186">
        <v>2.4E-2</v>
      </c>
      <c r="H13" s="186">
        <v>1.4E-2</v>
      </c>
      <c r="I13" s="186">
        <v>2.3E-2</v>
      </c>
      <c r="J13" s="186">
        <v>0.02</v>
      </c>
      <c r="K13" s="186">
        <v>7.1999999999999995E-2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0">
        <f t="shared" ca="1" si="6"/>
        <v>0</v>
      </c>
      <c r="U13" s="46">
        <v>4000</v>
      </c>
      <c r="V13" s="46">
        <v>4000</v>
      </c>
      <c r="W13" s="46">
        <v>4000</v>
      </c>
      <c r="X13" s="46">
        <v>4000</v>
      </c>
      <c r="Y13" s="46">
        <v>4000</v>
      </c>
      <c r="Z13" s="46">
        <v>4000</v>
      </c>
      <c r="AA13" s="46">
        <v>4000</v>
      </c>
      <c r="AB13" s="18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2"/>
        <v>33333.333333333328</v>
      </c>
      <c r="BA13" s="37">
        <f t="shared" si="12"/>
        <v>133333.33333333331</v>
      </c>
      <c r="BB13" s="37">
        <f t="shared" si="12"/>
        <v>27777.777777777777</v>
      </c>
      <c r="BC13" s="37">
        <f t="shared" si="12"/>
        <v>47619.047619047618</v>
      </c>
      <c r="BD13" s="37">
        <f t="shared" si="12"/>
        <v>28985.507246376812</v>
      </c>
      <c r="BE13" s="37">
        <f t="shared" si="12"/>
        <v>33333.333333333328</v>
      </c>
      <c r="BF13" s="37">
        <f t="shared" si="12"/>
        <v>9259.2592592592591</v>
      </c>
      <c r="BG13" s="38"/>
      <c r="BH13" s="38"/>
      <c r="BI13" s="38"/>
      <c r="BJ13" s="38"/>
      <c r="BK13" s="38"/>
      <c r="BL13" s="38"/>
      <c r="BM13" s="38"/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1.6E-2</v>
      </c>
      <c r="F14" s="186">
        <v>3.1E-2</v>
      </c>
      <c r="G14" s="186">
        <v>8.9999999999999993E-3</v>
      </c>
      <c r="H14" s="186">
        <v>0.184</v>
      </c>
      <c r="I14" s="186">
        <v>0.04</v>
      </c>
      <c r="J14" s="186">
        <v>9.1999999999999998E-2</v>
      </c>
      <c r="K14" s="186">
        <v>7.6999999999999999E-2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0">
        <f t="shared" ca="1" si="6"/>
        <v>0</v>
      </c>
      <c r="U14" s="46">
        <v>4000</v>
      </c>
      <c r="V14" s="46">
        <v>4000</v>
      </c>
      <c r="W14" s="46">
        <v>4000</v>
      </c>
      <c r="X14" s="46">
        <v>4000</v>
      </c>
      <c r="Y14" s="46">
        <v>4000</v>
      </c>
      <c r="Z14" s="46">
        <v>4000</v>
      </c>
      <c r="AA14" s="46">
        <v>4000</v>
      </c>
      <c r="AB14" s="18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2"/>
        <v>41666.666666666664</v>
      </c>
      <c r="BA14" s="37">
        <f t="shared" si="12"/>
        <v>21505.37634408602</v>
      </c>
      <c r="BB14" s="37">
        <f t="shared" si="12"/>
        <v>74074.074074074073</v>
      </c>
      <c r="BC14" s="37">
        <f t="shared" si="12"/>
        <v>3623.1884057971015</v>
      </c>
      <c r="BD14" s="37">
        <f t="shared" si="12"/>
        <v>16666.666666666664</v>
      </c>
      <c r="BE14" s="37">
        <f t="shared" si="12"/>
        <v>7246.376811594203</v>
      </c>
      <c r="BF14" s="37">
        <f t="shared" si="12"/>
        <v>8658.0086580086572</v>
      </c>
      <c r="BG14" s="38"/>
      <c r="BH14" s="38"/>
      <c r="BI14" s="38"/>
      <c r="BJ14" s="38"/>
      <c r="BK14" s="38"/>
      <c r="BL14" s="38"/>
      <c r="BM14" s="38"/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2.9000000000000001E-2</v>
      </c>
      <c r="F15" s="186">
        <v>0.05</v>
      </c>
      <c r="G15" s="186">
        <v>0.08</v>
      </c>
      <c r="H15" s="186">
        <v>7.0999999999999994E-2</v>
      </c>
      <c r="I15" s="186">
        <v>3.3000000000000002E-2</v>
      </c>
      <c r="J15" s="186">
        <v>0.27400000000000002</v>
      </c>
      <c r="K15" s="186">
        <v>6.5000000000000002E-2</v>
      </c>
      <c r="L15" s="41">
        <f t="shared" ca="1" si="4"/>
        <v>192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8</v>
      </c>
      <c r="S15" s="44">
        <f t="shared" si="5"/>
        <v>0</v>
      </c>
      <c r="T15" s="190">
        <f t="shared" ca="1" si="6"/>
        <v>32</v>
      </c>
      <c r="U15" s="46">
        <v>4000</v>
      </c>
      <c r="V15" s="46">
        <v>4000</v>
      </c>
      <c r="W15" s="46">
        <v>4000</v>
      </c>
      <c r="X15" s="46">
        <v>4000</v>
      </c>
      <c r="Y15" s="46">
        <v>4000</v>
      </c>
      <c r="Z15" s="46">
        <v>4000</v>
      </c>
      <c r="AA15" s="46">
        <v>4000</v>
      </c>
      <c r="AB15" s="18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128000</v>
      </c>
      <c r="AH15" s="51">
        <f t="shared" ca="1" si="7"/>
        <v>0</v>
      </c>
      <c r="AI15" s="35">
        <f t="shared" ca="1" si="8"/>
        <v>128000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52.608000000000004</v>
      </c>
      <c r="AP15" s="51">
        <f t="shared" ca="1" si="9"/>
        <v>0</v>
      </c>
      <c r="AQ15" s="36">
        <f t="shared" ca="1" si="10"/>
        <v>52.608000000000004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>
        <f t="shared" ca="1" si="11"/>
        <v>2433.0900243309002</v>
      </c>
      <c r="AX15" s="51" t="str">
        <f t="shared" ca="1" si="11"/>
        <v/>
      </c>
      <c r="AY15" s="52">
        <f t="shared" ca="1" si="11"/>
        <v>2433.0900243309002</v>
      </c>
      <c r="AZ15" s="37">
        <f t="shared" si="12"/>
        <v>22988.505747126434</v>
      </c>
      <c r="BA15" s="37">
        <f t="shared" si="12"/>
        <v>13333.333333333332</v>
      </c>
      <c r="BB15" s="37">
        <f t="shared" si="12"/>
        <v>8333.3333333333321</v>
      </c>
      <c r="BC15" s="37">
        <f t="shared" si="12"/>
        <v>9389.6713615023473</v>
      </c>
      <c r="BD15" s="37">
        <f t="shared" si="12"/>
        <v>20202.020202020201</v>
      </c>
      <c r="BE15" s="37">
        <f t="shared" si="12"/>
        <v>2433.0900243308997</v>
      </c>
      <c r="BF15" s="37">
        <f t="shared" si="12"/>
        <v>10256.410256410256</v>
      </c>
      <c r="BG15" s="38"/>
      <c r="BH15" s="38"/>
      <c r="BI15" s="38"/>
      <c r="BJ15" s="38"/>
      <c r="BK15" s="38"/>
      <c r="BL15" s="38">
        <v>8</v>
      </c>
      <c r="BM15" s="38"/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1.9E-2</v>
      </c>
      <c r="F16" s="186">
        <v>6.6000000000000003E-2</v>
      </c>
      <c r="G16" s="186">
        <v>4.9000000000000002E-2</v>
      </c>
      <c r="H16" s="186">
        <v>4.3999999999999997E-2</v>
      </c>
      <c r="I16" s="186">
        <v>9.5000000000000001E-2</v>
      </c>
      <c r="J16" s="186">
        <v>4.1000000000000002E-2</v>
      </c>
      <c r="K16" s="186">
        <v>0.02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90">
        <f t="shared" ca="1" si="6"/>
        <v>0</v>
      </c>
      <c r="U16" s="46">
        <v>4000</v>
      </c>
      <c r="V16" s="46">
        <v>4000</v>
      </c>
      <c r="W16" s="46">
        <v>4000</v>
      </c>
      <c r="X16" s="46">
        <v>4000</v>
      </c>
      <c r="Y16" s="46">
        <v>4000</v>
      </c>
      <c r="Z16" s="46">
        <v>4000</v>
      </c>
      <c r="AA16" s="46">
        <v>4000</v>
      </c>
      <c r="AB16" s="18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2"/>
        <v>35087.719298245611</v>
      </c>
      <c r="BA16" s="37">
        <f t="shared" si="12"/>
        <v>10101.010101010101</v>
      </c>
      <c r="BB16" s="37">
        <f t="shared" si="12"/>
        <v>13605.442176870747</v>
      </c>
      <c r="BC16" s="37">
        <f t="shared" si="12"/>
        <v>15151.515151515152</v>
      </c>
      <c r="BD16" s="37">
        <f t="shared" si="12"/>
        <v>7017.5438596491222</v>
      </c>
      <c r="BE16" s="37">
        <f t="shared" si="12"/>
        <v>16260.162601626014</v>
      </c>
      <c r="BF16" s="37">
        <f t="shared" si="12"/>
        <v>33333.333333333328</v>
      </c>
      <c r="BG16" s="38"/>
      <c r="BH16" s="38"/>
      <c r="BI16" s="38"/>
      <c r="BJ16" s="38"/>
      <c r="BK16" s="38"/>
      <c r="BL16" s="38"/>
      <c r="BM16" s="38"/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3.5000000000000003E-2</v>
      </c>
      <c r="F17" s="186">
        <v>1.7999999999999999E-2</v>
      </c>
      <c r="G17" s="186">
        <v>3.0000000000000001E-3</v>
      </c>
      <c r="H17" s="186">
        <v>5.3999999999999999E-2</v>
      </c>
      <c r="I17" s="186">
        <v>1.0999999999999999E-2</v>
      </c>
      <c r="J17" s="186">
        <v>2.5999999999999999E-2</v>
      </c>
      <c r="K17" s="186">
        <v>0.05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90">
        <f t="shared" ca="1" si="6"/>
        <v>0</v>
      </c>
      <c r="U17" s="46">
        <v>4000</v>
      </c>
      <c r="V17" s="46">
        <v>4000</v>
      </c>
      <c r="W17" s="46">
        <v>4000</v>
      </c>
      <c r="X17" s="46">
        <v>4000</v>
      </c>
      <c r="Y17" s="46">
        <v>4000</v>
      </c>
      <c r="Z17" s="46">
        <v>4000</v>
      </c>
      <c r="AA17" s="46">
        <v>4000</v>
      </c>
      <c r="AB17" s="18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2"/>
        <v>19047.619047619046</v>
      </c>
      <c r="BA17" s="37">
        <f t="shared" si="12"/>
        <v>37037.037037037036</v>
      </c>
      <c r="BB17" s="37">
        <f t="shared" si="12"/>
        <v>222222.22222222222</v>
      </c>
      <c r="BC17" s="37">
        <f t="shared" si="12"/>
        <v>12345.679012345678</v>
      </c>
      <c r="BD17" s="37">
        <f t="shared" si="12"/>
        <v>60606.060606060608</v>
      </c>
      <c r="BE17" s="37">
        <f t="shared" si="12"/>
        <v>25641.025641025641</v>
      </c>
      <c r="BF17" s="37">
        <f t="shared" si="12"/>
        <v>13333.333333333332</v>
      </c>
      <c r="BG17" s="38"/>
      <c r="BH17" s="38"/>
      <c r="BI17" s="38"/>
      <c r="BJ17" s="38"/>
      <c r="BK17" s="38"/>
      <c r="BL17" s="38"/>
      <c r="BM17" s="38"/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7.3999999999999996E-2</v>
      </c>
      <c r="F18" s="186">
        <v>8.4000000000000005E-2</v>
      </c>
      <c r="G18" s="186">
        <v>6.0000000000000001E-3</v>
      </c>
      <c r="H18" s="186">
        <v>2.3E-2</v>
      </c>
      <c r="I18" s="186">
        <v>2.9000000000000001E-2</v>
      </c>
      <c r="J18" s="186">
        <v>6.3E-2</v>
      </c>
      <c r="K18" s="186">
        <v>4.2999999999999997E-2</v>
      </c>
      <c r="L18" s="41">
        <f t="shared" ca="1" si="4"/>
        <v>0</v>
      </c>
      <c r="M18" s="42">
        <f t="shared" si="5"/>
        <v>0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90">
        <f t="shared" ca="1" si="6"/>
        <v>0</v>
      </c>
      <c r="U18" s="46">
        <v>4000</v>
      </c>
      <c r="V18" s="46">
        <v>4000</v>
      </c>
      <c r="W18" s="46">
        <v>4000</v>
      </c>
      <c r="X18" s="46">
        <v>4000</v>
      </c>
      <c r="Y18" s="46">
        <v>4000</v>
      </c>
      <c r="Z18" s="46">
        <v>4000</v>
      </c>
      <c r="AA18" s="46">
        <v>4000</v>
      </c>
      <c r="AB18" s="189">
        <f t="shared" ca="1" si="7"/>
        <v>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8"/>
        <v>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36">
        <f t="shared" ca="1" si="10"/>
        <v>0</v>
      </c>
      <c r="AR18" s="49" t="str">
        <f t="shared" ca="1" si="11"/>
        <v/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 t="str">
        <f t="shared" ca="1" si="11"/>
        <v/>
      </c>
      <c r="AZ18" s="37">
        <f t="shared" si="12"/>
        <v>9009.0090090090089</v>
      </c>
      <c r="BA18" s="37">
        <f t="shared" si="12"/>
        <v>7936.5079365079355</v>
      </c>
      <c r="BB18" s="37">
        <f t="shared" si="12"/>
        <v>111111.11111111111</v>
      </c>
      <c r="BC18" s="37">
        <f t="shared" si="12"/>
        <v>28985.507246376812</v>
      </c>
      <c r="BD18" s="37">
        <f t="shared" si="12"/>
        <v>22988.505747126434</v>
      </c>
      <c r="BE18" s="37">
        <f t="shared" si="12"/>
        <v>10582.010582010582</v>
      </c>
      <c r="BF18" s="37">
        <f t="shared" si="12"/>
        <v>15503.875968992248</v>
      </c>
      <c r="BG18" s="38"/>
      <c r="BH18" s="38"/>
      <c r="BI18" s="38"/>
      <c r="BJ18" s="38"/>
      <c r="BK18" s="38"/>
      <c r="BL18" s="38"/>
      <c r="BM18" s="38"/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7.6999999999999999E-2</v>
      </c>
      <c r="F19" s="186">
        <v>0.21199999999999999</v>
      </c>
      <c r="G19" s="186">
        <v>9.9000000000000005E-2</v>
      </c>
      <c r="H19" s="186">
        <v>7.0000000000000001E-3</v>
      </c>
      <c r="I19" s="186">
        <v>6.0000000000000001E-3</v>
      </c>
      <c r="J19" s="186">
        <v>8.9999999999999993E-3</v>
      </c>
      <c r="K19" s="186">
        <v>5.0999999999999997E-2</v>
      </c>
      <c r="L19" s="41">
        <f t="shared" ca="1" si="4"/>
        <v>192</v>
      </c>
      <c r="M19" s="42">
        <f t="shared" si="5"/>
        <v>0</v>
      </c>
      <c r="N19" s="43">
        <f t="shared" si="5"/>
        <v>8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90">
        <f t="shared" ca="1" si="6"/>
        <v>32</v>
      </c>
      <c r="U19" s="46">
        <v>4000</v>
      </c>
      <c r="V19" s="46">
        <v>4000</v>
      </c>
      <c r="W19" s="46">
        <v>4000</v>
      </c>
      <c r="X19" s="46">
        <v>4000</v>
      </c>
      <c r="Y19" s="46">
        <v>4000</v>
      </c>
      <c r="Z19" s="46">
        <v>4000</v>
      </c>
      <c r="AA19" s="46">
        <v>4000</v>
      </c>
      <c r="AB19" s="189">
        <f t="shared" ca="1" si="7"/>
        <v>0</v>
      </c>
      <c r="AC19" s="50">
        <f t="shared" ca="1" si="7"/>
        <v>128000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8"/>
        <v>128000</v>
      </c>
      <c r="AJ19" s="49">
        <f t="shared" ca="1" si="9"/>
        <v>0</v>
      </c>
      <c r="AK19" s="50">
        <f t="shared" ca="1" si="9"/>
        <v>40.704000000000001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0"/>
        <v>40.704000000000001</v>
      </c>
      <c r="AR19" s="49" t="str">
        <f t="shared" ca="1" si="11"/>
        <v/>
      </c>
      <c r="AS19" s="50">
        <f t="shared" ca="1" si="11"/>
        <v>3144.6540880503144</v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>
        <f t="shared" ca="1" si="11"/>
        <v>3144.6540880503144</v>
      </c>
      <c r="AZ19" s="37">
        <f t="shared" si="12"/>
        <v>8658.0086580086572</v>
      </c>
      <c r="BA19" s="37">
        <f t="shared" si="12"/>
        <v>3144.6540880503144</v>
      </c>
      <c r="BB19" s="37">
        <f t="shared" si="12"/>
        <v>6734.0067340067335</v>
      </c>
      <c r="BC19" s="37">
        <f t="shared" si="12"/>
        <v>95238.095238095237</v>
      </c>
      <c r="BD19" s="37">
        <f t="shared" si="12"/>
        <v>111111.11111111111</v>
      </c>
      <c r="BE19" s="37">
        <f t="shared" si="12"/>
        <v>74074.074074074073</v>
      </c>
      <c r="BF19" s="37">
        <f t="shared" si="12"/>
        <v>13071.895424836601</v>
      </c>
      <c r="BG19" s="38"/>
      <c r="BH19" s="38">
        <v>8</v>
      </c>
      <c r="BI19" s="38"/>
      <c r="BJ19" s="38"/>
      <c r="BK19" s="38"/>
      <c r="BL19" s="38"/>
      <c r="BM19" s="38"/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4.7E-2</v>
      </c>
      <c r="F20" s="186">
        <v>0.04</v>
      </c>
      <c r="G20" s="186">
        <v>1.2999999999999999E-2</v>
      </c>
      <c r="H20" s="186">
        <v>3.2000000000000001E-2</v>
      </c>
      <c r="I20" s="186">
        <v>8.1000000000000003E-2</v>
      </c>
      <c r="J20" s="186">
        <v>4.5999999999999999E-2</v>
      </c>
      <c r="K20" s="186">
        <v>1.7999999999999999E-2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90">
        <f t="shared" ca="1" si="6"/>
        <v>0</v>
      </c>
      <c r="U20" s="46">
        <v>4000</v>
      </c>
      <c r="V20" s="46">
        <v>4000</v>
      </c>
      <c r="W20" s="46">
        <v>4000</v>
      </c>
      <c r="X20" s="46">
        <v>4000</v>
      </c>
      <c r="Y20" s="46">
        <v>4000</v>
      </c>
      <c r="Z20" s="46">
        <v>4000</v>
      </c>
      <c r="AA20" s="46">
        <v>4000</v>
      </c>
      <c r="AB20" s="18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2"/>
        <v>14184.397163120566</v>
      </c>
      <c r="BA20" s="37">
        <f t="shared" si="12"/>
        <v>16666.666666666664</v>
      </c>
      <c r="BB20" s="37">
        <f t="shared" si="12"/>
        <v>51282.051282051281</v>
      </c>
      <c r="BC20" s="37">
        <f t="shared" si="12"/>
        <v>20833.333333333332</v>
      </c>
      <c r="BD20" s="37">
        <f t="shared" si="12"/>
        <v>8230.4526748971184</v>
      </c>
      <c r="BE20" s="37">
        <f t="shared" si="12"/>
        <v>14492.753623188406</v>
      </c>
      <c r="BF20" s="37">
        <f t="shared" si="12"/>
        <v>37037.037037037036</v>
      </c>
      <c r="BG20" s="38"/>
      <c r="BH20" s="38"/>
      <c r="BI20" s="38"/>
      <c r="BJ20" s="38"/>
      <c r="BK20" s="38"/>
      <c r="BL20" s="38"/>
      <c r="BM20" s="38"/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1.4999999999999999E-2</v>
      </c>
      <c r="F21" s="186">
        <v>7.0999999999999994E-2</v>
      </c>
      <c r="G21" s="186">
        <v>2.1000000000000001E-2</v>
      </c>
      <c r="H21" s="186">
        <v>0.04</v>
      </c>
      <c r="I21" s="186">
        <v>2.8000000000000001E-2</v>
      </c>
      <c r="J21" s="186">
        <v>7.3999999999999996E-2</v>
      </c>
      <c r="K21" s="186">
        <v>0.04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0">
        <f t="shared" ca="1" si="6"/>
        <v>0</v>
      </c>
      <c r="U21" s="46">
        <v>4000</v>
      </c>
      <c r="V21" s="46">
        <v>4000</v>
      </c>
      <c r="W21" s="46">
        <v>4000</v>
      </c>
      <c r="X21" s="46">
        <v>4000</v>
      </c>
      <c r="Y21" s="46">
        <v>4000</v>
      </c>
      <c r="Z21" s="46">
        <v>4000</v>
      </c>
      <c r="AA21" s="46">
        <v>4000</v>
      </c>
      <c r="AB21" s="18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2"/>
        <v>44444.444444444445</v>
      </c>
      <c r="BA21" s="37">
        <f t="shared" si="12"/>
        <v>9389.6713615023473</v>
      </c>
      <c r="BB21" s="37">
        <f t="shared" si="12"/>
        <v>31746.031746031742</v>
      </c>
      <c r="BC21" s="37">
        <f t="shared" si="12"/>
        <v>16666.666666666664</v>
      </c>
      <c r="BD21" s="37">
        <f t="shared" si="12"/>
        <v>23809.523809523809</v>
      </c>
      <c r="BE21" s="37">
        <f t="shared" si="12"/>
        <v>9009.0090090090089</v>
      </c>
      <c r="BF21" s="37">
        <f t="shared" si="12"/>
        <v>16666.666666666664</v>
      </c>
      <c r="BG21" s="38"/>
      <c r="BH21" s="38"/>
      <c r="BI21" s="38"/>
      <c r="BJ21" s="38"/>
      <c r="BK21" s="38"/>
      <c r="BL21" s="38"/>
      <c r="BM21" s="38"/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2.1000000000000001E-2</v>
      </c>
      <c r="F22" s="186">
        <v>3.5999999999999997E-2</v>
      </c>
      <c r="G22" s="186">
        <v>1.4999999999999999E-2</v>
      </c>
      <c r="H22" s="186">
        <v>2.4E-2</v>
      </c>
      <c r="I22" s="186">
        <v>0.05</v>
      </c>
      <c r="J22" s="186">
        <v>4.2999999999999997E-2</v>
      </c>
      <c r="K22" s="186">
        <v>2.1999999999999999E-2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0">
        <f t="shared" ca="1" si="6"/>
        <v>0</v>
      </c>
      <c r="U22" s="46">
        <v>4000</v>
      </c>
      <c r="V22" s="46">
        <v>4000</v>
      </c>
      <c r="W22" s="46">
        <v>4000</v>
      </c>
      <c r="X22" s="46">
        <v>4000</v>
      </c>
      <c r="Y22" s="46">
        <v>4000</v>
      </c>
      <c r="Z22" s="46">
        <v>4000</v>
      </c>
      <c r="AA22" s="46">
        <v>4000</v>
      </c>
      <c r="AB22" s="18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2"/>
        <v>31746.031746031742</v>
      </c>
      <c r="BA22" s="37">
        <f t="shared" si="12"/>
        <v>18518.518518518518</v>
      </c>
      <c r="BB22" s="37">
        <f t="shared" si="12"/>
        <v>44444.444444444445</v>
      </c>
      <c r="BC22" s="37">
        <f t="shared" si="12"/>
        <v>27777.777777777777</v>
      </c>
      <c r="BD22" s="37">
        <f t="shared" si="12"/>
        <v>13333.333333333332</v>
      </c>
      <c r="BE22" s="37">
        <f t="shared" si="12"/>
        <v>15503.875968992248</v>
      </c>
      <c r="BF22" s="37">
        <f t="shared" si="12"/>
        <v>30303.030303030304</v>
      </c>
      <c r="BG22" s="38"/>
      <c r="BH22" s="38"/>
      <c r="BI22" s="38"/>
      <c r="BJ22" s="38"/>
      <c r="BK22" s="38"/>
      <c r="BL22" s="38"/>
      <c r="BM22" s="38"/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6.6000000000000003E-2</v>
      </c>
      <c r="F23" s="186">
        <v>4.8000000000000001E-2</v>
      </c>
      <c r="G23" s="186">
        <v>2.7E-2</v>
      </c>
      <c r="H23" s="186">
        <v>4.7E-2</v>
      </c>
      <c r="I23" s="186">
        <v>4.4999999999999998E-2</v>
      </c>
      <c r="J23" s="186">
        <v>6.0999999999999999E-2</v>
      </c>
      <c r="K23" s="186">
        <v>4.7E-2</v>
      </c>
      <c r="L23" s="41">
        <f t="shared" ca="1" si="4"/>
        <v>0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0">
        <f t="shared" ca="1" si="6"/>
        <v>0</v>
      </c>
      <c r="U23" s="46">
        <v>4000</v>
      </c>
      <c r="V23" s="46">
        <v>4000</v>
      </c>
      <c r="W23" s="46">
        <v>4000</v>
      </c>
      <c r="X23" s="46">
        <v>4000</v>
      </c>
      <c r="Y23" s="46">
        <v>4000</v>
      </c>
      <c r="Z23" s="46">
        <v>4000</v>
      </c>
      <c r="AA23" s="46">
        <v>4000</v>
      </c>
      <c r="AB23" s="18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35">
        <f t="shared" ca="1" si="8"/>
        <v>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36">
        <f t="shared" ca="1" si="10"/>
        <v>0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 t="str">
        <f t="shared" ca="1" si="11"/>
        <v/>
      </c>
      <c r="AZ23" s="37">
        <f t="shared" si="12"/>
        <v>10101.010101010101</v>
      </c>
      <c r="BA23" s="37">
        <f t="shared" si="12"/>
        <v>13888.888888888889</v>
      </c>
      <c r="BB23" s="37">
        <f t="shared" si="12"/>
        <v>24691.358024691355</v>
      </c>
      <c r="BC23" s="37">
        <f t="shared" si="12"/>
        <v>14184.397163120566</v>
      </c>
      <c r="BD23" s="37">
        <f t="shared" si="12"/>
        <v>14814.814814814814</v>
      </c>
      <c r="BE23" s="37">
        <f t="shared" si="12"/>
        <v>10928.961748633879</v>
      </c>
      <c r="BF23" s="37">
        <f t="shared" si="12"/>
        <v>14184.397163120566</v>
      </c>
      <c r="BG23" s="38"/>
      <c r="BH23" s="38"/>
      <c r="BI23" s="38"/>
      <c r="BJ23" s="38"/>
      <c r="BK23" s="38"/>
      <c r="BL23" s="38"/>
      <c r="BM23" s="38"/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9.6000000000000002E-2</v>
      </c>
      <c r="F24" s="186">
        <v>7.0999999999999994E-2</v>
      </c>
      <c r="G24" s="186">
        <v>3.4000000000000002E-2</v>
      </c>
      <c r="H24" s="186">
        <v>4.8000000000000001E-2</v>
      </c>
      <c r="I24" s="186">
        <v>0.01</v>
      </c>
      <c r="J24" s="186">
        <v>4.3999999999999997E-2</v>
      </c>
      <c r="K24" s="186">
        <v>4.8000000000000001E-2</v>
      </c>
      <c r="L24" s="41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0">
        <f t="shared" ca="1" si="6"/>
        <v>0</v>
      </c>
      <c r="U24" s="46">
        <v>4000</v>
      </c>
      <c r="V24" s="46">
        <v>4000</v>
      </c>
      <c r="W24" s="46">
        <v>4000</v>
      </c>
      <c r="X24" s="46">
        <v>4000</v>
      </c>
      <c r="Y24" s="46">
        <v>4000</v>
      </c>
      <c r="Z24" s="46">
        <v>4000</v>
      </c>
      <c r="AA24" s="46">
        <v>4000</v>
      </c>
      <c r="AB24" s="18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35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36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12"/>
        <v>6944.4444444444443</v>
      </c>
      <c r="BA24" s="37">
        <f t="shared" si="12"/>
        <v>9389.6713615023473</v>
      </c>
      <c r="BB24" s="37">
        <f t="shared" si="12"/>
        <v>19607.843137254898</v>
      </c>
      <c r="BC24" s="37">
        <f t="shared" si="12"/>
        <v>13888.888888888889</v>
      </c>
      <c r="BD24" s="37">
        <f t="shared" si="12"/>
        <v>66666.666666666657</v>
      </c>
      <c r="BE24" s="37">
        <f t="shared" si="12"/>
        <v>15151.515151515152</v>
      </c>
      <c r="BF24" s="37">
        <f t="shared" si="12"/>
        <v>13888.888888888889</v>
      </c>
      <c r="BG24" s="38"/>
      <c r="BH24" s="38"/>
      <c r="BI24" s="38"/>
      <c r="BJ24" s="38"/>
      <c r="BK24" s="38"/>
      <c r="BL24" s="38"/>
      <c r="BM24" s="38"/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0.108</v>
      </c>
      <c r="F25" s="186">
        <v>5.0999999999999997E-2</v>
      </c>
      <c r="G25" s="186">
        <v>6.5000000000000002E-2</v>
      </c>
      <c r="H25" s="186">
        <v>7.3999999999999996E-2</v>
      </c>
      <c r="I25" s="186">
        <v>3.3000000000000002E-2</v>
      </c>
      <c r="J25" s="186">
        <v>2.9000000000000001E-2</v>
      </c>
      <c r="K25" s="186">
        <v>3.5999999999999997E-2</v>
      </c>
      <c r="L25" s="41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0">
        <f t="shared" ca="1" si="6"/>
        <v>0</v>
      </c>
      <c r="U25" s="46">
        <v>4000</v>
      </c>
      <c r="V25" s="46">
        <v>4000</v>
      </c>
      <c r="W25" s="46">
        <v>4000</v>
      </c>
      <c r="X25" s="46">
        <v>4000</v>
      </c>
      <c r="Y25" s="46">
        <v>4000</v>
      </c>
      <c r="Z25" s="46">
        <v>4000</v>
      </c>
      <c r="AA25" s="46">
        <v>4000</v>
      </c>
      <c r="AB25" s="18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35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36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12"/>
        <v>6172.8395061728388</v>
      </c>
      <c r="BA25" s="37">
        <f t="shared" si="12"/>
        <v>13071.895424836601</v>
      </c>
      <c r="BB25" s="37">
        <f t="shared" si="12"/>
        <v>10256.410256410256</v>
      </c>
      <c r="BC25" s="37">
        <f t="shared" si="12"/>
        <v>9009.0090090090089</v>
      </c>
      <c r="BD25" s="37">
        <f t="shared" si="12"/>
        <v>20202.020202020201</v>
      </c>
      <c r="BE25" s="37">
        <f t="shared" si="12"/>
        <v>22988.505747126434</v>
      </c>
      <c r="BF25" s="37">
        <f t="shared" si="12"/>
        <v>18518.518518518518</v>
      </c>
      <c r="BG25" s="38"/>
      <c r="BH25" s="38"/>
      <c r="BI25" s="38"/>
      <c r="BJ25" s="38"/>
      <c r="BK25" s="38"/>
      <c r="BL25" s="38"/>
      <c r="BM25" s="38"/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7.0999999999999994E-2</v>
      </c>
      <c r="F26" s="186">
        <v>0.08</v>
      </c>
      <c r="G26" s="186">
        <v>0.10199999999999999</v>
      </c>
      <c r="H26" s="186">
        <v>2.5999999999999999E-2</v>
      </c>
      <c r="I26" s="186">
        <v>8.5999999999999993E-2</v>
      </c>
      <c r="J26" s="186">
        <v>5.2999999999999999E-2</v>
      </c>
      <c r="K26" s="186">
        <v>2.1999999999999999E-2</v>
      </c>
      <c r="L26" s="41">
        <f t="shared" ca="1" si="4"/>
        <v>0</v>
      </c>
      <c r="M26" s="42">
        <f t="shared" si="5"/>
        <v>0</v>
      </c>
      <c r="N26" s="43">
        <f t="shared" si="5"/>
        <v>0</v>
      </c>
      <c r="O26" s="43">
        <f t="shared" si="5"/>
        <v>0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0</v>
      </c>
      <c r="T26" s="190">
        <f t="shared" ca="1" si="6"/>
        <v>0</v>
      </c>
      <c r="U26" s="46">
        <v>4000</v>
      </c>
      <c r="V26" s="46">
        <v>4000</v>
      </c>
      <c r="W26" s="46">
        <v>4000</v>
      </c>
      <c r="X26" s="46">
        <v>4000</v>
      </c>
      <c r="Y26" s="46">
        <v>4000</v>
      </c>
      <c r="Z26" s="46">
        <v>4000</v>
      </c>
      <c r="AA26" s="46">
        <v>4000</v>
      </c>
      <c r="AB26" s="189">
        <f t="shared" ca="1" si="7"/>
        <v>0</v>
      </c>
      <c r="AC26" s="50">
        <f t="shared" ca="1" si="7"/>
        <v>0</v>
      </c>
      <c r="AD26" s="50">
        <f t="shared" ca="1" si="7"/>
        <v>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0</v>
      </c>
      <c r="AI26" s="35">
        <f t="shared" ca="1" si="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36">
        <f t="shared" ca="1" si="10"/>
        <v>0</v>
      </c>
      <c r="AR26" s="49" t="str">
        <f t="shared" ca="1" si="11"/>
        <v/>
      </c>
      <c r="AS26" s="50" t="str">
        <f t="shared" ca="1" si="11"/>
        <v/>
      </c>
      <c r="AT26" s="50" t="str">
        <f t="shared" ca="1" si="11"/>
        <v/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 t="str">
        <f t="shared" ca="1" si="11"/>
        <v/>
      </c>
      <c r="AY26" s="52" t="str">
        <f t="shared" ca="1" si="11"/>
        <v/>
      </c>
      <c r="AZ26" s="37">
        <f t="shared" si="12"/>
        <v>9389.6713615023473</v>
      </c>
      <c r="BA26" s="37">
        <f t="shared" si="12"/>
        <v>8333.3333333333321</v>
      </c>
      <c r="BB26" s="37">
        <f t="shared" si="12"/>
        <v>6535.9477124183004</v>
      </c>
      <c r="BC26" s="37">
        <f t="shared" si="12"/>
        <v>25641.025641025641</v>
      </c>
      <c r="BD26" s="37">
        <f t="shared" si="12"/>
        <v>7751.937984496124</v>
      </c>
      <c r="BE26" s="37">
        <f t="shared" si="12"/>
        <v>12578.616352201258</v>
      </c>
      <c r="BF26" s="37">
        <f t="shared" si="12"/>
        <v>30303.030303030304</v>
      </c>
      <c r="BG26" s="38"/>
      <c r="BH26" s="38"/>
      <c r="BI26" s="38"/>
      <c r="BJ26" s="38"/>
      <c r="BK26" s="38"/>
      <c r="BL26" s="38"/>
      <c r="BM26" s="38"/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0.105</v>
      </c>
      <c r="F27" s="186">
        <v>7.5999999999999998E-2</v>
      </c>
      <c r="G27" s="186">
        <v>0.114</v>
      </c>
      <c r="H27" s="186">
        <v>6.3E-2</v>
      </c>
      <c r="I27" s="186">
        <v>0.11799999999999999</v>
      </c>
      <c r="J27" s="186">
        <v>8.7999999999999995E-2</v>
      </c>
      <c r="K27" s="186">
        <v>7.9000000000000001E-2</v>
      </c>
      <c r="L27" s="41">
        <f t="shared" ca="1" si="4"/>
        <v>0</v>
      </c>
      <c r="M27" s="42">
        <f t="shared" si="5"/>
        <v>0</v>
      </c>
      <c r="N27" s="43">
        <f t="shared" si="5"/>
        <v>0</v>
      </c>
      <c r="O27" s="43">
        <f t="shared" si="5"/>
        <v>0</v>
      </c>
      <c r="P27" s="43">
        <f t="shared" si="5"/>
        <v>0</v>
      </c>
      <c r="Q27" s="43">
        <f t="shared" si="5"/>
        <v>0</v>
      </c>
      <c r="R27" s="43">
        <f t="shared" si="5"/>
        <v>0</v>
      </c>
      <c r="S27" s="44">
        <f t="shared" si="5"/>
        <v>0</v>
      </c>
      <c r="T27" s="190">
        <f t="shared" ca="1" si="6"/>
        <v>0</v>
      </c>
      <c r="U27" s="46">
        <v>4000</v>
      </c>
      <c r="V27" s="46">
        <v>4000</v>
      </c>
      <c r="W27" s="46">
        <v>4000</v>
      </c>
      <c r="X27" s="46">
        <v>4000</v>
      </c>
      <c r="Y27" s="46">
        <v>4000</v>
      </c>
      <c r="Z27" s="46">
        <v>4000</v>
      </c>
      <c r="AA27" s="46">
        <v>4000</v>
      </c>
      <c r="AB27" s="189">
        <f t="shared" ca="1" si="7"/>
        <v>0</v>
      </c>
      <c r="AC27" s="50">
        <f t="shared" ca="1" si="7"/>
        <v>0</v>
      </c>
      <c r="AD27" s="50">
        <f t="shared" ca="1" si="7"/>
        <v>0</v>
      </c>
      <c r="AE27" s="50">
        <f t="shared" ca="1" si="7"/>
        <v>0</v>
      </c>
      <c r="AF27" s="50">
        <f t="shared" ca="1" si="7"/>
        <v>0</v>
      </c>
      <c r="AG27" s="50">
        <f t="shared" ca="1" si="7"/>
        <v>0</v>
      </c>
      <c r="AH27" s="51">
        <f t="shared" ca="1" si="7"/>
        <v>0</v>
      </c>
      <c r="AI27" s="35">
        <f t="shared" ca="1" si="8"/>
        <v>0</v>
      </c>
      <c r="AJ27" s="49">
        <f t="shared" ca="1" si="9"/>
        <v>0</v>
      </c>
      <c r="AK27" s="50">
        <f t="shared" ca="1" si="9"/>
        <v>0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0</v>
      </c>
      <c r="AP27" s="51">
        <f t="shared" ca="1" si="9"/>
        <v>0</v>
      </c>
      <c r="AQ27" s="36">
        <f t="shared" ca="1" si="10"/>
        <v>0</v>
      </c>
      <c r="AR27" s="49" t="str">
        <f t="shared" ca="1" si="11"/>
        <v/>
      </c>
      <c r="AS27" s="50" t="str">
        <f t="shared" ca="1" si="11"/>
        <v/>
      </c>
      <c r="AT27" s="50" t="str">
        <f t="shared" ca="1" si="11"/>
        <v/>
      </c>
      <c r="AU27" s="50" t="str">
        <f t="shared" ca="1" si="11"/>
        <v/>
      </c>
      <c r="AV27" s="50" t="str">
        <f t="shared" ca="1" si="11"/>
        <v/>
      </c>
      <c r="AW27" s="50" t="str">
        <f t="shared" ca="1" si="11"/>
        <v/>
      </c>
      <c r="AX27" s="51" t="str">
        <f t="shared" ca="1" si="11"/>
        <v/>
      </c>
      <c r="AY27" s="52" t="str">
        <f t="shared" ca="1" si="11"/>
        <v/>
      </c>
      <c r="AZ27" s="37">
        <f t="shared" si="12"/>
        <v>6349.2063492063489</v>
      </c>
      <c r="BA27" s="37">
        <f t="shared" si="12"/>
        <v>8771.9298245614027</v>
      </c>
      <c r="BB27" s="37">
        <f t="shared" si="12"/>
        <v>5847.9532163742688</v>
      </c>
      <c r="BC27" s="37">
        <f t="shared" si="12"/>
        <v>10582.010582010582</v>
      </c>
      <c r="BD27" s="37">
        <f t="shared" si="12"/>
        <v>5649.7175141242942</v>
      </c>
      <c r="BE27" s="37">
        <f t="shared" si="12"/>
        <v>7575.757575757576</v>
      </c>
      <c r="BF27" s="37">
        <f t="shared" si="12"/>
        <v>8438.818565400843</v>
      </c>
      <c r="BG27" s="38"/>
      <c r="BH27" s="38"/>
      <c r="BI27" s="38"/>
      <c r="BJ27" s="38"/>
      <c r="BK27" s="38"/>
      <c r="BL27" s="38"/>
      <c r="BM27" s="38"/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1.9E-2</v>
      </c>
      <c r="F28" s="186">
        <v>7.1999999999999995E-2</v>
      </c>
      <c r="G28" s="186">
        <v>0.32900000000000001</v>
      </c>
      <c r="H28" s="186">
        <v>0.24199999999999999</v>
      </c>
      <c r="I28" s="186">
        <v>0.20399999999999999</v>
      </c>
      <c r="J28" s="186">
        <v>7.3999999999999996E-2</v>
      </c>
      <c r="K28" s="186">
        <v>6.8000000000000005E-2</v>
      </c>
      <c r="L28" s="41">
        <f t="shared" ca="1" si="4"/>
        <v>576</v>
      </c>
      <c r="M28" s="42">
        <f t="shared" si="5"/>
        <v>0</v>
      </c>
      <c r="N28" s="43">
        <f t="shared" si="5"/>
        <v>8</v>
      </c>
      <c r="O28" s="43">
        <f t="shared" si="5"/>
        <v>8</v>
      </c>
      <c r="P28" s="43">
        <f t="shared" si="5"/>
        <v>8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190">
        <f t="shared" ca="1" si="6"/>
        <v>96</v>
      </c>
      <c r="U28" s="46">
        <v>4000</v>
      </c>
      <c r="V28" s="46">
        <v>4000</v>
      </c>
      <c r="W28" s="46">
        <v>4000</v>
      </c>
      <c r="X28" s="46">
        <v>4000</v>
      </c>
      <c r="Y28" s="46">
        <v>4000</v>
      </c>
      <c r="Z28" s="46">
        <v>4000</v>
      </c>
      <c r="AA28" s="46">
        <v>4000</v>
      </c>
      <c r="AB28" s="189">
        <f t="shared" ca="1" si="7"/>
        <v>0</v>
      </c>
      <c r="AC28" s="50">
        <f t="shared" ca="1" si="7"/>
        <v>128000</v>
      </c>
      <c r="AD28" s="50">
        <f t="shared" ca="1" si="7"/>
        <v>128000</v>
      </c>
      <c r="AE28" s="50">
        <f t="shared" ca="1" si="7"/>
        <v>128000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35">
        <f t="shared" ca="1" si="8"/>
        <v>384000</v>
      </c>
      <c r="AJ28" s="49">
        <f t="shared" ca="1" si="9"/>
        <v>0</v>
      </c>
      <c r="AK28" s="50">
        <f t="shared" ca="1" si="9"/>
        <v>13.823999999999998</v>
      </c>
      <c r="AL28" s="50">
        <f t="shared" ca="1" si="9"/>
        <v>63.168000000000006</v>
      </c>
      <c r="AM28" s="50">
        <f t="shared" ca="1" si="9"/>
        <v>46.463999999999999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36">
        <f t="shared" ca="1" si="10"/>
        <v>123.456</v>
      </c>
      <c r="AR28" s="49" t="str">
        <f t="shared" ca="1" si="11"/>
        <v/>
      </c>
      <c r="AS28" s="50">
        <f t="shared" ca="1" si="11"/>
        <v>9259.2592592592609</v>
      </c>
      <c r="AT28" s="50">
        <f t="shared" ca="1" si="11"/>
        <v>2026.3424518743666</v>
      </c>
      <c r="AU28" s="50">
        <f t="shared" ca="1" si="11"/>
        <v>2754.8209366391184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3110.4199066874025</v>
      </c>
      <c r="AZ28" s="37">
        <f t="shared" si="12"/>
        <v>35087.719298245611</v>
      </c>
      <c r="BA28" s="37">
        <f t="shared" si="12"/>
        <v>9259.2592592592591</v>
      </c>
      <c r="BB28" s="37">
        <f t="shared" si="12"/>
        <v>2026.3424518743666</v>
      </c>
      <c r="BC28" s="37">
        <f t="shared" si="12"/>
        <v>2754.8209366391184</v>
      </c>
      <c r="BD28" s="37">
        <f t="shared" si="12"/>
        <v>3267.9738562091502</v>
      </c>
      <c r="BE28" s="37">
        <f t="shared" si="12"/>
        <v>9009.0090090090089</v>
      </c>
      <c r="BF28" s="37">
        <f t="shared" si="12"/>
        <v>9803.9215686274492</v>
      </c>
      <c r="BG28" s="38"/>
      <c r="BH28" s="38">
        <v>8</v>
      </c>
      <c r="BI28" s="38">
        <v>8</v>
      </c>
      <c r="BJ28" s="38">
        <v>8</v>
      </c>
      <c r="BK28" s="38"/>
      <c r="BL28" s="38"/>
      <c r="BM28" s="38"/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9.5000000000000001E-2</v>
      </c>
      <c r="F29" s="186">
        <v>7.9000000000000001E-2</v>
      </c>
      <c r="G29" s="186">
        <v>0.109</v>
      </c>
      <c r="H29" s="186">
        <v>3.5000000000000003E-2</v>
      </c>
      <c r="I29" s="186">
        <v>0.03</v>
      </c>
      <c r="J29" s="186">
        <v>2.1999999999999999E-2</v>
      </c>
      <c r="K29" s="186">
        <v>2.7E-2</v>
      </c>
      <c r="L29" s="56">
        <f t="shared" ca="1" si="4"/>
        <v>0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0</v>
      </c>
      <c r="T29" s="188">
        <f t="shared" ca="1" si="6"/>
        <v>0</v>
      </c>
      <c r="U29" s="46">
        <v>4000</v>
      </c>
      <c r="V29" s="46">
        <v>4000</v>
      </c>
      <c r="W29" s="46">
        <v>4000</v>
      </c>
      <c r="X29" s="46">
        <v>4000</v>
      </c>
      <c r="Y29" s="46">
        <v>4000</v>
      </c>
      <c r="Z29" s="46">
        <v>4000</v>
      </c>
      <c r="AA29" s="46">
        <v>4000</v>
      </c>
      <c r="AB29" s="187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0</v>
      </c>
      <c r="AI29" s="35">
        <f t="shared" ca="1" si="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36">
        <f t="shared" ca="1" si="10"/>
        <v>0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 t="str">
        <f t="shared" ca="1" si="11"/>
        <v/>
      </c>
      <c r="AY29" s="67" t="str">
        <f t="shared" ca="1" si="11"/>
        <v/>
      </c>
      <c r="AZ29" s="37">
        <f t="shared" si="12"/>
        <v>7017.5438596491222</v>
      </c>
      <c r="BA29" s="37">
        <f t="shared" si="12"/>
        <v>8438.818565400843</v>
      </c>
      <c r="BB29" s="37">
        <f t="shared" si="12"/>
        <v>6116.2079510703361</v>
      </c>
      <c r="BC29" s="37">
        <f t="shared" si="12"/>
        <v>19047.619047619046</v>
      </c>
      <c r="BD29" s="37">
        <f t="shared" si="12"/>
        <v>22222.222222222223</v>
      </c>
      <c r="BE29" s="37">
        <f t="shared" si="12"/>
        <v>30303.030303030304</v>
      </c>
      <c r="BF29" s="37">
        <f t="shared" si="12"/>
        <v>24691.358024691355</v>
      </c>
      <c r="BG29" s="38"/>
      <c r="BH29" s="38"/>
      <c r="BI29" s="38"/>
      <c r="BJ29" s="38"/>
      <c r="BK29" s="38"/>
      <c r="BL29" s="38"/>
      <c r="BM29" s="38"/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13">SUM(M6:M29)</f>
        <v>0</v>
      </c>
      <c r="N30" s="70">
        <f t="shared" si="13"/>
        <v>16</v>
      </c>
      <c r="O30" s="70">
        <f t="shared" si="13"/>
        <v>8</v>
      </c>
      <c r="P30" s="70">
        <f t="shared" si="13"/>
        <v>8</v>
      </c>
      <c r="Q30" s="70">
        <f t="shared" si="13"/>
        <v>0</v>
      </c>
      <c r="R30" s="70">
        <f t="shared" si="13"/>
        <v>8</v>
      </c>
      <c r="S30" s="70">
        <f t="shared" si="13"/>
        <v>0</v>
      </c>
      <c r="T30" s="71">
        <f t="shared" ca="1" si="13"/>
        <v>160</v>
      </c>
      <c r="U30" s="68"/>
      <c r="V30" s="68"/>
      <c r="W30" s="68"/>
      <c r="X30" s="68"/>
      <c r="Y30" s="68"/>
      <c r="Z30" s="68"/>
      <c r="AA30" s="68"/>
      <c r="AB30" s="70">
        <f t="shared" ref="AB30:AQ30" ca="1" si="14">SUM(AB6:AB29)</f>
        <v>0</v>
      </c>
      <c r="AC30" s="70">
        <f t="shared" ca="1" si="14"/>
        <v>256000</v>
      </c>
      <c r="AD30" s="70">
        <f t="shared" ca="1" si="14"/>
        <v>128000</v>
      </c>
      <c r="AE30" s="70">
        <f t="shared" ca="1" si="14"/>
        <v>128000</v>
      </c>
      <c r="AF30" s="70">
        <f t="shared" ca="1" si="14"/>
        <v>0</v>
      </c>
      <c r="AG30" s="70">
        <f t="shared" ca="1" si="14"/>
        <v>128000</v>
      </c>
      <c r="AH30" s="70">
        <f t="shared" ca="1" si="14"/>
        <v>0</v>
      </c>
      <c r="AI30" s="71">
        <f t="shared" ca="1" si="14"/>
        <v>640000</v>
      </c>
      <c r="AJ30" s="70">
        <f t="shared" ca="1" si="14"/>
        <v>0</v>
      </c>
      <c r="AK30" s="70">
        <f t="shared" ca="1" si="14"/>
        <v>54.527999999999999</v>
      </c>
      <c r="AL30" s="70">
        <f t="shared" ca="1" si="14"/>
        <v>63.168000000000006</v>
      </c>
      <c r="AM30" s="70">
        <f t="shared" ca="1" si="14"/>
        <v>46.463999999999999</v>
      </c>
      <c r="AN30" s="70">
        <f t="shared" ca="1" si="14"/>
        <v>0</v>
      </c>
      <c r="AO30" s="70">
        <f t="shared" ca="1" si="14"/>
        <v>52.608000000000004</v>
      </c>
      <c r="AP30" s="70">
        <f t="shared" ca="1" si="14"/>
        <v>0</v>
      </c>
      <c r="AQ30" s="71">
        <f t="shared" ca="1" si="14"/>
        <v>216.76800000000003</v>
      </c>
      <c r="AR30" s="70" t="e">
        <f t="shared" ref="AR30:AY30" ca="1" si="15">AB30/AJ30</f>
        <v>#DIV/0!</v>
      </c>
      <c r="AS30" s="70">
        <f t="shared" ca="1" si="15"/>
        <v>4694.8356807511736</v>
      </c>
      <c r="AT30" s="70">
        <f t="shared" ca="1" si="15"/>
        <v>2026.3424518743666</v>
      </c>
      <c r="AU30" s="70">
        <f t="shared" ca="1" si="15"/>
        <v>2754.8209366391184</v>
      </c>
      <c r="AV30" s="70" t="e">
        <f t="shared" ca="1" si="15"/>
        <v>#DIV/0!</v>
      </c>
      <c r="AW30" s="70">
        <f t="shared" ca="1" si="15"/>
        <v>2433.0900243309002</v>
      </c>
      <c r="AX30" s="70" t="e">
        <f t="shared" ca="1" si="15"/>
        <v>#DIV/0!</v>
      </c>
      <c r="AY30" s="72">
        <f t="shared" ca="1" si="15"/>
        <v>2952.4653085326245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0</v>
      </c>
      <c r="AC31" s="80">
        <f ca="1">AC30/4</f>
        <v>64000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123.456</v>
      </c>
      <c r="AR32" s="68"/>
      <c r="AS32" s="68"/>
      <c r="AT32" s="68"/>
      <c r="AU32" s="68"/>
      <c r="AV32" s="68"/>
      <c r="AW32" s="68"/>
      <c r="AX32" s="68"/>
      <c r="AY32" s="81">
        <f ca="1">AI30</f>
        <v>640000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2" t="s">
        <v>31</v>
      </c>
      <c r="M33" s="78">
        <f ca="1">AI30/AQ30</f>
        <v>2952.4653085326245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0.56953055801594321</v>
      </c>
      <c r="AR33" s="68"/>
      <c r="AS33" s="68"/>
      <c r="AT33" s="68"/>
      <c r="AU33" s="68"/>
      <c r="AV33" s="68"/>
      <c r="AW33" s="68"/>
      <c r="AX33" s="68"/>
      <c r="AY33" s="84">
        <f ca="1">M32-AY32</f>
        <v>1360000</v>
      </c>
      <c r="AZ33" s="73">
        <f ca="1">AQ30*70%</f>
        <v>151.73760000000001</v>
      </c>
      <c r="BA33" s="73"/>
      <c r="BB33" s="73">
        <f ca="1">BA33+AZ33</f>
        <v>151.73760000000001</v>
      </c>
      <c r="BC33" s="73">
        <f ca="1">AY32</f>
        <v>640000</v>
      </c>
      <c r="BD33" s="73">
        <f ca="1">BC33/BB33</f>
        <v>4217.8075836180351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2" t="s">
        <v>32</v>
      </c>
      <c r="M34" s="85">
        <f ca="1">M33*3</f>
        <v>8857.3959255978734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113.80320000000002</v>
      </c>
      <c r="BA34" s="73"/>
      <c r="BB34" s="73">
        <f ca="1">BA34+AZ34</f>
        <v>113.80320000000002</v>
      </c>
      <c r="BC34" s="118">
        <f ca="1">BC33</f>
        <v>640000</v>
      </c>
      <c r="BD34" s="73">
        <f ca="1">BC34/BB34</f>
        <v>5623.7434448240465</v>
      </c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Y37" s="94">
        <f ca="1">AY32/28*23</f>
        <v>525714.2857142858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" priority="1" operator="containsText" text="Paid">
      <formula>NOT(ISERROR(SEARCH("Paid",B6)))</formula>
    </cfRule>
    <cfRule type="containsText" dxfId="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zoomScale="50" zoomScaleNormal="50" workbookViewId="0">
      <selection activeCell="A33" sqref="A33"/>
    </sheetView>
  </sheetViews>
  <sheetFormatPr defaultRowHeight="14.4"/>
  <cols>
    <col min="8" max="11" width="4.77734375" bestFit="1" customWidth="1"/>
    <col min="12" max="12" width="11.88671875" bestFit="1" customWidth="1"/>
    <col min="13" max="13" width="13.77734375" bestFit="1" customWidth="1"/>
    <col min="14" max="14" width="6" bestFit="1" customWidth="1"/>
    <col min="15" max="15" width="5.21875" bestFit="1" customWidth="1"/>
    <col min="16" max="16" width="6.109375" bestFit="1" customWidth="1"/>
    <col min="17" max="17" width="5.21875" bestFit="1" customWidth="1"/>
    <col min="18" max="19" width="4.77734375" bestFit="1" customWidth="1"/>
    <col min="20" max="20" width="9.6640625" bestFit="1" customWidth="1"/>
    <col min="21" max="23" width="8.21875" bestFit="1" customWidth="1"/>
    <col min="24" max="24" width="8.44140625" bestFit="1" customWidth="1"/>
    <col min="25" max="27" width="8.21875" bestFit="1" customWidth="1"/>
    <col min="28" max="28" width="5.21875" hidden="1" customWidth="1"/>
    <col min="29" max="31" width="8.5546875" hidden="1" customWidth="1"/>
    <col min="32" max="32" width="5.21875" hidden="1" customWidth="1"/>
    <col min="33" max="33" width="8.5546875" hidden="1" customWidth="1"/>
    <col min="34" max="34" width="4.77734375" hidden="1" customWidth="1"/>
    <col min="35" max="35" width="11" bestFit="1" customWidth="1"/>
    <col min="36" max="36" width="5.21875" hidden="1" customWidth="1"/>
    <col min="37" max="37" width="6" hidden="1" customWidth="1"/>
    <col min="38" max="38" width="5.21875" hidden="1" customWidth="1"/>
    <col min="39" max="39" width="6.109375" hidden="1" customWidth="1"/>
    <col min="40" max="40" width="5.21875" hidden="1" customWidth="1"/>
    <col min="41" max="42" width="4.77734375" hidden="1" customWidth="1"/>
    <col min="43" max="43" width="17" bestFit="1" customWidth="1"/>
    <col min="44" max="44" width="7.21875" hidden="1" customWidth="1"/>
    <col min="45" max="45" width="7.5546875" hidden="1" customWidth="1"/>
    <col min="46" max="47" width="6.5546875" hidden="1" customWidth="1"/>
    <col min="48" max="48" width="7.21875" hidden="1" customWidth="1"/>
    <col min="49" max="49" width="7.5546875" hidden="1" customWidth="1"/>
    <col min="50" max="50" width="7.21875" hidden="1" customWidth="1"/>
    <col min="51" max="51" width="15.33203125" bestFit="1" customWidth="1"/>
    <col min="52" max="52" width="10" bestFit="1" customWidth="1"/>
    <col min="53" max="53" width="9.77734375" bestFit="1" customWidth="1"/>
    <col min="54" max="54" width="12.77734375" bestFit="1" customWidth="1"/>
    <col min="55" max="55" width="11.33203125" bestFit="1" customWidth="1"/>
    <col min="56" max="58" width="9.5546875" bestFit="1" customWidth="1"/>
  </cols>
  <sheetData>
    <row r="1" spans="1:78">
      <c r="A1" s="266">
        <v>43497</v>
      </c>
      <c r="B1" s="267" t="s">
        <v>69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2500</v>
      </c>
      <c r="BP3">
        <v>1</v>
      </c>
    </row>
    <row r="4" spans="1:78" ht="15" thickBot="1">
      <c r="B4" s="3"/>
      <c r="C4" s="235"/>
      <c r="D4" s="236"/>
      <c r="E4" s="235"/>
      <c r="F4" s="236"/>
      <c r="G4" s="236"/>
      <c r="H4" s="236"/>
      <c r="I4" s="236"/>
      <c r="J4" s="236"/>
      <c r="K4" s="23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0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4.8000000000000001E-2</v>
      </c>
      <c r="F6" s="186">
        <v>0.98</v>
      </c>
      <c r="G6" s="186">
        <v>0.151</v>
      </c>
      <c r="H6" s="186">
        <v>6.0000000000000001E-3</v>
      </c>
      <c r="I6" s="186">
        <v>2.1000000000000001E-2</v>
      </c>
      <c r="J6" s="186">
        <v>2.3E-2</v>
      </c>
      <c r="K6" s="186">
        <v>2.5000000000000001E-2</v>
      </c>
      <c r="L6" s="24">
        <f t="shared" ref="L6:L29" ca="1" si="4">T6*6</f>
        <v>168</v>
      </c>
      <c r="M6" s="25">
        <f t="shared" ref="M6:S29" si="5">BG6</f>
        <v>0</v>
      </c>
      <c r="N6" s="26">
        <f t="shared" si="5"/>
        <v>7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192">
        <f t="shared" ref="T6:T29" ca="1" si="6">IFERROR(M6*M$4+N6*N$4+O6*O$4+P6*P$4+Q6*Q$4+R6*R$4+S6*S$4,"0")</f>
        <v>28</v>
      </c>
      <c r="U6" s="247">
        <v>8000</v>
      </c>
      <c r="V6" s="247">
        <v>8000</v>
      </c>
      <c r="W6" s="247">
        <v>8000</v>
      </c>
      <c r="X6" s="247">
        <v>8000</v>
      </c>
      <c r="Y6" s="247">
        <v>8000</v>
      </c>
      <c r="Z6" s="247">
        <v>8000</v>
      </c>
      <c r="AA6" s="247">
        <v>8000</v>
      </c>
      <c r="AB6" s="191">
        <f t="shared" ref="AB6:AH29" ca="1" si="7">M6*U6*AB$4</f>
        <v>0</v>
      </c>
      <c r="AC6" s="33">
        <f t="shared" ca="1" si="7"/>
        <v>224000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29" ca="1" si="8">IFERROR(SUM(AB6:AH6),"")</f>
        <v>224000</v>
      </c>
      <c r="AJ6" s="32">
        <f t="shared" ref="AJ6:AP29" ca="1" si="9">M6*AJ$4*60/$L$4*E6</f>
        <v>0</v>
      </c>
      <c r="AK6" s="33">
        <f t="shared" ca="1" si="9"/>
        <v>164.64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29" ca="1" si="10">IFERROR(SUM(AJ6:AP6),"")</f>
        <v>164.64</v>
      </c>
      <c r="AR6" s="32" t="str">
        <f t="shared" ref="AR6:AY29" ca="1" si="11">IFERROR(AB6/AJ6,"")</f>
        <v/>
      </c>
      <c r="AS6" s="33">
        <f t="shared" ca="1" si="11"/>
        <v>1360.5442176870749</v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>
        <f t="shared" ca="1" si="11"/>
        <v>1360.5442176870749</v>
      </c>
      <c r="AZ6" s="37">
        <f t="shared" ref="AZ6:BF29" si="12">IFERROR(U6/6/E6,"0")</f>
        <v>27777.777777777777</v>
      </c>
      <c r="BA6" s="37">
        <f t="shared" si="12"/>
        <v>1360.5442176870747</v>
      </c>
      <c r="BB6" s="37">
        <f t="shared" si="12"/>
        <v>8830.0220750551871</v>
      </c>
      <c r="BC6" s="37">
        <f t="shared" si="12"/>
        <v>222222.22222222222</v>
      </c>
      <c r="BD6" s="37">
        <f t="shared" si="12"/>
        <v>63492.063492063484</v>
      </c>
      <c r="BE6" s="37">
        <f t="shared" si="12"/>
        <v>57971.014492753624</v>
      </c>
      <c r="BF6" s="37">
        <f t="shared" si="12"/>
        <v>53333.333333333328</v>
      </c>
      <c r="BG6" s="38">
        <f t="shared" ref="BG6" si="13">VLOOKUP(AZ6,$BO$2:$BP$10,2,TRUE)</f>
        <v>0</v>
      </c>
      <c r="BH6" s="38">
        <f t="shared" ref="BH6" si="14">VLOOKUP(BA6,$BO$2:$BP$10,2,TRUE)</f>
        <v>7</v>
      </c>
      <c r="BI6" s="38">
        <f t="shared" ref="BI6" si="15">VLOOKUP(BB6,$BO$2:$BP$10,2,TRUE)</f>
        <v>0</v>
      </c>
      <c r="BJ6" s="38">
        <f t="shared" ref="BJ6" si="16">VLOOKUP(BC6,$BO$2:$BP$10,2,TRUE)</f>
        <v>0</v>
      </c>
      <c r="BK6" s="38">
        <f t="shared" ref="BK6" si="17">VLOOKUP(BD6,$BO$2:$BP$10,2,TRUE)</f>
        <v>0</v>
      </c>
      <c r="BL6" s="38">
        <f t="shared" ref="BL6" si="18">VLOOKUP(BE6,$BO$2:$BP$10,2,TRUE)</f>
        <v>0</v>
      </c>
      <c r="BM6" s="38">
        <f t="shared" ref="BM6" si="19">VLOOKUP(BF6,$BO$2:$BP$10,2,TRUE)</f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1.7000000000000001E-2</v>
      </c>
      <c r="F7" s="186">
        <v>1.7000000000000001E-2</v>
      </c>
      <c r="G7" s="186">
        <v>3.0000000000000001E-3</v>
      </c>
      <c r="H7" s="186">
        <v>1E-3</v>
      </c>
      <c r="I7" s="186">
        <v>1E-3</v>
      </c>
      <c r="J7" s="186">
        <v>1.6E-2</v>
      </c>
      <c r="K7" s="186">
        <v>0.02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0">
        <f t="shared" ca="1" si="6"/>
        <v>0</v>
      </c>
      <c r="U7" s="247">
        <v>8000</v>
      </c>
      <c r="V7" s="247">
        <v>8000</v>
      </c>
      <c r="W7" s="247">
        <v>8000</v>
      </c>
      <c r="X7" s="247">
        <v>8000</v>
      </c>
      <c r="Y7" s="247">
        <v>8000</v>
      </c>
      <c r="Z7" s="247">
        <v>8000</v>
      </c>
      <c r="AA7" s="247">
        <v>8000</v>
      </c>
      <c r="AB7" s="18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35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si="12"/>
        <v>78431.372549019594</v>
      </c>
      <c r="BA7" s="37">
        <f t="shared" si="12"/>
        <v>78431.372549019594</v>
      </c>
      <c r="BB7" s="37">
        <f t="shared" si="12"/>
        <v>444444.44444444444</v>
      </c>
      <c r="BC7" s="37">
        <f t="shared" si="12"/>
        <v>1333333.3333333333</v>
      </c>
      <c r="BD7" s="37">
        <f t="shared" si="12"/>
        <v>1333333.3333333333</v>
      </c>
      <c r="BE7" s="37">
        <f t="shared" si="12"/>
        <v>83333.333333333328</v>
      </c>
      <c r="BF7" s="37">
        <f t="shared" si="12"/>
        <v>66666.666666666657</v>
      </c>
      <c r="BG7" s="244"/>
      <c r="BH7" s="244"/>
      <c r="BI7" s="244"/>
      <c r="BJ7" s="244"/>
      <c r="BK7" s="244"/>
      <c r="BL7" s="244"/>
      <c r="BM7" s="244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2E-3</v>
      </c>
      <c r="F8" s="186">
        <v>0</v>
      </c>
      <c r="G8" s="186">
        <v>0</v>
      </c>
      <c r="H8" s="186">
        <v>0</v>
      </c>
      <c r="I8" s="186">
        <v>0</v>
      </c>
      <c r="J8" s="186">
        <v>2.1000000000000001E-2</v>
      </c>
      <c r="K8" s="186">
        <v>2.1000000000000001E-2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0">
        <f t="shared" ca="1" si="6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35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2"/>
        <v>0</v>
      </c>
      <c r="BA8" s="37" t="str">
        <f t="shared" si="12"/>
        <v>0</v>
      </c>
      <c r="BB8" s="37" t="str">
        <f t="shared" si="12"/>
        <v>0</v>
      </c>
      <c r="BC8" s="37" t="str">
        <f t="shared" si="12"/>
        <v>0</v>
      </c>
      <c r="BD8" s="37" t="str">
        <f t="shared" si="12"/>
        <v>0</v>
      </c>
      <c r="BE8" s="37">
        <f t="shared" si="12"/>
        <v>0</v>
      </c>
      <c r="BF8" s="37">
        <f t="shared" si="12"/>
        <v>0</v>
      </c>
      <c r="BG8" s="244"/>
      <c r="BH8" s="244"/>
      <c r="BI8" s="244"/>
      <c r="BJ8" s="244"/>
      <c r="BK8" s="244"/>
      <c r="BL8" s="244"/>
      <c r="BM8" s="244"/>
      <c r="BO8">
        <v>5100</v>
      </c>
      <c r="BP8">
        <v>0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7.0000000000000001E-3</v>
      </c>
      <c r="F9" s="186">
        <v>0</v>
      </c>
      <c r="G9" s="186">
        <v>3.0000000000000001E-3</v>
      </c>
      <c r="H9" s="186">
        <v>0</v>
      </c>
      <c r="I9" s="186">
        <v>0</v>
      </c>
      <c r="J9" s="186">
        <v>2.7E-2</v>
      </c>
      <c r="K9" s="186">
        <v>1.9E-2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0">
        <f t="shared" ca="1" si="6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35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2"/>
        <v>0</v>
      </c>
      <c r="BA9" s="37" t="str">
        <f t="shared" si="12"/>
        <v>0</v>
      </c>
      <c r="BB9" s="37">
        <f t="shared" si="12"/>
        <v>0</v>
      </c>
      <c r="BC9" s="37" t="str">
        <f t="shared" si="12"/>
        <v>0</v>
      </c>
      <c r="BD9" s="37" t="str">
        <f t="shared" si="12"/>
        <v>0</v>
      </c>
      <c r="BE9" s="37">
        <f t="shared" si="12"/>
        <v>0</v>
      </c>
      <c r="BF9" s="37">
        <f t="shared" si="12"/>
        <v>0</v>
      </c>
      <c r="BG9" s="244"/>
      <c r="BH9" s="244"/>
      <c r="BI9" s="244"/>
      <c r="BJ9" s="244"/>
      <c r="BK9" s="244"/>
      <c r="BL9" s="244"/>
      <c r="BM9" s="244"/>
      <c r="BO9">
        <v>5150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0</v>
      </c>
      <c r="F10" s="186">
        <v>0</v>
      </c>
      <c r="G10" s="186">
        <v>0</v>
      </c>
      <c r="H10" s="186">
        <v>0</v>
      </c>
      <c r="I10" s="186">
        <v>2E-3</v>
      </c>
      <c r="J10" s="186">
        <v>0</v>
      </c>
      <c r="K10" s="186">
        <v>8.0000000000000002E-3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0">
        <f t="shared" ca="1" si="6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35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 t="str">
        <f t="shared" si="12"/>
        <v>0</v>
      </c>
      <c r="BA10" s="37" t="str">
        <f t="shared" si="12"/>
        <v>0</v>
      </c>
      <c r="BB10" s="37" t="str">
        <f t="shared" si="12"/>
        <v>0</v>
      </c>
      <c r="BC10" s="37" t="str">
        <f t="shared" si="12"/>
        <v>0</v>
      </c>
      <c r="BD10" s="37">
        <f t="shared" si="12"/>
        <v>0</v>
      </c>
      <c r="BE10" s="37" t="str">
        <f t="shared" si="12"/>
        <v>0</v>
      </c>
      <c r="BF10" s="37">
        <f t="shared" si="12"/>
        <v>0</v>
      </c>
      <c r="BG10" s="244"/>
      <c r="BH10" s="244"/>
      <c r="BI10" s="244"/>
      <c r="BJ10" s="244"/>
      <c r="BK10" s="244"/>
      <c r="BL10" s="244"/>
      <c r="BM10" s="244"/>
      <c r="BO10">
        <v>5300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3.0000000000000001E-3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0">
        <f t="shared" ca="1" si="6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35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12"/>
        <v>0</v>
      </c>
      <c r="BA11" s="37" t="str">
        <f t="shared" si="12"/>
        <v>0</v>
      </c>
      <c r="BB11" s="37" t="str">
        <f t="shared" si="12"/>
        <v>0</v>
      </c>
      <c r="BC11" s="37" t="str">
        <f t="shared" si="12"/>
        <v>0</v>
      </c>
      <c r="BD11" s="37" t="str">
        <f t="shared" si="12"/>
        <v>0</v>
      </c>
      <c r="BE11" s="37" t="str">
        <f t="shared" si="12"/>
        <v>0</v>
      </c>
      <c r="BF11" s="37">
        <f t="shared" si="12"/>
        <v>0</v>
      </c>
      <c r="BG11" s="244"/>
      <c r="BH11" s="244"/>
      <c r="BI11" s="244"/>
      <c r="BJ11" s="244"/>
      <c r="BK11" s="244"/>
      <c r="BL11" s="244"/>
      <c r="BM11" s="244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4.2000000000000003E-2</v>
      </c>
      <c r="F12" s="186">
        <v>3.0000000000000001E-3</v>
      </c>
      <c r="G12" s="186">
        <v>3.5000000000000003E-2</v>
      </c>
      <c r="H12" s="186">
        <v>3.3000000000000002E-2</v>
      </c>
      <c r="I12" s="186">
        <v>5.6000000000000001E-2</v>
      </c>
      <c r="J12" s="186">
        <v>5.1999999999999998E-2</v>
      </c>
      <c r="K12" s="186">
        <v>4.3999999999999997E-2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0">
        <f t="shared" ca="1" si="6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35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2"/>
        <v>0</v>
      </c>
      <c r="BA12" s="37">
        <f t="shared" si="12"/>
        <v>0</v>
      </c>
      <c r="BB12" s="37">
        <f t="shared" si="12"/>
        <v>0</v>
      </c>
      <c r="BC12" s="37">
        <f t="shared" si="12"/>
        <v>0</v>
      </c>
      <c r="BD12" s="37">
        <f t="shared" si="12"/>
        <v>0</v>
      </c>
      <c r="BE12" s="37">
        <f t="shared" si="12"/>
        <v>0</v>
      </c>
      <c r="BF12" s="37">
        <f t="shared" si="12"/>
        <v>0</v>
      </c>
      <c r="BG12" s="244"/>
      <c r="BH12" s="244"/>
      <c r="BI12" s="244"/>
      <c r="BJ12" s="244"/>
      <c r="BK12" s="244"/>
      <c r="BL12" s="244"/>
      <c r="BM12" s="244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4.2999999999999997E-2</v>
      </c>
      <c r="F13" s="186">
        <v>4.5999999999999999E-2</v>
      </c>
      <c r="G13" s="186">
        <v>0.23599999999999999</v>
      </c>
      <c r="H13" s="186">
        <v>0.14099999999999999</v>
      </c>
      <c r="I13" s="186">
        <v>0.1</v>
      </c>
      <c r="J13" s="186">
        <v>0.107</v>
      </c>
      <c r="K13" s="186">
        <v>0.112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0">
        <f t="shared" ca="1" si="6"/>
        <v>0</v>
      </c>
      <c r="U13" s="247">
        <v>8000</v>
      </c>
      <c r="V13" s="247">
        <v>8000</v>
      </c>
      <c r="W13" s="247">
        <v>8000</v>
      </c>
      <c r="X13" s="247">
        <v>8000</v>
      </c>
      <c r="Y13" s="247">
        <v>8000</v>
      </c>
      <c r="Z13" s="247">
        <v>8000</v>
      </c>
      <c r="AA13" s="247">
        <v>8000</v>
      </c>
      <c r="AB13" s="18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35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2"/>
        <v>31007.751937984496</v>
      </c>
      <c r="BA13" s="37">
        <f t="shared" si="12"/>
        <v>28985.507246376812</v>
      </c>
      <c r="BB13" s="37">
        <f t="shared" si="12"/>
        <v>5649.7175141242942</v>
      </c>
      <c r="BC13" s="37">
        <f t="shared" si="12"/>
        <v>9456.2647754137124</v>
      </c>
      <c r="BD13" s="37">
        <f t="shared" si="12"/>
        <v>13333.333333333332</v>
      </c>
      <c r="BE13" s="37">
        <f t="shared" si="12"/>
        <v>12461.059190031152</v>
      </c>
      <c r="BF13" s="37">
        <f t="shared" si="12"/>
        <v>11904.761904761905</v>
      </c>
      <c r="BG13" s="38">
        <f>VLOOKUP(AZ13,$BO$2:$BP$10,2,TRUE)</f>
        <v>0</v>
      </c>
      <c r="BH13" s="38">
        <f t="shared" ref="BH13:BH28" si="20">VLOOKUP(BA13,$BO$2:$BP$10,2,TRUE)</f>
        <v>0</v>
      </c>
      <c r="BI13" s="38">
        <f t="shared" ref="BI13:BI28" si="21">VLOOKUP(BB13,$BO$2:$BP$10,2,TRUE)</f>
        <v>0</v>
      </c>
      <c r="BJ13" s="38">
        <f t="shared" ref="BJ13:BJ28" si="22">VLOOKUP(BC13,$BO$2:$BP$10,2,TRUE)</f>
        <v>0</v>
      </c>
      <c r="BK13" s="38">
        <f t="shared" ref="BK13:BK28" si="23">VLOOKUP(BD13,$BO$2:$BP$10,2,TRUE)</f>
        <v>0</v>
      </c>
      <c r="BL13" s="38">
        <f t="shared" ref="BL13:BL28" si="24">VLOOKUP(BE13,$BO$2:$BP$10,2,TRUE)</f>
        <v>0</v>
      </c>
      <c r="BM13" s="38">
        <f t="shared" ref="BM13:BM28" si="25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9.7000000000000003E-2</v>
      </c>
      <c r="F14" s="186">
        <v>9.7000000000000003E-2</v>
      </c>
      <c r="G14" s="186">
        <v>0.104</v>
      </c>
      <c r="H14" s="186">
        <v>9.7000000000000003E-2</v>
      </c>
      <c r="I14" s="186">
        <v>0.27</v>
      </c>
      <c r="J14" s="186">
        <v>7.1999999999999995E-2</v>
      </c>
      <c r="K14" s="186">
        <v>0.115</v>
      </c>
      <c r="L14" s="41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0">
        <f t="shared" ca="1" si="6"/>
        <v>0</v>
      </c>
      <c r="U14" s="247">
        <v>8000</v>
      </c>
      <c r="V14" s="247">
        <v>8000</v>
      </c>
      <c r="W14" s="247">
        <v>8000</v>
      </c>
      <c r="X14" s="247">
        <v>8000</v>
      </c>
      <c r="Y14" s="247">
        <v>8000</v>
      </c>
      <c r="Z14" s="247">
        <v>8000</v>
      </c>
      <c r="AA14" s="247">
        <v>8000</v>
      </c>
      <c r="AB14" s="18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35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12"/>
        <v>13745.704467353951</v>
      </c>
      <c r="BA14" s="37">
        <f t="shared" si="12"/>
        <v>13745.704467353951</v>
      </c>
      <c r="BB14" s="37">
        <f t="shared" si="12"/>
        <v>12820.51282051282</v>
      </c>
      <c r="BC14" s="37">
        <f t="shared" si="12"/>
        <v>13745.704467353951</v>
      </c>
      <c r="BD14" s="37">
        <f t="shared" si="12"/>
        <v>4938.2716049382707</v>
      </c>
      <c r="BE14" s="37">
        <f t="shared" si="12"/>
        <v>18518.518518518518</v>
      </c>
      <c r="BF14" s="37">
        <f t="shared" si="12"/>
        <v>11594.202898550724</v>
      </c>
      <c r="BG14" s="38">
        <f t="shared" ref="BG14:BG25" si="26">VLOOKUP(AZ14,$BO$2:$BP$10,2,TRUE)</f>
        <v>0</v>
      </c>
      <c r="BH14" s="38">
        <f t="shared" si="20"/>
        <v>0</v>
      </c>
      <c r="BI14" s="38">
        <f t="shared" si="21"/>
        <v>0</v>
      </c>
      <c r="BJ14" s="38">
        <f t="shared" si="22"/>
        <v>0</v>
      </c>
      <c r="BK14" s="38">
        <f t="shared" si="23"/>
        <v>0</v>
      </c>
      <c r="BL14" s="38">
        <f t="shared" si="24"/>
        <v>0</v>
      </c>
      <c r="BM14" s="38">
        <f t="shared" si="25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2.1999999999999999E-2</v>
      </c>
      <c r="F15" s="186">
        <v>3.7999999999999999E-2</v>
      </c>
      <c r="G15" s="186">
        <v>0.115</v>
      </c>
      <c r="H15" s="186">
        <v>0.1</v>
      </c>
      <c r="I15" s="186">
        <v>0.09</v>
      </c>
      <c r="J15" s="186">
        <v>4.4999999999999998E-2</v>
      </c>
      <c r="K15" s="186">
        <v>9.1999999999999998E-2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190">
        <f t="shared" ca="1" si="6"/>
        <v>0</v>
      </c>
      <c r="U15" s="247">
        <v>8000</v>
      </c>
      <c r="V15" s="247">
        <v>8000</v>
      </c>
      <c r="W15" s="247">
        <v>8000</v>
      </c>
      <c r="X15" s="247">
        <v>8000</v>
      </c>
      <c r="Y15" s="247">
        <v>8000</v>
      </c>
      <c r="Z15" s="247">
        <v>8000</v>
      </c>
      <c r="AA15" s="247">
        <v>8000</v>
      </c>
      <c r="AB15" s="18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35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36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2"/>
        <v>60606.060606060608</v>
      </c>
      <c r="BA15" s="37">
        <f t="shared" si="12"/>
        <v>35087.719298245611</v>
      </c>
      <c r="BB15" s="37">
        <f t="shared" si="12"/>
        <v>11594.202898550724</v>
      </c>
      <c r="BC15" s="37">
        <f t="shared" si="12"/>
        <v>13333.333333333332</v>
      </c>
      <c r="BD15" s="37">
        <f t="shared" si="12"/>
        <v>14814.814814814814</v>
      </c>
      <c r="BE15" s="37">
        <f t="shared" si="12"/>
        <v>29629.629629629628</v>
      </c>
      <c r="BF15" s="37">
        <f t="shared" si="12"/>
        <v>14492.753623188406</v>
      </c>
      <c r="BG15" s="38">
        <f t="shared" si="26"/>
        <v>0</v>
      </c>
      <c r="BH15" s="38">
        <f t="shared" si="20"/>
        <v>0</v>
      </c>
      <c r="BI15" s="38">
        <f t="shared" si="21"/>
        <v>0</v>
      </c>
      <c r="BJ15" s="38">
        <f t="shared" si="22"/>
        <v>0</v>
      </c>
      <c r="BK15" s="38">
        <f t="shared" si="23"/>
        <v>0</v>
      </c>
      <c r="BL15" s="38">
        <f t="shared" si="24"/>
        <v>0</v>
      </c>
      <c r="BM15" s="38">
        <f t="shared" si="25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6.6000000000000003E-2</v>
      </c>
      <c r="F16" s="186">
        <v>0.14099999999999999</v>
      </c>
      <c r="G16" s="186">
        <v>0.16700000000000001</v>
      </c>
      <c r="H16" s="186">
        <v>0.26700000000000002</v>
      </c>
      <c r="I16" s="186">
        <v>0.12</v>
      </c>
      <c r="J16" s="186">
        <v>9.2999999999999999E-2</v>
      </c>
      <c r="K16" s="186">
        <v>0.19500000000000001</v>
      </c>
      <c r="L16" s="41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190">
        <f t="shared" ca="1" si="6"/>
        <v>0</v>
      </c>
      <c r="U16" s="247">
        <v>8000</v>
      </c>
      <c r="V16" s="247">
        <v>8000</v>
      </c>
      <c r="W16" s="247">
        <v>8000</v>
      </c>
      <c r="X16" s="247">
        <v>8000</v>
      </c>
      <c r="Y16" s="247">
        <v>8000</v>
      </c>
      <c r="Z16" s="247">
        <v>8000</v>
      </c>
      <c r="AA16" s="247">
        <v>8000</v>
      </c>
      <c r="AB16" s="18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35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2"/>
        <v>20202.020202020201</v>
      </c>
      <c r="BA16" s="37">
        <f t="shared" si="12"/>
        <v>9456.2647754137124</v>
      </c>
      <c r="BB16" s="37">
        <f t="shared" si="12"/>
        <v>7984.0319361277434</v>
      </c>
      <c r="BC16" s="37">
        <f t="shared" si="12"/>
        <v>4993.7578027465661</v>
      </c>
      <c r="BD16" s="37">
        <f t="shared" si="12"/>
        <v>11111.111111111111</v>
      </c>
      <c r="BE16" s="37">
        <f t="shared" si="12"/>
        <v>14336.917562724013</v>
      </c>
      <c r="BF16" s="37">
        <f t="shared" si="12"/>
        <v>6837.606837606837</v>
      </c>
      <c r="BG16" s="38">
        <f t="shared" si="26"/>
        <v>0</v>
      </c>
      <c r="BH16" s="38">
        <f t="shared" si="20"/>
        <v>0</v>
      </c>
      <c r="BI16" s="38">
        <f t="shared" si="21"/>
        <v>0</v>
      </c>
      <c r="BJ16" s="38">
        <f t="shared" si="22"/>
        <v>0</v>
      </c>
      <c r="BK16" s="38">
        <f t="shared" si="23"/>
        <v>0</v>
      </c>
      <c r="BL16" s="38">
        <f t="shared" si="24"/>
        <v>0</v>
      </c>
      <c r="BM16" s="38">
        <f t="shared" si="25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5.5E-2</v>
      </c>
      <c r="F17" s="186">
        <v>0.19</v>
      </c>
      <c r="G17" s="186">
        <v>8.4000000000000005E-2</v>
      </c>
      <c r="H17" s="186">
        <v>0.3</v>
      </c>
      <c r="I17" s="186">
        <v>0.17899999999999999</v>
      </c>
      <c r="J17" s="186">
        <v>0.06</v>
      </c>
      <c r="K17" s="186">
        <v>9.5000000000000001E-2</v>
      </c>
      <c r="L17" s="41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190">
        <f t="shared" ca="1" si="6"/>
        <v>0</v>
      </c>
      <c r="U17" s="247">
        <v>8000</v>
      </c>
      <c r="V17" s="247">
        <v>8000</v>
      </c>
      <c r="W17" s="247">
        <v>8000</v>
      </c>
      <c r="X17" s="247">
        <v>8000</v>
      </c>
      <c r="Y17" s="247">
        <v>8000</v>
      </c>
      <c r="Z17" s="247">
        <v>8000</v>
      </c>
      <c r="AA17" s="247">
        <v>8000</v>
      </c>
      <c r="AB17" s="18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35">
        <f t="shared" ca="1" si="8"/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0"/>
        <v>0</v>
      </c>
      <c r="AR17" s="49" t="str">
        <f t="shared" ca="1" si="11"/>
        <v/>
      </c>
      <c r="AS17" s="50" t="str">
        <f t="shared" ca="1" si="11"/>
        <v/>
      </c>
      <c r="AT17" s="50" t="str">
        <f t="shared" ca="1" si="11"/>
        <v/>
      </c>
      <c r="AU17" s="50" t="str">
        <f t="shared" ca="1" si="11"/>
        <v/>
      </c>
      <c r="AV17" s="50" t="str">
        <f t="shared" ca="1" si="11"/>
        <v/>
      </c>
      <c r="AW17" s="50" t="str">
        <f t="shared" ca="1" si="11"/>
        <v/>
      </c>
      <c r="AX17" s="51" t="str">
        <f t="shared" ca="1" si="11"/>
        <v/>
      </c>
      <c r="AY17" s="52" t="str">
        <f t="shared" ca="1" si="11"/>
        <v/>
      </c>
      <c r="AZ17" s="37">
        <f t="shared" si="12"/>
        <v>24242.42424242424</v>
      </c>
      <c r="BA17" s="37">
        <f t="shared" si="12"/>
        <v>7017.5438596491222</v>
      </c>
      <c r="BB17" s="37">
        <f t="shared" si="12"/>
        <v>15873.015873015871</v>
      </c>
      <c r="BC17" s="37">
        <f t="shared" si="12"/>
        <v>4444.4444444444443</v>
      </c>
      <c r="BD17" s="37">
        <f t="shared" si="12"/>
        <v>7448.7895716945995</v>
      </c>
      <c r="BE17" s="37">
        <f t="shared" si="12"/>
        <v>22222.222222222223</v>
      </c>
      <c r="BF17" s="37">
        <f t="shared" si="12"/>
        <v>14035.087719298244</v>
      </c>
      <c r="BG17" s="38">
        <f t="shared" si="26"/>
        <v>0</v>
      </c>
      <c r="BH17" s="38">
        <f t="shared" si="20"/>
        <v>0</v>
      </c>
      <c r="BI17" s="38">
        <f t="shared" si="21"/>
        <v>0</v>
      </c>
      <c r="BJ17" s="38">
        <f t="shared" si="22"/>
        <v>0</v>
      </c>
      <c r="BK17" s="38">
        <f t="shared" si="23"/>
        <v>0</v>
      </c>
      <c r="BL17" s="38">
        <f t="shared" si="24"/>
        <v>0</v>
      </c>
      <c r="BM17" s="38">
        <f t="shared" si="25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0.40300000000000002</v>
      </c>
      <c r="F18" s="186">
        <v>0.155</v>
      </c>
      <c r="G18" s="186">
        <v>0.22800000000000001</v>
      </c>
      <c r="H18" s="186">
        <v>0.18</v>
      </c>
      <c r="I18" s="186">
        <v>0.19700000000000001</v>
      </c>
      <c r="J18" s="186">
        <v>7.5999999999999998E-2</v>
      </c>
      <c r="K18" s="186">
        <v>0.127</v>
      </c>
      <c r="L18" s="41">
        <f t="shared" ca="1" si="4"/>
        <v>24</v>
      </c>
      <c r="M18" s="42">
        <f t="shared" si="5"/>
        <v>1</v>
      </c>
      <c r="N18" s="43">
        <f t="shared" si="5"/>
        <v>0</v>
      </c>
      <c r="O18" s="43">
        <f t="shared" si="5"/>
        <v>0</v>
      </c>
      <c r="P18" s="43">
        <f t="shared" si="5"/>
        <v>0</v>
      </c>
      <c r="Q18" s="43">
        <f t="shared" si="5"/>
        <v>0</v>
      </c>
      <c r="R18" s="43">
        <f t="shared" si="5"/>
        <v>0</v>
      </c>
      <c r="S18" s="44">
        <f t="shared" si="5"/>
        <v>0</v>
      </c>
      <c r="T18" s="190">
        <f t="shared" ca="1" si="6"/>
        <v>4</v>
      </c>
      <c r="U18" s="247">
        <v>8000</v>
      </c>
      <c r="V18" s="247">
        <v>8000</v>
      </c>
      <c r="W18" s="247">
        <v>8000</v>
      </c>
      <c r="X18" s="247">
        <v>8000</v>
      </c>
      <c r="Y18" s="247">
        <v>8000</v>
      </c>
      <c r="Z18" s="247">
        <v>8000</v>
      </c>
      <c r="AA18" s="247">
        <v>8000</v>
      </c>
      <c r="AB18" s="189">
        <f t="shared" ca="1" si="7"/>
        <v>32000</v>
      </c>
      <c r="AC18" s="50">
        <f t="shared" ca="1" si="7"/>
        <v>0</v>
      </c>
      <c r="AD18" s="50">
        <f t="shared" ca="1" si="7"/>
        <v>0</v>
      </c>
      <c r="AE18" s="50">
        <f t="shared" ca="1" si="7"/>
        <v>0</v>
      </c>
      <c r="AF18" s="50">
        <f t="shared" ca="1" si="7"/>
        <v>0</v>
      </c>
      <c r="AG18" s="50">
        <f t="shared" ca="1" si="7"/>
        <v>0</v>
      </c>
      <c r="AH18" s="51">
        <f t="shared" ca="1" si="7"/>
        <v>0</v>
      </c>
      <c r="AI18" s="35">
        <f t="shared" ca="1" si="8"/>
        <v>32000</v>
      </c>
      <c r="AJ18" s="49">
        <f t="shared" ca="1" si="9"/>
        <v>9.6720000000000006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0</v>
      </c>
      <c r="AO18" s="50">
        <f t="shared" ca="1" si="9"/>
        <v>0</v>
      </c>
      <c r="AP18" s="51">
        <f t="shared" ca="1" si="9"/>
        <v>0</v>
      </c>
      <c r="AQ18" s="36">
        <f t="shared" ca="1" si="10"/>
        <v>9.6720000000000006</v>
      </c>
      <c r="AR18" s="49">
        <f t="shared" ca="1" si="11"/>
        <v>3308.5194375516953</v>
      </c>
      <c r="AS18" s="50" t="str">
        <f t="shared" ca="1" si="11"/>
        <v/>
      </c>
      <c r="AT18" s="50" t="str">
        <f t="shared" ca="1" si="11"/>
        <v/>
      </c>
      <c r="AU18" s="50" t="str">
        <f t="shared" ca="1" si="11"/>
        <v/>
      </c>
      <c r="AV18" s="50" t="str">
        <f t="shared" ca="1" si="11"/>
        <v/>
      </c>
      <c r="AW18" s="50" t="str">
        <f t="shared" ca="1" si="11"/>
        <v/>
      </c>
      <c r="AX18" s="51" t="str">
        <f t="shared" ca="1" si="11"/>
        <v/>
      </c>
      <c r="AY18" s="52">
        <f t="shared" ca="1" si="11"/>
        <v>3308.5194375516953</v>
      </c>
      <c r="AZ18" s="37">
        <f t="shared" si="12"/>
        <v>3308.5194375516953</v>
      </c>
      <c r="BA18" s="37">
        <f t="shared" si="12"/>
        <v>8602.1505376344085</v>
      </c>
      <c r="BB18" s="37">
        <f t="shared" si="12"/>
        <v>5847.9532163742688</v>
      </c>
      <c r="BC18" s="37">
        <f t="shared" si="12"/>
        <v>7407.4074074074069</v>
      </c>
      <c r="BD18" s="37">
        <f t="shared" si="12"/>
        <v>6768.1895093062603</v>
      </c>
      <c r="BE18" s="37">
        <f t="shared" si="12"/>
        <v>17543.859649122805</v>
      </c>
      <c r="BF18" s="37">
        <f t="shared" si="12"/>
        <v>10498.687664041994</v>
      </c>
      <c r="BG18" s="38">
        <f t="shared" si="26"/>
        <v>1</v>
      </c>
      <c r="BH18" s="38">
        <f t="shared" si="20"/>
        <v>0</v>
      </c>
      <c r="BI18" s="38">
        <f t="shared" si="21"/>
        <v>0</v>
      </c>
      <c r="BJ18" s="38">
        <f t="shared" si="22"/>
        <v>0</v>
      </c>
      <c r="BK18" s="38">
        <f t="shared" si="23"/>
        <v>0</v>
      </c>
      <c r="BL18" s="38">
        <f t="shared" si="24"/>
        <v>0</v>
      </c>
      <c r="BM18" s="38">
        <f t="shared" si="25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5.8000000000000003E-2</v>
      </c>
      <c r="F19" s="186">
        <v>1.2999999999999999E-2</v>
      </c>
      <c r="G19" s="186">
        <v>0.184</v>
      </c>
      <c r="H19" s="186">
        <v>3.4000000000000002E-2</v>
      </c>
      <c r="I19" s="186">
        <v>3.4000000000000002E-2</v>
      </c>
      <c r="J19" s="186">
        <v>1.4999999999999999E-2</v>
      </c>
      <c r="K19" s="186">
        <v>0.13200000000000001</v>
      </c>
      <c r="L19" s="41">
        <f t="shared" ca="1" si="4"/>
        <v>0</v>
      </c>
      <c r="M19" s="42">
        <f t="shared" si="5"/>
        <v>0</v>
      </c>
      <c r="N19" s="43">
        <f t="shared" si="5"/>
        <v>0</v>
      </c>
      <c r="O19" s="43">
        <f t="shared" si="5"/>
        <v>0</v>
      </c>
      <c r="P19" s="43">
        <f t="shared" si="5"/>
        <v>0</v>
      </c>
      <c r="Q19" s="43">
        <f t="shared" si="5"/>
        <v>0</v>
      </c>
      <c r="R19" s="43">
        <f t="shared" si="5"/>
        <v>0</v>
      </c>
      <c r="S19" s="44">
        <f t="shared" si="5"/>
        <v>0</v>
      </c>
      <c r="T19" s="190">
        <f t="shared" ca="1" si="6"/>
        <v>0</v>
      </c>
      <c r="U19" s="247">
        <v>8000</v>
      </c>
      <c r="V19" s="247">
        <v>8000</v>
      </c>
      <c r="W19" s="247">
        <v>8000</v>
      </c>
      <c r="X19" s="247">
        <v>8000</v>
      </c>
      <c r="Y19" s="247">
        <v>8000</v>
      </c>
      <c r="Z19" s="247">
        <v>8000</v>
      </c>
      <c r="AA19" s="247">
        <v>8000</v>
      </c>
      <c r="AB19" s="189">
        <f t="shared" ca="1" si="7"/>
        <v>0</v>
      </c>
      <c r="AC19" s="50">
        <f t="shared" ca="1" si="7"/>
        <v>0</v>
      </c>
      <c r="AD19" s="50">
        <f t="shared" ca="1" si="7"/>
        <v>0</v>
      </c>
      <c r="AE19" s="50">
        <f t="shared" ca="1" si="7"/>
        <v>0</v>
      </c>
      <c r="AF19" s="50">
        <f t="shared" ca="1" si="7"/>
        <v>0</v>
      </c>
      <c r="AG19" s="50">
        <f t="shared" ca="1" si="7"/>
        <v>0</v>
      </c>
      <c r="AH19" s="51">
        <f t="shared" ca="1" si="7"/>
        <v>0</v>
      </c>
      <c r="AI19" s="35">
        <f t="shared" ca="1" si="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0"/>
        <v>0</v>
      </c>
      <c r="AR19" s="49" t="str">
        <f t="shared" ca="1" si="11"/>
        <v/>
      </c>
      <c r="AS19" s="50" t="str">
        <f t="shared" ca="1" si="11"/>
        <v/>
      </c>
      <c r="AT19" s="50" t="str">
        <f t="shared" ca="1" si="11"/>
        <v/>
      </c>
      <c r="AU19" s="50" t="str">
        <f t="shared" ca="1" si="11"/>
        <v/>
      </c>
      <c r="AV19" s="50" t="str">
        <f t="shared" ca="1" si="11"/>
        <v/>
      </c>
      <c r="AW19" s="50" t="str">
        <f t="shared" ca="1" si="11"/>
        <v/>
      </c>
      <c r="AX19" s="51" t="str">
        <f t="shared" ca="1" si="11"/>
        <v/>
      </c>
      <c r="AY19" s="52" t="str">
        <f t="shared" ca="1" si="11"/>
        <v/>
      </c>
      <c r="AZ19" s="37">
        <f t="shared" si="12"/>
        <v>22988.505747126434</v>
      </c>
      <c r="BA19" s="37">
        <f t="shared" si="12"/>
        <v>102564.10256410256</v>
      </c>
      <c r="BB19" s="37">
        <f t="shared" si="12"/>
        <v>7246.376811594203</v>
      </c>
      <c r="BC19" s="37">
        <f t="shared" si="12"/>
        <v>39215.686274509797</v>
      </c>
      <c r="BD19" s="37">
        <f t="shared" si="12"/>
        <v>39215.686274509797</v>
      </c>
      <c r="BE19" s="37">
        <f t="shared" si="12"/>
        <v>88888.888888888891</v>
      </c>
      <c r="BF19" s="37">
        <f t="shared" si="12"/>
        <v>10101.010101010101</v>
      </c>
      <c r="BG19" s="38">
        <f t="shared" si="26"/>
        <v>0</v>
      </c>
      <c r="BH19" s="38">
        <f t="shared" si="20"/>
        <v>0</v>
      </c>
      <c r="BI19" s="38">
        <f t="shared" si="21"/>
        <v>0</v>
      </c>
      <c r="BJ19" s="38">
        <f t="shared" si="22"/>
        <v>0</v>
      </c>
      <c r="BK19" s="38">
        <f t="shared" si="23"/>
        <v>0</v>
      </c>
      <c r="BL19" s="38">
        <f t="shared" si="24"/>
        <v>0</v>
      </c>
      <c r="BM19" s="38">
        <f t="shared" si="25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7.0999999999999994E-2</v>
      </c>
      <c r="F20" s="186">
        <v>2.9000000000000001E-2</v>
      </c>
      <c r="G20" s="186">
        <v>4.4999999999999998E-2</v>
      </c>
      <c r="H20" s="186">
        <v>0.14599999999999999</v>
      </c>
      <c r="I20" s="186">
        <v>1.4999999999999999E-2</v>
      </c>
      <c r="J20" s="186">
        <v>4.2999999999999997E-2</v>
      </c>
      <c r="K20" s="186">
        <v>7.6999999999999999E-2</v>
      </c>
      <c r="L20" s="41">
        <f t="shared" ca="1" si="4"/>
        <v>0</v>
      </c>
      <c r="M20" s="42">
        <f t="shared" si="5"/>
        <v>0</v>
      </c>
      <c r="N20" s="43">
        <f t="shared" si="5"/>
        <v>0</v>
      </c>
      <c r="O20" s="43">
        <f t="shared" si="5"/>
        <v>0</v>
      </c>
      <c r="P20" s="43">
        <f t="shared" si="5"/>
        <v>0</v>
      </c>
      <c r="Q20" s="43">
        <f t="shared" si="5"/>
        <v>0</v>
      </c>
      <c r="R20" s="43">
        <f t="shared" si="5"/>
        <v>0</v>
      </c>
      <c r="S20" s="44">
        <f t="shared" si="5"/>
        <v>0</v>
      </c>
      <c r="T20" s="190">
        <f t="shared" ca="1" si="6"/>
        <v>0</v>
      </c>
      <c r="U20" s="247">
        <v>8000</v>
      </c>
      <c r="V20" s="247">
        <v>8000</v>
      </c>
      <c r="W20" s="247">
        <v>8000</v>
      </c>
      <c r="X20" s="247">
        <v>8000</v>
      </c>
      <c r="Y20" s="247">
        <v>8000</v>
      </c>
      <c r="Z20" s="247">
        <v>8000</v>
      </c>
      <c r="AA20" s="247">
        <v>8000</v>
      </c>
      <c r="AB20" s="189">
        <f t="shared" ca="1" si="7"/>
        <v>0</v>
      </c>
      <c r="AC20" s="50">
        <f t="shared" ca="1" si="7"/>
        <v>0</v>
      </c>
      <c r="AD20" s="50">
        <f t="shared" ca="1" si="7"/>
        <v>0</v>
      </c>
      <c r="AE20" s="50">
        <f t="shared" ca="1" si="7"/>
        <v>0</v>
      </c>
      <c r="AF20" s="50">
        <f t="shared" ca="1" si="7"/>
        <v>0</v>
      </c>
      <c r="AG20" s="50">
        <f t="shared" ca="1" si="7"/>
        <v>0</v>
      </c>
      <c r="AH20" s="51">
        <f t="shared" ca="1" si="7"/>
        <v>0</v>
      </c>
      <c r="AI20" s="35">
        <f t="shared" ca="1" si="8"/>
        <v>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0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0"/>
        <v>0</v>
      </c>
      <c r="AR20" s="49" t="str">
        <f t="shared" ca="1" si="11"/>
        <v/>
      </c>
      <c r="AS20" s="50" t="str">
        <f t="shared" ca="1" si="11"/>
        <v/>
      </c>
      <c r="AT20" s="50" t="str">
        <f t="shared" ca="1" si="11"/>
        <v/>
      </c>
      <c r="AU20" s="50" t="str">
        <f t="shared" ca="1" si="11"/>
        <v/>
      </c>
      <c r="AV20" s="50" t="str">
        <f t="shared" ca="1" si="11"/>
        <v/>
      </c>
      <c r="AW20" s="50" t="str">
        <f t="shared" ca="1" si="11"/>
        <v/>
      </c>
      <c r="AX20" s="51" t="str">
        <f t="shared" ca="1" si="11"/>
        <v/>
      </c>
      <c r="AY20" s="52" t="str">
        <f t="shared" ca="1" si="11"/>
        <v/>
      </c>
      <c r="AZ20" s="37">
        <f t="shared" si="12"/>
        <v>18779.342723004695</v>
      </c>
      <c r="BA20" s="37">
        <f t="shared" si="12"/>
        <v>45977.011494252867</v>
      </c>
      <c r="BB20" s="37">
        <f t="shared" si="12"/>
        <v>29629.629629629628</v>
      </c>
      <c r="BC20" s="37">
        <f t="shared" si="12"/>
        <v>9132.4200913242003</v>
      </c>
      <c r="BD20" s="37">
        <f t="shared" si="12"/>
        <v>88888.888888888891</v>
      </c>
      <c r="BE20" s="37">
        <f t="shared" si="12"/>
        <v>31007.751937984496</v>
      </c>
      <c r="BF20" s="37">
        <f t="shared" si="12"/>
        <v>17316.017316017314</v>
      </c>
      <c r="BG20" s="38">
        <f t="shared" si="26"/>
        <v>0</v>
      </c>
      <c r="BH20" s="38">
        <f t="shared" si="20"/>
        <v>0</v>
      </c>
      <c r="BI20" s="38">
        <f t="shared" si="21"/>
        <v>0</v>
      </c>
      <c r="BJ20" s="38">
        <f t="shared" si="22"/>
        <v>0</v>
      </c>
      <c r="BK20" s="38">
        <f t="shared" si="23"/>
        <v>0</v>
      </c>
      <c r="BL20" s="38">
        <f t="shared" si="24"/>
        <v>0</v>
      </c>
      <c r="BM20" s="38">
        <f t="shared" si="25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0.154</v>
      </c>
      <c r="F21" s="186">
        <v>7.4999999999999997E-2</v>
      </c>
      <c r="G21" s="186">
        <v>6.5000000000000002E-2</v>
      </c>
      <c r="H21" s="186">
        <v>6.3E-2</v>
      </c>
      <c r="I21" s="186">
        <v>0.02</v>
      </c>
      <c r="J21" s="186">
        <v>0.10299999999999999</v>
      </c>
      <c r="K21" s="186">
        <v>9.7000000000000003E-2</v>
      </c>
      <c r="L21" s="41">
        <f t="shared" ca="1" si="4"/>
        <v>0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0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0">
        <f t="shared" ca="1" si="6"/>
        <v>0</v>
      </c>
      <c r="U21" s="247">
        <v>8000</v>
      </c>
      <c r="V21" s="247">
        <v>8000</v>
      </c>
      <c r="W21" s="247">
        <v>8000</v>
      </c>
      <c r="X21" s="247">
        <v>8000</v>
      </c>
      <c r="Y21" s="247">
        <v>8000</v>
      </c>
      <c r="Z21" s="247">
        <v>8000</v>
      </c>
      <c r="AA21" s="247">
        <v>8000</v>
      </c>
      <c r="AB21" s="18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35">
        <f t="shared" ca="1" si="8"/>
        <v>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0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0"/>
        <v>0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 t="str">
        <f t="shared" ca="1" si="11"/>
        <v/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 t="str">
        <f t="shared" ca="1" si="11"/>
        <v/>
      </c>
      <c r="AZ21" s="37">
        <f t="shared" si="12"/>
        <v>8658.0086580086572</v>
      </c>
      <c r="BA21" s="37">
        <f t="shared" si="12"/>
        <v>17777.777777777777</v>
      </c>
      <c r="BB21" s="37">
        <f t="shared" si="12"/>
        <v>20512.820512820512</v>
      </c>
      <c r="BC21" s="37">
        <f t="shared" si="12"/>
        <v>21164.021164021164</v>
      </c>
      <c r="BD21" s="37">
        <f t="shared" si="12"/>
        <v>66666.666666666657</v>
      </c>
      <c r="BE21" s="37">
        <f t="shared" si="12"/>
        <v>12944.983818770226</v>
      </c>
      <c r="BF21" s="37">
        <f t="shared" si="12"/>
        <v>13745.704467353951</v>
      </c>
      <c r="BG21" s="38">
        <f t="shared" si="26"/>
        <v>0</v>
      </c>
      <c r="BH21" s="38">
        <f t="shared" si="20"/>
        <v>0</v>
      </c>
      <c r="BI21" s="38">
        <f t="shared" si="21"/>
        <v>0</v>
      </c>
      <c r="BJ21" s="38">
        <f t="shared" si="22"/>
        <v>0</v>
      </c>
      <c r="BK21" s="38">
        <f t="shared" si="23"/>
        <v>0</v>
      </c>
      <c r="BL21" s="38">
        <f t="shared" si="24"/>
        <v>0</v>
      </c>
      <c r="BM21" s="38">
        <f t="shared" si="25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3.1E-2</v>
      </c>
      <c r="F22" s="186">
        <v>0.127</v>
      </c>
      <c r="G22" s="186">
        <v>0.315</v>
      </c>
      <c r="H22" s="186">
        <v>0.16700000000000001</v>
      </c>
      <c r="I22" s="186">
        <v>0.106</v>
      </c>
      <c r="J22" s="186">
        <v>9.1999999999999998E-2</v>
      </c>
      <c r="K22" s="186">
        <v>0.14799999999999999</v>
      </c>
      <c r="L22" s="41">
        <f t="shared" ca="1" si="4"/>
        <v>0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0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0">
        <f t="shared" ca="1" si="6"/>
        <v>0</v>
      </c>
      <c r="U22" s="247">
        <v>8000</v>
      </c>
      <c r="V22" s="247">
        <v>8000</v>
      </c>
      <c r="W22" s="247">
        <v>8000</v>
      </c>
      <c r="X22" s="247">
        <v>8000</v>
      </c>
      <c r="Y22" s="247">
        <v>8000</v>
      </c>
      <c r="Z22" s="247">
        <v>8000</v>
      </c>
      <c r="AA22" s="247">
        <v>8000</v>
      </c>
      <c r="AB22" s="18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35">
        <f t="shared" ca="1" si="8"/>
        <v>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0"/>
        <v>0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 t="str">
        <f t="shared" ca="1" si="11"/>
        <v/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 t="str">
        <f t="shared" ca="1" si="11"/>
        <v/>
      </c>
      <c r="AZ22" s="37">
        <f t="shared" si="12"/>
        <v>43010.752688172041</v>
      </c>
      <c r="BA22" s="37">
        <f t="shared" si="12"/>
        <v>10498.687664041994</v>
      </c>
      <c r="BB22" s="37">
        <f t="shared" si="12"/>
        <v>4232.8042328042329</v>
      </c>
      <c r="BC22" s="37">
        <f t="shared" si="12"/>
        <v>7984.0319361277434</v>
      </c>
      <c r="BD22" s="37">
        <f t="shared" si="12"/>
        <v>12578.616352201258</v>
      </c>
      <c r="BE22" s="37">
        <f t="shared" si="12"/>
        <v>14492.753623188406</v>
      </c>
      <c r="BF22" s="37">
        <f t="shared" si="12"/>
        <v>9009.0090090090089</v>
      </c>
      <c r="BG22" s="38">
        <f t="shared" si="26"/>
        <v>0</v>
      </c>
      <c r="BH22" s="38">
        <f t="shared" si="20"/>
        <v>0</v>
      </c>
      <c r="BI22" s="38">
        <f t="shared" si="21"/>
        <v>0</v>
      </c>
      <c r="BJ22" s="38">
        <f t="shared" si="22"/>
        <v>0</v>
      </c>
      <c r="BK22" s="38">
        <f t="shared" si="23"/>
        <v>0</v>
      </c>
      <c r="BL22" s="38">
        <f t="shared" si="24"/>
        <v>0</v>
      </c>
      <c r="BM22" s="38">
        <f t="shared" si="25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4.8000000000000001E-2</v>
      </c>
      <c r="F23" s="186">
        <v>0.26</v>
      </c>
      <c r="G23" s="186">
        <v>0.157</v>
      </c>
      <c r="H23" s="186">
        <v>0.6</v>
      </c>
      <c r="I23" s="186">
        <v>0.14699999999999999</v>
      </c>
      <c r="J23" s="186">
        <v>0.41099999999999998</v>
      </c>
      <c r="K23" s="186">
        <v>0.221</v>
      </c>
      <c r="L23" s="41">
        <f t="shared" ca="1" si="4"/>
        <v>192</v>
      </c>
      <c r="M23" s="42">
        <f t="shared" si="5"/>
        <v>0</v>
      </c>
      <c r="N23" s="43">
        <f t="shared" si="5"/>
        <v>0</v>
      </c>
      <c r="O23" s="43">
        <f t="shared" si="5"/>
        <v>0</v>
      </c>
      <c r="P23" s="43">
        <f t="shared" si="5"/>
        <v>7</v>
      </c>
      <c r="Q23" s="43">
        <f t="shared" si="5"/>
        <v>0</v>
      </c>
      <c r="R23" s="43">
        <f t="shared" si="5"/>
        <v>1</v>
      </c>
      <c r="S23" s="44">
        <f t="shared" si="5"/>
        <v>0</v>
      </c>
      <c r="T23" s="190">
        <f t="shared" ca="1" si="6"/>
        <v>32</v>
      </c>
      <c r="U23" s="247">
        <v>8000</v>
      </c>
      <c r="V23" s="247">
        <v>8000</v>
      </c>
      <c r="W23" s="247">
        <v>8000</v>
      </c>
      <c r="X23" s="247">
        <v>8000</v>
      </c>
      <c r="Y23" s="247">
        <v>8000</v>
      </c>
      <c r="Z23" s="247">
        <v>8000</v>
      </c>
      <c r="AA23" s="247">
        <v>8000</v>
      </c>
      <c r="AB23" s="189">
        <f t="shared" ca="1" si="7"/>
        <v>0</v>
      </c>
      <c r="AC23" s="50">
        <f t="shared" ca="1" si="7"/>
        <v>0</v>
      </c>
      <c r="AD23" s="50">
        <f t="shared" ca="1" si="7"/>
        <v>0</v>
      </c>
      <c r="AE23" s="50">
        <f t="shared" ca="1" si="7"/>
        <v>224000</v>
      </c>
      <c r="AF23" s="50">
        <f t="shared" ca="1" si="7"/>
        <v>0</v>
      </c>
      <c r="AG23" s="50">
        <f t="shared" ca="1" si="7"/>
        <v>32000</v>
      </c>
      <c r="AH23" s="51">
        <f t="shared" ca="1" si="7"/>
        <v>0</v>
      </c>
      <c r="AI23" s="35">
        <f t="shared" ca="1" si="8"/>
        <v>256000</v>
      </c>
      <c r="AJ23" s="49">
        <f t="shared" ca="1" si="9"/>
        <v>0</v>
      </c>
      <c r="AK23" s="50">
        <f t="shared" ca="1" si="9"/>
        <v>0</v>
      </c>
      <c r="AL23" s="50">
        <f t="shared" ca="1" si="9"/>
        <v>0</v>
      </c>
      <c r="AM23" s="50">
        <f t="shared" ca="1" si="9"/>
        <v>100.8</v>
      </c>
      <c r="AN23" s="50">
        <f t="shared" ca="1" si="9"/>
        <v>0</v>
      </c>
      <c r="AO23" s="50">
        <f t="shared" ca="1" si="9"/>
        <v>9.863999999999999</v>
      </c>
      <c r="AP23" s="51">
        <f t="shared" ca="1" si="9"/>
        <v>0</v>
      </c>
      <c r="AQ23" s="36">
        <f t="shared" ca="1" si="10"/>
        <v>110.664</v>
      </c>
      <c r="AR23" s="49" t="str">
        <f t="shared" ca="1" si="11"/>
        <v/>
      </c>
      <c r="AS23" s="50" t="str">
        <f t="shared" ca="1" si="11"/>
        <v/>
      </c>
      <c r="AT23" s="50" t="str">
        <f t="shared" ca="1" si="11"/>
        <v/>
      </c>
      <c r="AU23" s="50">
        <f t="shared" ca="1" si="11"/>
        <v>2222.2222222222222</v>
      </c>
      <c r="AV23" s="50" t="str">
        <f t="shared" ca="1" si="11"/>
        <v/>
      </c>
      <c r="AW23" s="50">
        <f t="shared" ca="1" si="11"/>
        <v>3244.1200324412007</v>
      </c>
      <c r="AX23" s="51" t="str">
        <f t="shared" ca="1" si="11"/>
        <v/>
      </c>
      <c r="AY23" s="52">
        <f t="shared" ca="1" si="11"/>
        <v>2313.3087544278173</v>
      </c>
      <c r="AZ23" s="37">
        <f t="shared" si="12"/>
        <v>27777.777777777777</v>
      </c>
      <c r="BA23" s="37">
        <f t="shared" si="12"/>
        <v>5128.2051282051279</v>
      </c>
      <c r="BB23" s="37">
        <f t="shared" si="12"/>
        <v>8492.5690021231421</v>
      </c>
      <c r="BC23" s="37">
        <f t="shared" si="12"/>
        <v>2222.2222222222222</v>
      </c>
      <c r="BD23" s="37">
        <f t="shared" si="12"/>
        <v>9070.2947845804993</v>
      </c>
      <c r="BE23" s="37">
        <f t="shared" si="12"/>
        <v>3244.1200324412002</v>
      </c>
      <c r="BF23" s="37">
        <f t="shared" si="12"/>
        <v>6033.1825037707385</v>
      </c>
      <c r="BG23" s="38">
        <f t="shared" si="26"/>
        <v>0</v>
      </c>
      <c r="BH23" s="38">
        <f t="shared" si="20"/>
        <v>0</v>
      </c>
      <c r="BI23" s="38">
        <f t="shared" si="21"/>
        <v>0</v>
      </c>
      <c r="BJ23" s="38">
        <f t="shared" si="22"/>
        <v>7</v>
      </c>
      <c r="BK23" s="38">
        <f t="shared" si="23"/>
        <v>0</v>
      </c>
      <c r="BL23" s="38">
        <f t="shared" si="24"/>
        <v>1</v>
      </c>
      <c r="BM23" s="38">
        <f t="shared" si="25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0.27900000000000003</v>
      </c>
      <c r="F24" s="186">
        <v>0.52700000000000002</v>
      </c>
      <c r="G24" s="186">
        <v>0.41199999999999998</v>
      </c>
      <c r="H24" s="186">
        <v>0.64800000000000002</v>
      </c>
      <c r="I24" s="186">
        <v>0.30599999999999999</v>
      </c>
      <c r="J24" s="186">
        <v>0.83899999999999997</v>
      </c>
      <c r="K24" s="186">
        <v>0.63900000000000001</v>
      </c>
      <c r="L24" s="41">
        <f t="shared" ca="1" si="4"/>
        <v>552</v>
      </c>
      <c r="M24" s="42">
        <f t="shared" si="5"/>
        <v>0</v>
      </c>
      <c r="N24" s="43">
        <f t="shared" si="5"/>
        <v>1</v>
      </c>
      <c r="O24" s="43">
        <f t="shared" si="5"/>
        <v>1</v>
      </c>
      <c r="P24" s="43">
        <f t="shared" si="5"/>
        <v>7</v>
      </c>
      <c r="Q24" s="43">
        <f t="shared" si="5"/>
        <v>0</v>
      </c>
      <c r="R24" s="43">
        <f t="shared" si="5"/>
        <v>7</v>
      </c>
      <c r="S24" s="44">
        <f t="shared" si="5"/>
        <v>7</v>
      </c>
      <c r="T24" s="190">
        <f t="shared" ca="1" si="6"/>
        <v>92</v>
      </c>
      <c r="U24" s="247">
        <v>8000</v>
      </c>
      <c r="V24" s="247">
        <v>8000</v>
      </c>
      <c r="W24" s="247">
        <v>8000</v>
      </c>
      <c r="X24" s="247">
        <v>8000</v>
      </c>
      <c r="Y24" s="247">
        <v>8000</v>
      </c>
      <c r="Z24" s="247">
        <v>8000</v>
      </c>
      <c r="AA24" s="247">
        <v>8000</v>
      </c>
      <c r="AB24" s="189">
        <f t="shared" ca="1" si="7"/>
        <v>0</v>
      </c>
      <c r="AC24" s="50">
        <f t="shared" ca="1" si="7"/>
        <v>32000</v>
      </c>
      <c r="AD24" s="50">
        <f t="shared" ca="1" si="7"/>
        <v>32000</v>
      </c>
      <c r="AE24" s="50">
        <f t="shared" ca="1" si="7"/>
        <v>224000</v>
      </c>
      <c r="AF24" s="50">
        <f t="shared" ca="1" si="7"/>
        <v>0</v>
      </c>
      <c r="AG24" s="50">
        <f t="shared" ca="1" si="7"/>
        <v>224000</v>
      </c>
      <c r="AH24" s="51">
        <f t="shared" ca="1" si="7"/>
        <v>224000</v>
      </c>
      <c r="AI24" s="35">
        <f t="shared" ca="1" si="8"/>
        <v>736000</v>
      </c>
      <c r="AJ24" s="49">
        <f t="shared" ca="1" si="9"/>
        <v>0</v>
      </c>
      <c r="AK24" s="50">
        <f t="shared" ca="1" si="9"/>
        <v>12.648</v>
      </c>
      <c r="AL24" s="50">
        <f t="shared" ca="1" si="9"/>
        <v>9.8879999999999999</v>
      </c>
      <c r="AM24" s="50">
        <f t="shared" ca="1" si="9"/>
        <v>108.864</v>
      </c>
      <c r="AN24" s="50">
        <f t="shared" ca="1" si="9"/>
        <v>0</v>
      </c>
      <c r="AO24" s="50">
        <f t="shared" ca="1" si="9"/>
        <v>140.952</v>
      </c>
      <c r="AP24" s="51">
        <f t="shared" ca="1" si="9"/>
        <v>107.352</v>
      </c>
      <c r="AQ24" s="36">
        <f t="shared" ca="1" si="10"/>
        <v>379.70399999999995</v>
      </c>
      <c r="AR24" s="49" t="str">
        <f t="shared" ca="1" si="11"/>
        <v/>
      </c>
      <c r="AS24" s="50">
        <f t="shared" ca="1" si="11"/>
        <v>2530.044275774826</v>
      </c>
      <c r="AT24" s="50">
        <f t="shared" ca="1" si="11"/>
        <v>3236.2459546925566</v>
      </c>
      <c r="AU24" s="50">
        <f t="shared" ca="1" si="11"/>
        <v>2057.6131687242796</v>
      </c>
      <c r="AV24" s="50" t="str">
        <f t="shared" ca="1" si="11"/>
        <v/>
      </c>
      <c r="AW24" s="50">
        <f t="shared" ca="1" si="11"/>
        <v>1589.1934843067143</v>
      </c>
      <c r="AX24" s="51">
        <f t="shared" ca="1" si="11"/>
        <v>2086.5936358894105</v>
      </c>
      <c r="AY24" s="52">
        <f t="shared" ca="1" si="11"/>
        <v>1938.3519794366141</v>
      </c>
      <c r="AZ24" s="37">
        <f t="shared" si="12"/>
        <v>4778.9725209080043</v>
      </c>
      <c r="BA24" s="37">
        <f t="shared" si="12"/>
        <v>2530.044275774826</v>
      </c>
      <c r="BB24" s="37">
        <f t="shared" si="12"/>
        <v>3236.2459546925566</v>
      </c>
      <c r="BC24" s="37">
        <f t="shared" si="12"/>
        <v>2057.6131687242796</v>
      </c>
      <c r="BD24" s="37">
        <f t="shared" si="12"/>
        <v>4357.2984749455336</v>
      </c>
      <c r="BE24" s="37">
        <f t="shared" si="12"/>
        <v>1589.1934843067143</v>
      </c>
      <c r="BF24" s="37">
        <f t="shared" si="12"/>
        <v>2086.5936358894105</v>
      </c>
      <c r="BG24" s="38">
        <f t="shared" si="26"/>
        <v>0</v>
      </c>
      <c r="BH24" s="38">
        <f t="shared" si="20"/>
        <v>1</v>
      </c>
      <c r="BI24" s="38">
        <f t="shared" si="21"/>
        <v>1</v>
      </c>
      <c r="BJ24" s="38">
        <f t="shared" si="22"/>
        <v>7</v>
      </c>
      <c r="BK24" s="38">
        <f t="shared" si="23"/>
        <v>0</v>
      </c>
      <c r="BL24" s="38">
        <f t="shared" si="24"/>
        <v>7</v>
      </c>
      <c r="BM24" s="38">
        <f t="shared" si="25"/>
        <v>7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0.56000000000000005</v>
      </c>
      <c r="F25" s="186">
        <v>0.98299999999999998</v>
      </c>
      <c r="G25" s="186">
        <v>0.70199999999999996</v>
      </c>
      <c r="H25" s="186">
        <v>0.47899999999999998</v>
      </c>
      <c r="I25" s="186">
        <v>0.29899999999999999</v>
      </c>
      <c r="J25" s="186">
        <v>0.38600000000000001</v>
      </c>
      <c r="K25" s="186">
        <v>0.80200000000000005</v>
      </c>
      <c r="L25" s="41">
        <f t="shared" ca="1" si="4"/>
        <v>216</v>
      </c>
      <c r="M25" s="42">
        <f t="shared" si="5"/>
        <v>0</v>
      </c>
      <c r="N25" s="43">
        <f t="shared" si="5"/>
        <v>7</v>
      </c>
      <c r="O25" s="43">
        <f t="shared" si="5"/>
        <v>1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1</v>
      </c>
      <c r="T25" s="190">
        <f t="shared" ca="1" si="6"/>
        <v>36</v>
      </c>
      <c r="U25" s="247">
        <v>13000</v>
      </c>
      <c r="V25" s="247">
        <v>13000</v>
      </c>
      <c r="W25" s="247">
        <v>13000</v>
      </c>
      <c r="X25" s="247">
        <v>13000</v>
      </c>
      <c r="Y25" s="247">
        <v>13000</v>
      </c>
      <c r="Z25" s="247">
        <v>13000</v>
      </c>
      <c r="AA25" s="247">
        <v>13000</v>
      </c>
      <c r="AB25" s="189">
        <f t="shared" ca="1" si="7"/>
        <v>0</v>
      </c>
      <c r="AC25" s="50">
        <f t="shared" ca="1" si="7"/>
        <v>364000</v>
      </c>
      <c r="AD25" s="50">
        <f t="shared" ca="1" si="7"/>
        <v>52000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52000</v>
      </c>
      <c r="AI25" s="35">
        <f t="shared" ca="1" si="8"/>
        <v>468000</v>
      </c>
      <c r="AJ25" s="49">
        <f t="shared" ca="1" si="9"/>
        <v>0</v>
      </c>
      <c r="AK25" s="50">
        <f t="shared" ca="1" si="9"/>
        <v>165.14400000000001</v>
      </c>
      <c r="AL25" s="50">
        <f t="shared" ca="1" si="9"/>
        <v>16.847999999999999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19.248000000000001</v>
      </c>
      <c r="AQ25" s="36">
        <f t="shared" ca="1" si="10"/>
        <v>201.24</v>
      </c>
      <c r="AR25" s="49" t="str">
        <f t="shared" ca="1" si="11"/>
        <v/>
      </c>
      <c r="AS25" s="50">
        <f t="shared" ca="1" si="11"/>
        <v>2204.1369955917257</v>
      </c>
      <c r="AT25" s="50">
        <f t="shared" ca="1" si="11"/>
        <v>3086.4197530864199</v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>
        <f t="shared" ca="1" si="11"/>
        <v>2701.5793848711551</v>
      </c>
      <c r="AY25" s="52">
        <f t="shared" ca="1" si="11"/>
        <v>2325.5813953488373</v>
      </c>
      <c r="AZ25" s="37">
        <f t="shared" si="12"/>
        <v>3869.0476190476184</v>
      </c>
      <c r="BA25" s="37">
        <f t="shared" si="12"/>
        <v>2204.1369955917257</v>
      </c>
      <c r="BB25" s="37">
        <f t="shared" si="12"/>
        <v>3086.4197530864199</v>
      </c>
      <c r="BC25" s="37">
        <f t="shared" si="12"/>
        <v>4523.3124565066109</v>
      </c>
      <c r="BD25" s="37">
        <f t="shared" si="12"/>
        <v>7246.376811594203</v>
      </c>
      <c r="BE25" s="37">
        <f t="shared" si="12"/>
        <v>5613.1260794473228</v>
      </c>
      <c r="BF25" s="37">
        <f t="shared" si="12"/>
        <v>2701.5793848711551</v>
      </c>
      <c r="BG25" s="38">
        <f t="shared" si="26"/>
        <v>0</v>
      </c>
      <c r="BH25" s="38">
        <f t="shared" si="20"/>
        <v>7</v>
      </c>
      <c r="BI25" s="38">
        <f t="shared" si="21"/>
        <v>1</v>
      </c>
      <c r="BJ25" s="38">
        <f t="shared" si="22"/>
        <v>0</v>
      </c>
      <c r="BK25" s="38">
        <f t="shared" si="23"/>
        <v>0</v>
      </c>
      <c r="BL25" s="38">
        <f t="shared" si="24"/>
        <v>0</v>
      </c>
      <c r="BM25" s="38">
        <f t="shared" si="25"/>
        <v>1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0.875</v>
      </c>
      <c r="F26" s="186">
        <v>0.55200000000000005</v>
      </c>
      <c r="G26" s="186">
        <v>0.89600000000000002</v>
      </c>
      <c r="H26" s="186">
        <v>0.314</v>
      </c>
      <c r="I26" s="186">
        <v>0.32400000000000001</v>
      </c>
      <c r="J26" s="186">
        <v>0.31</v>
      </c>
      <c r="K26" s="186">
        <v>0.63900000000000001</v>
      </c>
      <c r="L26" s="41">
        <f t="shared" ca="1" si="4"/>
        <v>360</v>
      </c>
      <c r="M26" s="42">
        <f t="shared" si="5"/>
        <v>7</v>
      </c>
      <c r="N26" s="43">
        <f t="shared" si="5"/>
        <v>0</v>
      </c>
      <c r="O26" s="43">
        <f t="shared" si="5"/>
        <v>7</v>
      </c>
      <c r="P26" s="43">
        <f t="shared" si="5"/>
        <v>0</v>
      </c>
      <c r="Q26" s="43">
        <f t="shared" si="5"/>
        <v>0</v>
      </c>
      <c r="R26" s="43">
        <f t="shared" si="5"/>
        <v>0</v>
      </c>
      <c r="S26" s="44">
        <f t="shared" si="5"/>
        <v>1</v>
      </c>
      <c r="T26" s="190">
        <f t="shared" ca="1" si="6"/>
        <v>60</v>
      </c>
      <c r="U26" s="247">
        <v>13000</v>
      </c>
      <c r="V26" s="247">
        <v>13000</v>
      </c>
      <c r="W26" s="247">
        <v>13000</v>
      </c>
      <c r="X26" s="247">
        <v>13000</v>
      </c>
      <c r="Y26" s="247">
        <v>13000</v>
      </c>
      <c r="Z26" s="247">
        <v>13000</v>
      </c>
      <c r="AA26" s="247">
        <v>13000</v>
      </c>
      <c r="AB26" s="189">
        <f t="shared" ca="1" si="7"/>
        <v>364000</v>
      </c>
      <c r="AC26" s="50">
        <f t="shared" ca="1" si="7"/>
        <v>0</v>
      </c>
      <c r="AD26" s="50">
        <f t="shared" ca="1" si="7"/>
        <v>364000</v>
      </c>
      <c r="AE26" s="50">
        <f t="shared" ca="1" si="7"/>
        <v>0</v>
      </c>
      <c r="AF26" s="50">
        <f t="shared" ca="1" si="7"/>
        <v>0</v>
      </c>
      <c r="AG26" s="50">
        <f t="shared" ca="1" si="7"/>
        <v>0</v>
      </c>
      <c r="AH26" s="51">
        <f t="shared" ca="1" si="7"/>
        <v>52000</v>
      </c>
      <c r="AI26" s="35">
        <f t="shared" ca="1" si="8"/>
        <v>780000</v>
      </c>
      <c r="AJ26" s="49">
        <f t="shared" ca="1" si="9"/>
        <v>147</v>
      </c>
      <c r="AK26" s="50">
        <f t="shared" ca="1" si="9"/>
        <v>0</v>
      </c>
      <c r="AL26" s="50">
        <f t="shared" ca="1" si="9"/>
        <v>150.52799999999999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15.336</v>
      </c>
      <c r="AQ26" s="36">
        <f t="shared" ca="1" si="10"/>
        <v>312.86400000000003</v>
      </c>
      <c r="AR26" s="49">
        <f t="shared" ca="1" si="11"/>
        <v>2476.1904761904761</v>
      </c>
      <c r="AS26" s="50" t="str">
        <f t="shared" ca="1" si="11"/>
        <v/>
      </c>
      <c r="AT26" s="50">
        <f t="shared" ca="1" si="11"/>
        <v>2418.1547619047619</v>
      </c>
      <c r="AU26" s="50" t="str">
        <f t="shared" ca="1" si="11"/>
        <v/>
      </c>
      <c r="AV26" s="50" t="str">
        <f t="shared" ca="1" si="11"/>
        <v/>
      </c>
      <c r="AW26" s="50" t="str">
        <f t="shared" ca="1" si="11"/>
        <v/>
      </c>
      <c r="AX26" s="51">
        <f t="shared" ca="1" si="11"/>
        <v>3390.7146583202921</v>
      </c>
      <c r="AY26" s="52">
        <f t="shared" ca="1" si="11"/>
        <v>2493.0960417305919</v>
      </c>
      <c r="AZ26" s="37">
        <f t="shared" si="12"/>
        <v>2476.1904761904761</v>
      </c>
      <c r="BA26" s="37">
        <f t="shared" si="12"/>
        <v>3925.1207729468592</v>
      </c>
      <c r="BB26" s="37">
        <f t="shared" si="12"/>
        <v>2418.1547619047615</v>
      </c>
      <c r="BC26" s="37">
        <f t="shared" si="12"/>
        <v>6900.212314225053</v>
      </c>
      <c r="BD26" s="37">
        <f t="shared" si="12"/>
        <v>6687.2427983539092</v>
      </c>
      <c r="BE26" s="37">
        <f t="shared" si="12"/>
        <v>6989.2473118279568</v>
      </c>
      <c r="BF26" s="37">
        <f t="shared" si="12"/>
        <v>3390.7146583202916</v>
      </c>
      <c r="BG26" s="38">
        <f t="shared" ref="BG26:BG28" si="27">VLOOKUP(AZ26,$BO$2:$BP$10,2,TRUE)</f>
        <v>7</v>
      </c>
      <c r="BH26" s="38">
        <f t="shared" si="20"/>
        <v>0</v>
      </c>
      <c r="BI26" s="38">
        <f t="shared" si="21"/>
        <v>7</v>
      </c>
      <c r="BJ26" s="38">
        <f t="shared" si="22"/>
        <v>0</v>
      </c>
      <c r="BK26" s="38">
        <f t="shared" si="23"/>
        <v>0</v>
      </c>
      <c r="BL26" s="38">
        <f t="shared" si="24"/>
        <v>0</v>
      </c>
      <c r="BM26" s="38">
        <f t="shared" si="25"/>
        <v>1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0.81699999999999995</v>
      </c>
      <c r="F27" s="186">
        <v>0.49199999999999999</v>
      </c>
      <c r="G27" s="186">
        <v>0.83899999999999997</v>
      </c>
      <c r="H27" s="186">
        <v>1.0329999999999999</v>
      </c>
      <c r="I27" s="186">
        <v>0.60199999999999998</v>
      </c>
      <c r="J27" s="186">
        <v>0.47599999999999998</v>
      </c>
      <c r="K27" s="186">
        <v>0.90200000000000002</v>
      </c>
      <c r="L27" s="41">
        <f t="shared" ca="1" si="4"/>
        <v>384</v>
      </c>
      <c r="M27" s="42">
        <f t="shared" si="5"/>
        <v>1</v>
      </c>
      <c r="N27" s="43">
        <f t="shared" si="5"/>
        <v>0</v>
      </c>
      <c r="O27" s="43">
        <f t="shared" si="5"/>
        <v>1</v>
      </c>
      <c r="P27" s="43">
        <f t="shared" si="5"/>
        <v>7</v>
      </c>
      <c r="Q27" s="43">
        <f t="shared" si="5"/>
        <v>0</v>
      </c>
      <c r="R27" s="43">
        <f t="shared" si="5"/>
        <v>0</v>
      </c>
      <c r="S27" s="44">
        <f t="shared" si="5"/>
        <v>7</v>
      </c>
      <c r="T27" s="190">
        <f t="shared" ca="1" si="6"/>
        <v>64</v>
      </c>
      <c r="U27" s="247">
        <v>13000</v>
      </c>
      <c r="V27" s="247">
        <v>13000</v>
      </c>
      <c r="W27" s="247">
        <v>13000</v>
      </c>
      <c r="X27" s="247">
        <v>13000</v>
      </c>
      <c r="Y27" s="247">
        <v>13000</v>
      </c>
      <c r="Z27" s="247">
        <v>13000</v>
      </c>
      <c r="AA27" s="247">
        <v>13000</v>
      </c>
      <c r="AB27" s="189">
        <f t="shared" ca="1" si="7"/>
        <v>52000</v>
      </c>
      <c r="AC27" s="50">
        <f t="shared" ca="1" si="7"/>
        <v>0</v>
      </c>
      <c r="AD27" s="50">
        <f t="shared" ca="1" si="7"/>
        <v>52000</v>
      </c>
      <c r="AE27" s="50">
        <f t="shared" ca="1" si="7"/>
        <v>364000</v>
      </c>
      <c r="AF27" s="50">
        <f t="shared" ca="1" si="7"/>
        <v>0</v>
      </c>
      <c r="AG27" s="50">
        <f t="shared" ca="1" si="7"/>
        <v>0</v>
      </c>
      <c r="AH27" s="51">
        <f t="shared" ca="1" si="7"/>
        <v>364000</v>
      </c>
      <c r="AI27" s="35">
        <f t="shared" ca="1" si="8"/>
        <v>832000</v>
      </c>
      <c r="AJ27" s="49">
        <f t="shared" ca="1" si="9"/>
        <v>19.607999999999997</v>
      </c>
      <c r="AK27" s="50">
        <f t="shared" ca="1" si="9"/>
        <v>0</v>
      </c>
      <c r="AL27" s="50">
        <f t="shared" ca="1" si="9"/>
        <v>20.135999999999999</v>
      </c>
      <c r="AM27" s="50">
        <f t="shared" ca="1" si="9"/>
        <v>173.54399999999998</v>
      </c>
      <c r="AN27" s="50">
        <f t="shared" ca="1" si="9"/>
        <v>0</v>
      </c>
      <c r="AO27" s="50">
        <f t="shared" ca="1" si="9"/>
        <v>0</v>
      </c>
      <c r="AP27" s="51">
        <f t="shared" ca="1" si="9"/>
        <v>151.536</v>
      </c>
      <c r="AQ27" s="36">
        <f t="shared" ca="1" si="10"/>
        <v>364.82399999999996</v>
      </c>
      <c r="AR27" s="49">
        <f t="shared" ca="1" si="11"/>
        <v>2651.9787841697271</v>
      </c>
      <c r="AS27" s="50" t="str">
        <f t="shared" ca="1" si="11"/>
        <v/>
      </c>
      <c r="AT27" s="50">
        <f t="shared" ca="1" si="11"/>
        <v>2582.4394119984108</v>
      </c>
      <c r="AU27" s="50">
        <f t="shared" ca="1" si="11"/>
        <v>2097.4507905776059</v>
      </c>
      <c r="AV27" s="50" t="str">
        <f t="shared" ca="1" si="11"/>
        <v/>
      </c>
      <c r="AW27" s="50" t="str">
        <f t="shared" ca="1" si="11"/>
        <v/>
      </c>
      <c r="AX27" s="51">
        <f t="shared" ca="1" si="11"/>
        <v>2402.0694752402069</v>
      </c>
      <c r="AY27" s="52">
        <f t="shared" ca="1" si="11"/>
        <v>2280.5517180887227</v>
      </c>
      <c r="AZ27" s="37">
        <f t="shared" si="12"/>
        <v>2651.9787841697266</v>
      </c>
      <c r="BA27" s="37">
        <f t="shared" si="12"/>
        <v>4403.794037940379</v>
      </c>
      <c r="BB27" s="37">
        <f t="shared" si="12"/>
        <v>2582.4394119984108</v>
      </c>
      <c r="BC27" s="37">
        <f t="shared" si="12"/>
        <v>2097.4507905776059</v>
      </c>
      <c r="BD27" s="37">
        <f t="shared" si="12"/>
        <v>3599.114064230343</v>
      </c>
      <c r="BE27" s="37">
        <f t="shared" si="12"/>
        <v>4551.8207282913163</v>
      </c>
      <c r="BF27" s="37">
        <f t="shared" si="12"/>
        <v>2402.0694752402069</v>
      </c>
      <c r="BG27" s="38">
        <f t="shared" si="27"/>
        <v>1</v>
      </c>
      <c r="BH27" s="38">
        <f t="shared" si="20"/>
        <v>0</v>
      </c>
      <c r="BI27" s="38">
        <f t="shared" si="21"/>
        <v>1</v>
      </c>
      <c r="BJ27" s="38">
        <f t="shared" si="22"/>
        <v>7</v>
      </c>
      <c r="BK27" s="38">
        <f t="shared" si="23"/>
        <v>0</v>
      </c>
      <c r="BL27" s="38">
        <f t="shared" si="24"/>
        <v>0</v>
      </c>
      <c r="BM27" s="38">
        <f t="shared" si="25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0.65700000000000003</v>
      </c>
      <c r="F28" s="186">
        <v>0.19800000000000001</v>
      </c>
      <c r="G28" s="186">
        <v>0.26500000000000001</v>
      </c>
      <c r="H28" s="186">
        <v>0.35699999999999998</v>
      </c>
      <c r="I28" s="186">
        <v>0.248</v>
      </c>
      <c r="J28" s="186">
        <v>0.128</v>
      </c>
      <c r="K28" s="186">
        <v>0.82</v>
      </c>
      <c r="L28" s="41">
        <f t="shared" ca="1" si="4"/>
        <v>336</v>
      </c>
      <c r="M28" s="42">
        <f t="shared" si="5"/>
        <v>7</v>
      </c>
      <c r="N28" s="43">
        <f t="shared" si="5"/>
        <v>0</v>
      </c>
      <c r="O28" s="43">
        <f t="shared" si="5"/>
        <v>0</v>
      </c>
      <c r="P28" s="43">
        <f t="shared" si="5"/>
        <v>0</v>
      </c>
      <c r="Q28" s="43">
        <f t="shared" si="5"/>
        <v>0</v>
      </c>
      <c r="R28" s="43">
        <f t="shared" si="5"/>
        <v>0</v>
      </c>
      <c r="S28" s="44">
        <f t="shared" si="5"/>
        <v>7</v>
      </c>
      <c r="T28" s="190">
        <f t="shared" ca="1" si="6"/>
        <v>56</v>
      </c>
      <c r="U28" s="247">
        <v>8000</v>
      </c>
      <c r="V28" s="247">
        <v>8000</v>
      </c>
      <c r="W28" s="247">
        <v>8000</v>
      </c>
      <c r="X28" s="247">
        <v>8000</v>
      </c>
      <c r="Y28" s="247">
        <v>8000</v>
      </c>
      <c r="Z28" s="247">
        <v>8000</v>
      </c>
      <c r="AA28" s="247">
        <v>8000</v>
      </c>
      <c r="AB28" s="189">
        <f t="shared" ca="1" si="7"/>
        <v>224000</v>
      </c>
      <c r="AC28" s="50">
        <f t="shared" ca="1" si="7"/>
        <v>0</v>
      </c>
      <c r="AD28" s="50">
        <f t="shared" ca="1" si="7"/>
        <v>0</v>
      </c>
      <c r="AE28" s="50">
        <f t="shared" ca="1" si="7"/>
        <v>0</v>
      </c>
      <c r="AF28" s="50">
        <f t="shared" ca="1" si="7"/>
        <v>0</v>
      </c>
      <c r="AG28" s="50">
        <f t="shared" ca="1" si="7"/>
        <v>0</v>
      </c>
      <c r="AH28" s="51">
        <f t="shared" ca="1" si="7"/>
        <v>224000</v>
      </c>
      <c r="AI28" s="35">
        <f t="shared" ca="1" si="8"/>
        <v>448000</v>
      </c>
      <c r="AJ28" s="49">
        <f t="shared" ca="1" si="9"/>
        <v>110.376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0</v>
      </c>
      <c r="AO28" s="50">
        <f t="shared" ca="1" si="9"/>
        <v>0</v>
      </c>
      <c r="AP28" s="51">
        <f t="shared" ca="1" si="9"/>
        <v>137.76</v>
      </c>
      <c r="AQ28" s="36">
        <f t="shared" ca="1" si="10"/>
        <v>248.136</v>
      </c>
      <c r="AR28" s="49">
        <f t="shared" ca="1" si="11"/>
        <v>2029.4266869609335</v>
      </c>
      <c r="AS28" s="50" t="str">
        <f t="shared" ca="1" si="11"/>
        <v/>
      </c>
      <c r="AT28" s="50" t="str">
        <f t="shared" ca="1" si="11"/>
        <v/>
      </c>
      <c r="AU28" s="50" t="str">
        <f t="shared" ca="1" si="11"/>
        <v/>
      </c>
      <c r="AV28" s="50" t="str">
        <f t="shared" ca="1" si="11"/>
        <v/>
      </c>
      <c r="AW28" s="50" t="str">
        <f t="shared" ca="1" si="11"/>
        <v/>
      </c>
      <c r="AX28" s="51">
        <f t="shared" ca="1" si="11"/>
        <v>1626.0162601626018</v>
      </c>
      <c r="AY28" s="52">
        <f t="shared" ca="1" si="11"/>
        <v>1805.4615211013315</v>
      </c>
      <c r="AZ28" s="37">
        <f t="shared" si="12"/>
        <v>2029.4266869609332</v>
      </c>
      <c r="BA28" s="37">
        <f t="shared" si="12"/>
        <v>6734.0067340067335</v>
      </c>
      <c r="BB28" s="37">
        <f t="shared" si="12"/>
        <v>5031.4465408805027</v>
      </c>
      <c r="BC28" s="37">
        <f t="shared" si="12"/>
        <v>3734.8272642390289</v>
      </c>
      <c r="BD28" s="37">
        <f t="shared" si="12"/>
        <v>5376.3440860215051</v>
      </c>
      <c r="BE28" s="37">
        <f t="shared" si="12"/>
        <v>10416.666666666666</v>
      </c>
      <c r="BF28" s="37">
        <f t="shared" si="12"/>
        <v>1626.0162601626016</v>
      </c>
      <c r="BG28" s="38">
        <f t="shared" si="27"/>
        <v>7</v>
      </c>
      <c r="BH28" s="38">
        <f t="shared" si="20"/>
        <v>0</v>
      </c>
      <c r="BI28" s="38">
        <f t="shared" si="21"/>
        <v>0</v>
      </c>
      <c r="BJ28" s="38">
        <f t="shared" si="22"/>
        <v>0</v>
      </c>
      <c r="BK28" s="38">
        <f t="shared" si="23"/>
        <v>0</v>
      </c>
      <c r="BL28" s="38">
        <f t="shared" si="24"/>
        <v>0</v>
      </c>
      <c r="BM28" s="38">
        <f t="shared" si="25"/>
        <v>7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0.16</v>
      </c>
      <c r="F29" s="186">
        <v>0.17100000000000001</v>
      </c>
      <c r="G29" s="186">
        <v>0.26900000000000002</v>
      </c>
      <c r="H29" s="186">
        <v>0.34399999999999997</v>
      </c>
      <c r="I29" s="186">
        <v>0.26900000000000002</v>
      </c>
      <c r="J29" s="186">
        <v>2.5999999999999999E-2</v>
      </c>
      <c r="K29" s="186">
        <v>0.66400000000000003</v>
      </c>
      <c r="L29" s="56">
        <f t="shared" ca="1" si="4"/>
        <v>168</v>
      </c>
      <c r="M29" s="57">
        <f t="shared" si="5"/>
        <v>0</v>
      </c>
      <c r="N29" s="58">
        <f t="shared" si="5"/>
        <v>0</v>
      </c>
      <c r="O29" s="58">
        <f t="shared" si="5"/>
        <v>0</v>
      </c>
      <c r="P29" s="58">
        <f t="shared" si="5"/>
        <v>0</v>
      </c>
      <c r="Q29" s="58">
        <f t="shared" si="5"/>
        <v>0</v>
      </c>
      <c r="R29" s="58">
        <f t="shared" si="5"/>
        <v>0</v>
      </c>
      <c r="S29" s="59">
        <f t="shared" si="5"/>
        <v>7</v>
      </c>
      <c r="T29" s="188">
        <f t="shared" ca="1" si="6"/>
        <v>28</v>
      </c>
      <c r="U29" s="248">
        <v>8000</v>
      </c>
      <c r="V29" s="248">
        <v>8000</v>
      </c>
      <c r="W29" s="248">
        <v>8000</v>
      </c>
      <c r="X29" s="248">
        <v>8000</v>
      </c>
      <c r="Y29" s="248">
        <v>8000</v>
      </c>
      <c r="Z29" s="248">
        <v>8000</v>
      </c>
      <c r="AA29" s="248">
        <v>8000</v>
      </c>
      <c r="AB29" s="187">
        <f t="shared" ca="1" si="7"/>
        <v>0</v>
      </c>
      <c r="AC29" s="65">
        <f t="shared" ca="1" si="7"/>
        <v>0</v>
      </c>
      <c r="AD29" s="65">
        <f t="shared" ca="1" si="7"/>
        <v>0</v>
      </c>
      <c r="AE29" s="65">
        <f t="shared" ca="1" si="7"/>
        <v>0</v>
      </c>
      <c r="AF29" s="65">
        <f t="shared" ca="1" si="7"/>
        <v>0</v>
      </c>
      <c r="AG29" s="65">
        <f t="shared" ca="1" si="7"/>
        <v>0</v>
      </c>
      <c r="AH29" s="66">
        <f t="shared" ca="1" si="7"/>
        <v>224000</v>
      </c>
      <c r="AI29" s="35">
        <f t="shared" ca="1" si="8"/>
        <v>224000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111.55200000000001</v>
      </c>
      <c r="AQ29" s="36">
        <f t="shared" ca="1" si="10"/>
        <v>111.55200000000001</v>
      </c>
      <c r="AR29" s="64" t="str">
        <f t="shared" ca="1" si="11"/>
        <v/>
      </c>
      <c r="AS29" s="65" t="str">
        <f t="shared" ca="1" si="11"/>
        <v/>
      </c>
      <c r="AT29" s="65" t="str">
        <f t="shared" ca="1" si="11"/>
        <v/>
      </c>
      <c r="AU29" s="65" t="str">
        <f t="shared" ca="1" si="11"/>
        <v/>
      </c>
      <c r="AV29" s="65" t="str">
        <f t="shared" ca="1" si="11"/>
        <v/>
      </c>
      <c r="AW29" s="65" t="str">
        <f t="shared" ca="1" si="11"/>
        <v/>
      </c>
      <c r="AX29" s="66">
        <f t="shared" ca="1" si="11"/>
        <v>2008.032128514056</v>
      </c>
      <c r="AY29" s="67">
        <f t="shared" ca="1" si="11"/>
        <v>2008.032128514056</v>
      </c>
      <c r="AZ29" s="37">
        <f t="shared" si="12"/>
        <v>8333.3333333333321</v>
      </c>
      <c r="BA29" s="37">
        <f t="shared" si="12"/>
        <v>7797.2709551656908</v>
      </c>
      <c r="BB29" s="37">
        <f t="shared" si="12"/>
        <v>4956.6294919454767</v>
      </c>
      <c r="BC29" s="37">
        <f t="shared" si="12"/>
        <v>3875.968992248062</v>
      </c>
      <c r="BD29" s="37">
        <f t="shared" si="12"/>
        <v>4956.6294919454767</v>
      </c>
      <c r="BE29" s="37">
        <f t="shared" si="12"/>
        <v>51282.051282051281</v>
      </c>
      <c r="BF29" s="37">
        <f t="shared" si="12"/>
        <v>2008.032128514056</v>
      </c>
      <c r="BG29" s="38">
        <f t="shared" ref="BG29" si="28">VLOOKUP(AZ29,$BO$2:$BP$10,2,TRUE)</f>
        <v>0</v>
      </c>
      <c r="BH29" s="38">
        <f t="shared" ref="BH29" si="29">VLOOKUP(BA29,$BO$2:$BP$10,2,TRUE)</f>
        <v>0</v>
      </c>
      <c r="BI29" s="38">
        <f t="shared" ref="BI29" si="30">VLOOKUP(BB29,$BO$2:$BP$10,2,TRUE)</f>
        <v>0</v>
      </c>
      <c r="BJ29" s="38">
        <f t="shared" ref="BJ29" si="31">VLOOKUP(BC29,$BO$2:$BP$10,2,TRUE)</f>
        <v>0</v>
      </c>
      <c r="BK29" s="38">
        <f t="shared" ref="BK29" si="32">VLOOKUP(BD29,$BO$2:$BP$10,2,TRUE)</f>
        <v>0</v>
      </c>
      <c r="BL29" s="38">
        <f t="shared" ref="BL29" si="33">VLOOKUP(BE29,$BO$2:$BP$10,2,TRUE)</f>
        <v>0</v>
      </c>
      <c r="BM29" s="38">
        <f t="shared" ref="BM29" si="34">VLOOKUP(BF29,$BO$2:$BP$10,2,TRUE)</f>
        <v>7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5">SUM(M6:M29)</f>
        <v>16</v>
      </c>
      <c r="N30" s="70">
        <f t="shared" si="35"/>
        <v>15</v>
      </c>
      <c r="O30" s="70">
        <f t="shared" si="35"/>
        <v>10</v>
      </c>
      <c r="P30" s="70">
        <f t="shared" si="35"/>
        <v>21</v>
      </c>
      <c r="Q30" s="70">
        <f t="shared" si="35"/>
        <v>0</v>
      </c>
      <c r="R30" s="70">
        <f t="shared" si="35"/>
        <v>8</v>
      </c>
      <c r="S30" s="70">
        <f t="shared" si="35"/>
        <v>30</v>
      </c>
      <c r="T30" s="71">
        <f t="shared" ca="1" si="35"/>
        <v>400</v>
      </c>
      <c r="U30" s="68"/>
      <c r="V30" s="68"/>
      <c r="W30" s="68"/>
      <c r="X30" s="68"/>
      <c r="Y30" s="68"/>
      <c r="Z30" s="68"/>
      <c r="AA30" s="68"/>
      <c r="AB30" s="70">
        <f t="shared" ref="AB30:AQ30" ca="1" si="36">SUM(AB6:AB29)</f>
        <v>672000</v>
      </c>
      <c r="AC30" s="70">
        <f t="shared" ca="1" si="36"/>
        <v>620000</v>
      </c>
      <c r="AD30" s="70">
        <f t="shared" ca="1" si="36"/>
        <v>500000</v>
      </c>
      <c r="AE30" s="70">
        <f t="shared" ca="1" si="36"/>
        <v>812000</v>
      </c>
      <c r="AF30" s="70">
        <f t="shared" ca="1" si="36"/>
        <v>0</v>
      </c>
      <c r="AG30" s="70">
        <f t="shared" ca="1" si="36"/>
        <v>256000</v>
      </c>
      <c r="AH30" s="70">
        <f t="shared" ca="1" si="36"/>
        <v>1140000</v>
      </c>
      <c r="AI30" s="71">
        <f t="shared" ca="1" si="36"/>
        <v>4000000</v>
      </c>
      <c r="AJ30" s="70">
        <f t="shared" ca="1" si="36"/>
        <v>286.65600000000001</v>
      </c>
      <c r="AK30" s="70">
        <f t="shared" ca="1" si="36"/>
        <v>342.43200000000002</v>
      </c>
      <c r="AL30" s="70">
        <f t="shared" ca="1" si="36"/>
        <v>197.39999999999998</v>
      </c>
      <c r="AM30" s="70">
        <f t="shared" ca="1" si="36"/>
        <v>383.20799999999997</v>
      </c>
      <c r="AN30" s="70">
        <f t="shared" ca="1" si="36"/>
        <v>0</v>
      </c>
      <c r="AO30" s="70">
        <f t="shared" ca="1" si="36"/>
        <v>150.816</v>
      </c>
      <c r="AP30" s="70">
        <f t="shared" ca="1" si="36"/>
        <v>542.78399999999999</v>
      </c>
      <c r="AQ30" s="71">
        <f t="shared" ca="1" si="36"/>
        <v>1903.296</v>
      </c>
      <c r="AR30" s="70">
        <f t="shared" ref="AR30:AY30" ca="1" si="37">AB30/AJ30</f>
        <v>2344.2732752846618</v>
      </c>
      <c r="AS30" s="70">
        <f t="shared" ca="1" si="37"/>
        <v>1810.5784506120922</v>
      </c>
      <c r="AT30" s="70">
        <f t="shared" ca="1" si="37"/>
        <v>2532.928064842959</v>
      </c>
      <c r="AU30" s="70">
        <f t="shared" ca="1" si="37"/>
        <v>2118.9536752886161</v>
      </c>
      <c r="AV30" s="70" t="e">
        <f t="shared" ca="1" si="37"/>
        <v>#DIV/0!</v>
      </c>
      <c r="AW30" s="70">
        <f t="shared" ca="1" si="37"/>
        <v>1697.4326331423722</v>
      </c>
      <c r="AX30" s="70">
        <f t="shared" ca="1" si="37"/>
        <v>2100.2829854969932</v>
      </c>
      <c r="AY30" s="72">
        <f t="shared" ca="1" si="37"/>
        <v>2101.6174047546992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168000</v>
      </c>
      <c r="AC31" s="80">
        <f ca="1">AC30/4</f>
        <v>155000</v>
      </c>
      <c r="AD31" s="68"/>
      <c r="AE31" s="68"/>
      <c r="AF31" s="68"/>
      <c r="AG31" s="68"/>
      <c r="AH31" s="80">
        <f ca="1">AH30/4</f>
        <v>285000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68"/>
      <c r="D32" s="68"/>
      <c r="E32" s="68"/>
      <c r="F32" s="68"/>
      <c r="G32" s="68"/>
      <c r="H32" s="69"/>
      <c r="I32" s="69"/>
      <c r="J32" s="69"/>
      <c r="L32" s="76" t="s">
        <v>26</v>
      </c>
      <c r="M32" s="99">
        <v>2000000</v>
      </c>
      <c r="N32" s="78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925.82399999999996</v>
      </c>
      <c r="AR32" s="68"/>
      <c r="AS32" s="68"/>
      <c r="AT32" s="68"/>
      <c r="AU32" s="68"/>
      <c r="AV32" s="68"/>
      <c r="AW32" s="68"/>
      <c r="AX32" s="68"/>
      <c r="AY32" s="81">
        <f ca="1">AI30</f>
        <v>4000000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68"/>
      <c r="D33" s="68"/>
      <c r="E33" s="68"/>
      <c r="F33" s="68"/>
      <c r="G33" s="68"/>
      <c r="H33" s="69"/>
      <c r="I33" s="69"/>
      <c r="J33" s="69"/>
      <c r="L33" s="235" t="s">
        <v>31</v>
      </c>
      <c r="M33" s="78">
        <f ca="1">AI30/AQ30</f>
        <v>2101.6174047546992</v>
      </c>
      <c r="N33" s="82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0.48643195803490363</v>
      </c>
      <c r="AR33" s="68"/>
      <c r="AS33" s="68"/>
      <c r="AT33" s="68"/>
      <c r="AU33" s="68"/>
      <c r="AV33" s="68"/>
      <c r="AW33" s="68"/>
      <c r="AX33" s="68"/>
      <c r="AY33" s="84">
        <f ca="1">M32-AY32</f>
        <v>-2000000</v>
      </c>
      <c r="AZ33" s="73">
        <f ca="1">AQ30*70%</f>
        <v>1332.3072</v>
      </c>
      <c r="BA33" s="73"/>
      <c r="BB33" s="73">
        <f ca="1">BA33+AZ33</f>
        <v>1332.3072</v>
      </c>
      <c r="BC33" s="73">
        <f ca="1">AY32</f>
        <v>4000000</v>
      </c>
      <c r="BD33" s="73">
        <f ca="1">BC33/BB33</f>
        <v>3002.3105782209991</v>
      </c>
      <c r="BE33" s="73"/>
      <c r="BF33" s="73"/>
    </row>
    <row r="34" spans="1:78" ht="15" thickBot="1">
      <c r="B34" s="3"/>
      <c r="C34" s="68"/>
      <c r="D34" s="68"/>
      <c r="E34" s="68"/>
      <c r="F34" s="68"/>
      <c r="G34" s="68"/>
      <c r="H34" s="68"/>
      <c r="I34" s="68"/>
      <c r="J34" s="68"/>
      <c r="K34" s="68"/>
      <c r="L34" s="235" t="s">
        <v>32</v>
      </c>
      <c r="M34" s="85">
        <f ca="1">M33*3</f>
        <v>6304.8522142640977</v>
      </c>
      <c r="N34" s="86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999.23040000000003</v>
      </c>
      <c r="BA34" s="73"/>
      <c r="BB34" s="73">
        <f ca="1">BA34+AZ34</f>
        <v>999.23040000000003</v>
      </c>
      <c r="BC34" s="118">
        <f ca="1">BC33</f>
        <v>4000000</v>
      </c>
      <c r="BD34" s="73">
        <f ca="1">BC34/BB34</f>
        <v>4003.0807709613318</v>
      </c>
      <c r="BE34" s="73"/>
      <c r="BF34" s="73"/>
    </row>
    <row r="35" spans="1:78" ht="15" thickBot="1">
      <c r="B35" s="88"/>
      <c r="C35" s="89"/>
      <c r="D35" s="89"/>
      <c r="E35" s="89"/>
      <c r="F35" s="89"/>
      <c r="G35" s="89"/>
      <c r="H35" s="89"/>
      <c r="I35" s="89"/>
      <c r="J35" s="89"/>
      <c r="K35" s="89"/>
      <c r="L35" s="90"/>
      <c r="M35" s="91"/>
      <c r="N35" s="92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Q37" t="s">
        <v>70</v>
      </c>
      <c r="AY37" s="94">
        <f ca="1">AY32/28*21</f>
        <v>3000000.0000000005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" priority="1" operator="containsText" text="Paid">
      <formula>NOT(ISERROR(SEARCH("Paid",B6)))</formula>
    </cfRule>
    <cfRule type="containsText" dxfId="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Z44"/>
  <sheetViews>
    <sheetView tabSelected="1" zoomScale="50" zoomScaleNormal="50" workbookViewId="0">
      <selection activeCell="A34" sqref="A34"/>
    </sheetView>
  </sheetViews>
  <sheetFormatPr defaultRowHeight="14.4"/>
  <cols>
    <col min="8" max="11" width="4.77734375" bestFit="1" customWidth="1"/>
    <col min="12" max="12" width="11.88671875" bestFit="1" customWidth="1"/>
    <col min="13" max="13" width="13.77734375" hidden="1" customWidth="1"/>
    <col min="14" max="14" width="6" hidden="1" customWidth="1"/>
    <col min="15" max="15" width="5.21875" hidden="1" customWidth="1"/>
    <col min="16" max="16" width="6.109375" hidden="1" customWidth="1"/>
    <col min="17" max="17" width="5.21875" hidden="1" customWidth="1"/>
    <col min="18" max="19" width="4.77734375" hidden="1" customWidth="1"/>
    <col min="20" max="20" width="9.6640625" bestFit="1" customWidth="1"/>
    <col min="21" max="23" width="8.21875" bestFit="1" customWidth="1"/>
    <col min="24" max="24" width="8.44140625" bestFit="1" customWidth="1"/>
    <col min="25" max="27" width="8.21875" bestFit="1" customWidth="1"/>
    <col min="28" max="28" width="5.21875" hidden="1" customWidth="1"/>
    <col min="29" max="31" width="8.5546875" hidden="1" customWidth="1"/>
    <col min="32" max="32" width="5.21875" hidden="1" customWidth="1"/>
    <col min="33" max="33" width="8.5546875" hidden="1" customWidth="1"/>
    <col min="34" max="34" width="4.77734375" hidden="1" customWidth="1"/>
    <col min="35" max="35" width="11" bestFit="1" customWidth="1"/>
    <col min="36" max="36" width="5.21875" hidden="1" customWidth="1"/>
    <col min="37" max="37" width="6" hidden="1" customWidth="1"/>
    <col min="38" max="38" width="5.21875" hidden="1" customWidth="1"/>
    <col min="39" max="39" width="6.109375" hidden="1" customWidth="1"/>
    <col min="40" max="40" width="5.21875" hidden="1" customWidth="1"/>
    <col min="41" max="42" width="4.77734375" hidden="1" customWidth="1"/>
    <col min="43" max="43" width="17" bestFit="1" customWidth="1"/>
    <col min="44" max="44" width="7.21875" hidden="1" customWidth="1"/>
    <col min="45" max="45" width="7.5546875" hidden="1" customWidth="1"/>
    <col min="46" max="47" width="6.5546875" hidden="1" customWidth="1"/>
    <col min="48" max="48" width="7.21875" hidden="1" customWidth="1"/>
    <col min="49" max="49" width="7.5546875" hidden="1" customWidth="1"/>
    <col min="50" max="50" width="7.21875" hidden="1" customWidth="1"/>
    <col min="51" max="51" width="15.33203125" bestFit="1" customWidth="1"/>
    <col min="52" max="52" width="10" bestFit="1" customWidth="1"/>
    <col min="53" max="53" width="9.77734375" bestFit="1" customWidth="1"/>
    <col min="54" max="54" width="12.77734375" bestFit="1" customWidth="1"/>
    <col min="55" max="55" width="11.33203125" bestFit="1" customWidth="1"/>
    <col min="56" max="58" width="9.5546875" bestFit="1" customWidth="1"/>
  </cols>
  <sheetData>
    <row r="1" spans="1:78">
      <c r="A1" s="266">
        <v>43497</v>
      </c>
      <c r="B1" s="267" t="s">
        <v>71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2500</v>
      </c>
      <c r="BP3">
        <v>7</v>
      </c>
    </row>
    <row r="4" spans="1:78" ht="15" thickBot="1">
      <c r="B4" s="3"/>
      <c r="C4" s="235"/>
      <c r="D4" s="236"/>
      <c r="E4" s="235"/>
      <c r="F4" s="236"/>
      <c r="G4" s="236"/>
      <c r="H4" s="236"/>
      <c r="I4" s="236"/>
      <c r="J4" s="236"/>
      <c r="K4" s="23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f>BO3+1000</f>
        <v>3500</v>
      </c>
      <c r="BP4">
        <v>7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0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4500</v>
      </c>
      <c r="BP5">
        <v>7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0.26200000000000001</v>
      </c>
      <c r="F6" s="186">
        <v>0.13</v>
      </c>
      <c r="G6" s="186">
        <v>4.8000000000000001E-2</v>
      </c>
      <c r="H6" s="186">
        <v>0.13100000000000001</v>
      </c>
      <c r="I6" s="186">
        <v>0.04</v>
      </c>
      <c r="J6" s="186">
        <v>0.36499999999999999</v>
      </c>
      <c r="K6" s="186">
        <v>0.122</v>
      </c>
      <c r="L6" s="24">
        <f t="shared" ref="L6:L29" ca="1" si="5">T6*6</f>
        <v>1176</v>
      </c>
      <c r="M6" s="25">
        <f t="shared" ref="M6:S29" si="6">BG6</f>
        <v>7</v>
      </c>
      <c r="N6" s="26">
        <f t="shared" si="6"/>
        <v>7</v>
      </c>
      <c r="O6" s="26">
        <f t="shared" si="6"/>
        <v>7</v>
      </c>
      <c r="P6" s="26">
        <f t="shared" si="6"/>
        <v>7</v>
      </c>
      <c r="Q6" s="26">
        <f t="shared" si="6"/>
        <v>7</v>
      </c>
      <c r="R6" s="26">
        <f t="shared" si="6"/>
        <v>7</v>
      </c>
      <c r="S6" s="27">
        <f t="shared" si="6"/>
        <v>7</v>
      </c>
      <c r="T6" s="192">
        <f t="shared" ref="T6:T29" ca="1" si="7">IFERROR(M6*M$4+N6*N$4+O6*O$4+P6*P$4+Q6*Q$4+R6*R$4+S6*S$4,"0")</f>
        <v>196</v>
      </c>
      <c r="U6" s="249">
        <v>1000</v>
      </c>
      <c r="V6" s="249">
        <v>1000</v>
      </c>
      <c r="W6" s="249">
        <v>1000</v>
      </c>
      <c r="X6" s="249">
        <v>1000</v>
      </c>
      <c r="Y6" s="249">
        <v>1000</v>
      </c>
      <c r="Z6" s="249">
        <v>1000</v>
      </c>
      <c r="AA6" s="249">
        <v>1000</v>
      </c>
      <c r="AB6" s="191">
        <f t="shared" ref="AB6:AH29" ca="1" si="8">M6*U6*AB$4</f>
        <v>28000</v>
      </c>
      <c r="AC6" s="33">
        <f t="shared" ca="1" si="8"/>
        <v>28000</v>
      </c>
      <c r="AD6" s="33">
        <f t="shared" ca="1" si="8"/>
        <v>28000</v>
      </c>
      <c r="AE6" s="33">
        <f t="shared" ca="1" si="8"/>
        <v>28000</v>
      </c>
      <c r="AF6" s="33">
        <f t="shared" ca="1" si="8"/>
        <v>28000</v>
      </c>
      <c r="AG6" s="33">
        <f t="shared" ca="1" si="8"/>
        <v>28000</v>
      </c>
      <c r="AH6" s="34">
        <f t="shared" ca="1" si="8"/>
        <v>28000</v>
      </c>
      <c r="AI6" s="35">
        <f t="shared" ref="AI6:AI29" ca="1" si="9">IFERROR(SUM(AB6:AH6),"")</f>
        <v>196000</v>
      </c>
      <c r="AJ6" s="32">
        <f t="shared" ref="AJ6:AP29" ca="1" si="10">M6*AJ$4*60/$L$4*E6</f>
        <v>44.016000000000005</v>
      </c>
      <c r="AK6" s="33">
        <f t="shared" ca="1" si="10"/>
        <v>21.84</v>
      </c>
      <c r="AL6" s="33">
        <f t="shared" ca="1" si="10"/>
        <v>8.0640000000000001</v>
      </c>
      <c r="AM6" s="33">
        <f t="shared" ca="1" si="10"/>
        <v>22.008000000000003</v>
      </c>
      <c r="AN6" s="33">
        <f t="shared" ca="1" si="10"/>
        <v>6.72</v>
      </c>
      <c r="AO6" s="33">
        <f t="shared" ca="1" si="10"/>
        <v>61.32</v>
      </c>
      <c r="AP6" s="34">
        <f t="shared" ca="1" si="10"/>
        <v>20.495999999999999</v>
      </c>
      <c r="AQ6" s="36">
        <f t="shared" ref="AQ6:AQ29" ca="1" si="11">IFERROR(SUM(AJ6:AP6),"")</f>
        <v>184.46400000000003</v>
      </c>
      <c r="AR6" s="32">
        <f t="shared" ref="AR6:AY29" ca="1" si="12">IFERROR(AB6/AJ6,"")</f>
        <v>636.13231552162847</v>
      </c>
      <c r="AS6" s="33">
        <f t="shared" ca="1" si="12"/>
        <v>1282.051282051282</v>
      </c>
      <c r="AT6" s="33">
        <f t="shared" ca="1" si="12"/>
        <v>3472.2222222222222</v>
      </c>
      <c r="AU6" s="33">
        <f t="shared" ca="1" si="12"/>
        <v>1272.2646310432569</v>
      </c>
      <c r="AV6" s="33">
        <f t="shared" ca="1" si="12"/>
        <v>4166.666666666667</v>
      </c>
      <c r="AW6" s="33">
        <f t="shared" ca="1" si="12"/>
        <v>456.62100456621005</v>
      </c>
      <c r="AX6" s="34">
        <f t="shared" ca="1" si="12"/>
        <v>1366.1202185792351</v>
      </c>
      <c r="AY6" s="36">
        <f t="shared" ca="1" si="12"/>
        <v>1062.5379477838492</v>
      </c>
      <c r="AZ6" s="37">
        <f t="shared" ref="AZ6:BF29" si="13">IFERROR(U6/6/E6,"0")</f>
        <v>636.13231552162847</v>
      </c>
      <c r="BA6" s="37">
        <f t="shared" si="13"/>
        <v>1282.051282051282</v>
      </c>
      <c r="BB6" s="37">
        <f t="shared" si="13"/>
        <v>3472.2222222222222</v>
      </c>
      <c r="BC6" s="37">
        <f t="shared" si="13"/>
        <v>1272.2646310432569</v>
      </c>
      <c r="BD6" s="37">
        <f t="shared" si="13"/>
        <v>4166.6666666666661</v>
      </c>
      <c r="BE6" s="37">
        <f t="shared" si="13"/>
        <v>456.62100456621005</v>
      </c>
      <c r="BF6" s="37">
        <f t="shared" si="13"/>
        <v>1366.1202185792349</v>
      </c>
      <c r="BG6" s="38">
        <f t="shared" ref="BG6:BM6" si="14">VLOOKUP(AZ6,$BO$2:$BP$10,2,TRUE)</f>
        <v>7</v>
      </c>
      <c r="BH6" s="38">
        <f t="shared" si="14"/>
        <v>7</v>
      </c>
      <c r="BI6" s="38">
        <f t="shared" si="14"/>
        <v>7</v>
      </c>
      <c r="BJ6" s="38">
        <f t="shared" si="14"/>
        <v>7</v>
      </c>
      <c r="BK6" s="38">
        <f t="shared" si="14"/>
        <v>7</v>
      </c>
      <c r="BL6" s="38">
        <f t="shared" si="14"/>
        <v>7</v>
      </c>
      <c r="BM6" s="38">
        <f t="shared" si="14"/>
        <v>7</v>
      </c>
      <c r="BO6">
        <f t="shared" si="4"/>
        <v>5500</v>
      </c>
      <c r="BP6">
        <v>7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0.22500000000000001</v>
      </c>
      <c r="F7" s="186">
        <v>5.0000000000000001E-3</v>
      </c>
      <c r="G7" s="186">
        <v>4.9000000000000002E-2</v>
      </c>
      <c r="H7" s="186">
        <v>0.1</v>
      </c>
      <c r="I7" s="186">
        <v>2.3E-2</v>
      </c>
      <c r="J7" s="186">
        <v>0.219</v>
      </c>
      <c r="K7" s="186">
        <v>4.4999999999999998E-2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190">
        <f t="shared" ca="1" si="7"/>
        <v>0</v>
      </c>
      <c r="U7" s="52">
        <v>1000</v>
      </c>
      <c r="V7" s="52">
        <v>1000</v>
      </c>
      <c r="W7" s="52">
        <v>1000</v>
      </c>
      <c r="X7" s="52">
        <v>1000</v>
      </c>
      <c r="Y7" s="52">
        <v>1000</v>
      </c>
      <c r="Z7" s="52">
        <v>1000</v>
      </c>
      <c r="AA7" s="52">
        <v>1000</v>
      </c>
      <c r="AB7" s="18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ca="1" si="9"/>
        <v>0</v>
      </c>
      <c r="AJ7" s="49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1">
        <f t="shared" ca="1" si="10"/>
        <v>0</v>
      </c>
      <c r="AQ7" s="36">
        <f t="shared" ca="1" si="11"/>
        <v>0</v>
      </c>
      <c r="AR7" s="49" t="str">
        <f t="shared" ca="1" si="12"/>
        <v/>
      </c>
      <c r="AS7" s="50" t="str">
        <f t="shared" ca="1" si="12"/>
        <v/>
      </c>
      <c r="AT7" s="50" t="str">
        <f t="shared" ca="1" si="12"/>
        <v/>
      </c>
      <c r="AU7" s="50" t="str">
        <f t="shared" ca="1" si="12"/>
        <v/>
      </c>
      <c r="AV7" s="50" t="str">
        <f t="shared" ca="1" si="12"/>
        <v/>
      </c>
      <c r="AW7" s="50" t="str">
        <f t="shared" ca="1" si="12"/>
        <v/>
      </c>
      <c r="AX7" s="51" t="str">
        <f t="shared" ca="1" si="12"/>
        <v/>
      </c>
      <c r="AY7" s="52" t="str">
        <f t="shared" ca="1" si="12"/>
        <v/>
      </c>
      <c r="AZ7" s="37">
        <f t="shared" si="13"/>
        <v>740.74074074074065</v>
      </c>
      <c r="BA7" s="37">
        <f t="shared" si="13"/>
        <v>33333.333333333328</v>
      </c>
      <c r="BB7" s="37">
        <f t="shared" si="13"/>
        <v>3401.3605442176868</v>
      </c>
      <c r="BC7" s="37">
        <f t="shared" si="13"/>
        <v>1666.6666666666665</v>
      </c>
      <c r="BD7" s="37">
        <f t="shared" si="13"/>
        <v>7246.376811594203</v>
      </c>
      <c r="BE7" s="37">
        <f t="shared" si="13"/>
        <v>761.03500761035002</v>
      </c>
      <c r="BF7" s="37">
        <f t="shared" si="13"/>
        <v>3703.7037037037035</v>
      </c>
      <c r="BG7" s="244"/>
      <c r="BH7" s="244"/>
      <c r="BI7" s="244"/>
      <c r="BJ7" s="244"/>
      <c r="BK7" s="244"/>
      <c r="BL7" s="244"/>
      <c r="BM7" s="244"/>
      <c r="BO7">
        <f t="shared" si="4"/>
        <v>6500</v>
      </c>
      <c r="BP7">
        <v>7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</v>
      </c>
      <c r="F8" s="186">
        <v>1E-3</v>
      </c>
      <c r="G8" s="186">
        <v>5.0000000000000001E-3</v>
      </c>
      <c r="H8" s="186">
        <v>0</v>
      </c>
      <c r="I8" s="186">
        <v>0</v>
      </c>
      <c r="J8" s="186">
        <v>5.7000000000000002E-2</v>
      </c>
      <c r="K8" s="186">
        <v>4.0000000000000001E-3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190">
        <f t="shared" ca="1" si="7"/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18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9"/>
        <v>0</v>
      </c>
      <c r="AJ8" s="49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1">
        <f t="shared" ca="1" si="10"/>
        <v>0</v>
      </c>
      <c r="AQ8" s="36">
        <f t="shared" ca="1" si="11"/>
        <v>0</v>
      </c>
      <c r="AR8" s="49" t="str">
        <f t="shared" ca="1" si="12"/>
        <v/>
      </c>
      <c r="AS8" s="50" t="str">
        <f t="shared" ca="1" si="12"/>
        <v/>
      </c>
      <c r="AT8" s="50" t="str">
        <f t="shared" ca="1" si="12"/>
        <v/>
      </c>
      <c r="AU8" s="50" t="str">
        <f t="shared" ca="1" si="12"/>
        <v/>
      </c>
      <c r="AV8" s="50" t="str">
        <f t="shared" ca="1" si="12"/>
        <v/>
      </c>
      <c r="AW8" s="50" t="str">
        <f t="shared" ca="1" si="12"/>
        <v/>
      </c>
      <c r="AX8" s="51" t="str">
        <f t="shared" ca="1" si="12"/>
        <v/>
      </c>
      <c r="AY8" s="52" t="str">
        <f t="shared" ca="1" si="12"/>
        <v/>
      </c>
      <c r="AZ8" s="37" t="str">
        <f t="shared" si="13"/>
        <v>0</v>
      </c>
      <c r="BA8" s="37">
        <f t="shared" si="13"/>
        <v>0</v>
      </c>
      <c r="BB8" s="37">
        <f t="shared" si="13"/>
        <v>0</v>
      </c>
      <c r="BC8" s="37" t="str">
        <f t="shared" si="13"/>
        <v>0</v>
      </c>
      <c r="BD8" s="37" t="str">
        <f t="shared" si="13"/>
        <v>0</v>
      </c>
      <c r="BE8" s="37">
        <f t="shared" si="13"/>
        <v>0</v>
      </c>
      <c r="BF8" s="37">
        <f t="shared" si="13"/>
        <v>0</v>
      </c>
      <c r="BG8" s="244"/>
      <c r="BH8" s="244"/>
      <c r="BI8" s="244"/>
      <c r="BJ8" s="244"/>
      <c r="BK8" s="244"/>
      <c r="BL8" s="244"/>
      <c r="BM8" s="244"/>
      <c r="BO8">
        <f t="shared" si="4"/>
        <v>7500</v>
      </c>
      <c r="BP8">
        <v>7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1.2E-2</v>
      </c>
      <c r="F9" s="186">
        <v>2E-3</v>
      </c>
      <c r="G9" s="186">
        <v>4.0000000000000001E-3</v>
      </c>
      <c r="H9" s="186">
        <v>3.0000000000000001E-3</v>
      </c>
      <c r="I9" s="186">
        <v>5.0000000000000001E-3</v>
      </c>
      <c r="J9" s="186">
        <v>9.9000000000000005E-2</v>
      </c>
      <c r="K9" s="186">
        <v>4.0000000000000001E-3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190">
        <f t="shared" ca="1" si="7"/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18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9"/>
        <v>0</v>
      </c>
      <c r="AJ9" s="49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1">
        <f t="shared" ca="1" si="10"/>
        <v>0</v>
      </c>
      <c r="AQ9" s="36">
        <f t="shared" ca="1" si="11"/>
        <v>0</v>
      </c>
      <c r="AR9" s="49" t="str">
        <f t="shared" ca="1" si="12"/>
        <v/>
      </c>
      <c r="AS9" s="50" t="str">
        <f t="shared" ca="1" si="12"/>
        <v/>
      </c>
      <c r="AT9" s="50" t="str">
        <f t="shared" ca="1" si="12"/>
        <v/>
      </c>
      <c r="AU9" s="50" t="str">
        <f t="shared" ca="1" si="12"/>
        <v/>
      </c>
      <c r="AV9" s="50" t="str">
        <f t="shared" ca="1" si="12"/>
        <v/>
      </c>
      <c r="AW9" s="50" t="str">
        <f t="shared" ca="1" si="12"/>
        <v/>
      </c>
      <c r="AX9" s="51" t="str">
        <f t="shared" ca="1" si="12"/>
        <v/>
      </c>
      <c r="AY9" s="52" t="str">
        <f t="shared" ca="1" si="12"/>
        <v/>
      </c>
      <c r="AZ9" s="37">
        <f t="shared" si="13"/>
        <v>0</v>
      </c>
      <c r="BA9" s="37">
        <f t="shared" si="13"/>
        <v>0</v>
      </c>
      <c r="BB9" s="37">
        <f t="shared" si="13"/>
        <v>0</v>
      </c>
      <c r="BC9" s="37">
        <f t="shared" si="13"/>
        <v>0</v>
      </c>
      <c r="BD9" s="37">
        <f t="shared" si="13"/>
        <v>0</v>
      </c>
      <c r="BE9" s="37">
        <f t="shared" si="13"/>
        <v>0</v>
      </c>
      <c r="BF9" s="37">
        <f t="shared" si="13"/>
        <v>0</v>
      </c>
      <c r="BG9" s="244"/>
      <c r="BH9" s="244"/>
      <c r="BI9" s="244"/>
      <c r="BJ9" s="244"/>
      <c r="BK9" s="244"/>
      <c r="BL9" s="244"/>
      <c r="BM9" s="244"/>
      <c r="BO9">
        <f t="shared" si="4"/>
        <v>8500</v>
      </c>
      <c r="BP9">
        <v>0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1.4999999999999999E-2</v>
      </c>
      <c r="F10" s="186">
        <v>3.1E-2</v>
      </c>
      <c r="G10" s="186">
        <v>3.0000000000000001E-3</v>
      </c>
      <c r="H10" s="186">
        <v>8.9999999999999993E-3</v>
      </c>
      <c r="I10" s="186">
        <v>1E-3</v>
      </c>
      <c r="J10" s="186">
        <v>0.156</v>
      </c>
      <c r="K10" s="186">
        <v>2.1999999999999999E-2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190">
        <f t="shared" ca="1" si="7"/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18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9"/>
        <v>0</v>
      </c>
      <c r="AJ10" s="49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1">
        <f t="shared" ca="1" si="10"/>
        <v>0</v>
      </c>
      <c r="AQ10" s="36">
        <f t="shared" ca="1" si="11"/>
        <v>0</v>
      </c>
      <c r="AR10" s="49" t="str">
        <f t="shared" ca="1" si="12"/>
        <v/>
      </c>
      <c r="AS10" s="50" t="str">
        <f t="shared" ca="1" si="12"/>
        <v/>
      </c>
      <c r="AT10" s="50" t="str">
        <f t="shared" ca="1" si="12"/>
        <v/>
      </c>
      <c r="AU10" s="50" t="str">
        <f t="shared" ca="1" si="12"/>
        <v/>
      </c>
      <c r="AV10" s="50" t="str">
        <f t="shared" ca="1" si="12"/>
        <v/>
      </c>
      <c r="AW10" s="50" t="str">
        <f t="shared" ca="1" si="12"/>
        <v/>
      </c>
      <c r="AX10" s="51" t="str">
        <f t="shared" ca="1" si="12"/>
        <v/>
      </c>
      <c r="AY10" s="52" t="str">
        <f t="shared" ca="1" si="12"/>
        <v/>
      </c>
      <c r="AZ10" s="37">
        <f t="shared" si="13"/>
        <v>0</v>
      </c>
      <c r="BA10" s="37">
        <f t="shared" si="13"/>
        <v>0</v>
      </c>
      <c r="BB10" s="37">
        <f t="shared" si="13"/>
        <v>0</v>
      </c>
      <c r="BC10" s="37">
        <f t="shared" si="13"/>
        <v>0</v>
      </c>
      <c r="BD10" s="37">
        <f t="shared" si="13"/>
        <v>0</v>
      </c>
      <c r="BE10" s="37">
        <f t="shared" si="13"/>
        <v>0</v>
      </c>
      <c r="BF10" s="37">
        <f t="shared" si="13"/>
        <v>0</v>
      </c>
      <c r="BG10" s="244"/>
      <c r="BH10" s="244"/>
      <c r="BI10" s="244"/>
      <c r="BJ10" s="244"/>
      <c r="BK10" s="244"/>
      <c r="BL10" s="244"/>
      <c r="BM10" s="244"/>
      <c r="BO10">
        <f t="shared" si="4"/>
        <v>9500</v>
      </c>
      <c r="BP10">
        <v>0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1.2E-2</v>
      </c>
      <c r="F11" s="186">
        <v>6.0000000000000001E-3</v>
      </c>
      <c r="G11" s="186">
        <v>4.0000000000000001E-3</v>
      </c>
      <c r="H11" s="186">
        <v>0</v>
      </c>
      <c r="I11" s="186">
        <v>1E-3</v>
      </c>
      <c r="J11" s="186">
        <v>0.156</v>
      </c>
      <c r="K11" s="186">
        <v>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190">
        <f t="shared" ca="1" si="7"/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18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9"/>
        <v>0</v>
      </c>
      <c r="AJ11" s="49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1">
        <f t="shared" ca="1" si="10"/>
        <v>0</v>
      </c>
      <c r="AQ11" s="36">
        <f t="shared" ca="1" si="11"/>
        <v>0</v>
      </c>
      <c r="AR11" s="49" t="str">
        <f t="shared" ca="1" si="12"/>
        <v/>
      </c>
      <c r="AS11" s="50" t="str">
        <f t="shared" ca="1" si="12"/>
        <v/>
      </c>
      <c r="AT11" s="50" t="str">
        <f t="shared" ca="1" si="12"/>
        <v/>
      </c>
      <c r="AU11" s="50" t="str">
        <f t="shared" ca="1" si="12"/>
        <v/>
      </c>
      <c r="AV11" s="50" t="str">
        <f t="shared" ca="1" si="12"/>
        <v/>
      </c>
      <c r="AW11" s="50" t="str">
        <f t="shared" ca="1" si="12"/>
        <v/>
      </c>
      <c r="AX11" s="51" t="str">
        <f t="shared" ca="1" si="12"/>
        <v/>
      </c>
      <c r="AY11" s="52" t="str">
        <f t="shared" ca="1" si="12"/>
        <v/>
      </c>
      <c r="AZ11" s="37">
        <f t="shared" si="13"/>
        <v>0</v>
      </c>
      <c r="BA11" s="37">
        <f t="shared" si="13"/>
        <v>0</v>
      </c>
      <c r="BB11" s="37">
        <f t="shared" si="13"/>
        <v>0</v>
      </c>
      <c r="BC11" s="37" t="str">
        <f t="shared" si="13"/>
        <v>0</v>
      </c>
      <c r="BD11" s="37">
        <f t="shared" si="13"/>
        <v>0</v>
      </c>
      <c r="BE11" s="37">
        <f t="shared" si="13"/>
        <v>0</v>
      </c>
      <c r="BF11" s="37">
        <f t="shared" si="13"/>
        <v>0</v>
      </c>
      <c r="BG11" s="244"/>
      <c r="BH11" s="244"/>
      <c r="BI11" s="244"/>
      <c r="BJ11" s="244"/>
      <c r="BK11" s="244"/>
      <c r="BL11" s="244"/>
      <c r="BM11" s="244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0</v>
      </c>
      <c r="F12" s="186">
        <v>0</v>
      </c>
      <c r="G12" s="186">
        <v>0</v>
      </c>
      <c r="H12" s="186">
        <v>0</v>
      </c>
      <c r="I12" s="186">
        <v>5.0000000000000001E-3</v>
      </c>
      <c r="J12" s="186">
        <v>7.1999999999999995E-2</v>
      </c>
      <c r="K12" s="186">
        <v>0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190">
        <f t="shared" ca="1" si="7"/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18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9"/>
        <v>0</v>
      </c>
      <c r="AJ12" s="49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1">
        <f t="shared" ca="1" si="10"/>
        <v>0</v>
      </c>
      <c r="AQ12" s="36">
        <f t="shared" ca="1" si="11"/>
        <v>0</v>
      </c>
      <c r="AR12" s="49" t="str">
        <f t="shared" ca="1" si="12"/>
        <v/>
      </c>
      <c r="AS12" s="50" t="str">
        <f t="shared" ca="1" si="12"/>
        <v/>
      </c>
      <c r="AT12" s="50" t="str">
        <f t="shared" ca="1" si="12"/>
        <v/>
      </c>
      <c r="AU12" s="50" t="str">
        <f t="shared" ca="1" si="12"/>
        <v/>
      </c>
      <c r="AV12" s="50" t="str">
        <f t="shared" ca="1" si="12"/>
        <v/>
      </c>
      <c r="AW12" s="50" t="str">
        <f t="shared" ca="1" si="12"/>
        <v/>
      </c>
      <c r="AX12" s="51" t="str">
        <f t="shared" ca="1" si="12"/>
        <v/>
      </c>
      <c r="AY12" s="52" t="str">
        <f t="shared" ca="1" si="12"/>
        <v/>
      </c>
      <c r="AZ12" s="37" t="str">
        <f t="shared" si="13"/>
        <v>0</v>
      </c>
      <c r="BA12" s="37" t="str">
        <f t="shared" si="13"/>
        <v>0</v>
      </c>
      <c r="BB12" s="37" t="str">
        <f t="shared" si="13"/>
        <v>0</v>
      </c>
      <c r="BC12" s="37" t="str">
        <f t="shared" si="13"/>
        <v>0</v>
      </c>
      <c r="BD12" s="37">
        <f t="shared" si="13"/>
        <v>0</v>
      </c>
      <c r="BE12" s="37">
        <f t="shared" si="13"/>
        <v>0</v>
      </c>
      <c r="BF12" s="37" t="str">
        <f t="shared" si="13"/>
        <v>0</v>
      </c>
      <c r="BG12" s="244"/>
      <c r="BH12" s="244"/>
      <c r="BI12" s="244"/>
      <c r="BJ12" s="244"/>
      <c r="BK12" s="244"/>
      <c r="BL12" s="244"/>
      <c r="BM12" s="244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</v>
      </c>
      <c r="F13" s="186">
        <v>1E-3</v>
      </c>
      <c r="G13" s="186">
        <v>1E-3</v>
      </c>
      <c r="H13" s="186">
        <v>0</v>
      </c>
      <c r="I13" s="186">
        <v>0</v>
      </c>
      <c r="J13" s="186">
        <v>0</v>
      </c>
      <c r="K13" s="186">
        <v>0</v>
      </c>
      <c r="L13" s="41">
        <f t="shared" ca="1" si="5"/>
        <v>0</v>
      </c>
      <c r="M13" s="42" t="str">
        <f t="shared" si="6"/>
        <v/>
      </c>
      <c r="N13" s="43">
        <f t="shared" si="6"/>
        <v>0</v>
      </c>
      <c r="O13" s="43">
        <f t="shared" si="6"/>
        <v>0</v>
      </c>
      <c r="P13" s="43" t="str">
        <f t="shared" si="6"/>
        <v/>
      </c>
      <c r="Q13" s="43" t="str">
        <f t="shared" si="6"/>
        <v/>
      </c>
      <c r="R13" s="43" t="str">
        <f t="shared" si="6"/>
        <v/>
      </c>
      <c r="S13" s="44" t="str">
        <f t="shared" si="6"/>
        <v/>
      </c>
      <c r="T13" s="190" t="str">
        <f t="shared" ca="1" si="7"/>
        <v>0</v>
      </c>
      <c r="U13" s="52">
        <v>1000</v>
      </c>
      <c r="V13" s="52">
        <v>1000</v>
      </c>
      <c r="W13" s="52">
        <v>1000</v>
      </c>
      <c r="X13" s="52">
        <v>1000</v>
      </c>
      <c r="Y13" s="52">
        <v>1000</v>
      </c>
      <c r="Z13" s="52">
        <v>1000</v>
      </c>
      <c r="AA13" s="52">
        <v>1000</v>
      </c>
      <c r="AB13" s="189" t="e">
        <f t="shared" ca="1" si="8"/>
        <v>#VALUE!</v>
      </c>
      <c r="AC13" s="50">
        <f t="shared" ca="1" si="8"/>
        <v>0</v>
      </c>
      <c r="AD13" s="50">
        <f t="shared" ca="1" si="8"/>
        <v>0</v>
      </c>
      <c r="AE13" s="50" t="e">
        <f t="shared" ca="1" si="8"/>
        <v>#VALUE!</v>
      </c>
      <c r="AF13" s="50" t="e">
        <f t="shared" ca="1" si="8"/>
        <v>#VALUE!</v>
      </c>
      <c r="AG13" s="50" t="e">
        <f t="shared" ca="1" si="8"/>
        <v>#VALUE!</v>
      </c>
      <c r="AH13" s="51" t="e">
        <f t="shared" ca="1" si="8"/>
        <v>#VALUE!</v>
      </c>
      <c r="AI13" s="35" t="str">
        <f t="shared" ca="1" si="9"/>
        <v/>
      </c>
      <c r="AJ13" s="49" t="e">
        <f t="shared" ca="1" si="10"/>
        <v>#VALUE!</v>
      </c>
      <c r="AK13" s="50">
        <f t="shared" ca="1" si="10"/>
        <v>0</v>
      </c>
      <c r="AL13" s="50">
        <f t="shared" ca="1" si="10"/>
        <v>0</v>
      </c>
      <c r="AM13" s="50" t="e">
        <f t="shared" ca="1" si="10"/>
        <v>#VALUE!</v>
      </c>
      <c r="AN13" s="50" t="e">
        <f t="shared" ca="1" si="10"/>
        <v>#VALUE!</v>
      </c>
      <c r="AO13" s="50" t="e">
        <f t="shared" ca="1" si="10"/>
        <v>#VALUE!</v>
      </c>
      <c r="AP13" s="51" t="e">
        <f t="shared" ca="1" si="10"/>
        <v>#VALUE!</v>
      </c>
      <c r="AQ13" s="36" t="str">
        <f t="shared" ca="1" si="11"/>
        <v/>
      </c>
      <c r="AR13" s="49" t="str">
        <f t="shared" ca="1" si="12"/>
        <v/>
      </c>
      <c r="AS13" s="50" t="str">
        <f t="shared" ca="1" si="12"/>
        <v/>
      </c>
      <c r="AT13" s="50" t="str">
        <f t="shared" ca="1" si="12"/>
        <v/>
      </c>
      <c r="AU13" s="50" t="str">
        <f t="shared" ca="1" si="12"/>
        <v/>
      </c>
      <c r="AV13" s="50" t="str">
        <f t="shared" ca="1" si="12"/>
        <v/>
      </c>
      <c r="AW13" s="50" t="str">
        <f t="shared" ca="1" si="12"/>
        <v/>
      </c>
      <c r="AX13" s="51" t="str">
        <f t="shared" ca="1" si="12"/>
        <v/>
      </c>
      <c r="AY13" s="52" t="str">
        <f t="shared" ca="1" si="12"/>
        <v/>
      </c>
      <c r="AZ13" s="37" t="str">
        <f t="shared" si="13"/>
        <v>0</v>
      </c>
      <c r="BA13" s="37">
        <f t="shared" si="13"/>
        <v>166666.66666666666</v>
      </c>
      <c r="BB13" s="37">
        <f t="shared" si="13"/>
        <v>166666.66666666666</v>
      </c>
      <c r="BC13" s="37" t="str">
        <f t="shared" si="13"/>
        <v>0</v>
      </c>
      <c r="BD13" s="37" t="str">
        <f t="shared" si="13"/>
        <v>0</v>
      </c>
      <c r="BE13" s="37" t="str">
        <f t="shared" si="13"/>
        <v>0</v>
      </c>
      <c r="BF13" s="37" t="str">
        <f t="shared" si="13"/>
        <v>0</v>
      </c>
      <c r="BG13" s="38" t="str">
        <f>IFERROR(VLOOKUP(AZ13,$BO$2:$BP$10,2,TRUE),"")</f>
        <v/>
      </c>
      <c r="BH13" s="38">
        <f t="shared" ref="BH13:BH29" si="15">IFERROR(VLOOKUP(BA13,$BO$2:$BP$10,2,TRUE),"")</f>
        <v>0</v>
      </c>
      <c r="BI13" s="38">
        <f t="shared" ref="BI13:BI29" si="16">IFERROR(VLOOKUP(BB13,$BO$2:$BP$10,2,TRUE),"")</f>
        <v>0</v>
      </c>
      <c r="BJ13" s="38" t="str">
        <f t="shared" ref="BJ13:BJ29" si="17">IFERROR(VLOOKUP(BC13,$BO$2:$BP$10,2,TRUE),"")</f>
        <v/>
      </c>
      <c r="BK13" s="38" t="str">
        <f t="shared" ref="BK13:BK29" si="18">IFERROR(VLOOKUP(BD13,$BO$2:$BP$10,2,TRUE),"")</f>
        <v/>
      </c>
      <c r="BL13" s="38" t="str">
        <f t="shared" ref="BL13:BL29" si="19">IFERROR(VLOOKUP(BE13,$BO$2:$BP$10,2,TRUE),"")</f>
        <v/>
      </c>
      <c r="BM13" s="38" t="str">
        <f t="shared" ref="BM13:BM29" si="20">IFERROR(VLOOKUP(BF13,$BO$2:$BP$10,2,TRUE),"")</f>
        <v/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1E-3</v>
      </c>
      <c r="F14" s="186">
        <v>0</v>
      </c>
      <c r="G14" s="186">
        <v>0</v>
      </c>
      <c r="H14" s="186">
        <v>1E-3</v>
      </c>
      <c r="I14" s="186">
        <v>1E-3</v>
      </c>
      <c r="J14" s="186">
        <v>0</v>
      </c>
      <c r="K14" s="186">
        <v>0</v>
      </c>
      <c r="L14" s="41">
        <f t="shared" ca="1" si="5"/>
        <v>0</v>
      </c>
      <c r="M14" s="42">
        <f t="shared" si="6"/>
        <v>0</v>
      </c>
      <c r="N14" s="43" t="str">
        <f t="shared" si="6"/>
        <v/>
      </c>
      <c r="O14" s="43" t="str">
        <f t="shared" si="6"/>
        <v/>
      </c>
      <c r="P14" s="43">
        <f t="shared" si="6"/>
        <v>0</v>
      </c>
      <c r="Q14" s="43">
        <f t="shared" si="6"/>
        <v>0</v>
      </c>
      <c r="R14" s="43" t="str">
        <f t="shared" si="6"/>
        <v/>
      </c>
      <c r="S14" s="44" t="str">
        <f t="shared" si="6"/>
        <v/>
      </c>
      <c r="T14" s="190" t="str">
        <f t="shared" ca="1" si="7"/>
        <v>0</v>
      </c>
      <c r="U14" s="52">
        <v>1000</v>
      </c>
      <c r="V14" s="52">
        <v>1000</v>
      </c>
      <c r="W14" s="52">
        <v>1000</v>
      </c>
      <c r="X14" s="52">
        <v>1000</v>
      </c>
      <c r="Y14" s="52">
        <v>1000</v>
      </c>
      <c r="Z14" s="52">
        <v>1000</v>
      </c>
      <c r="AA14" s="52">
        <v>1000</v>
      </c>
      <c r="AB14" s="189">
        <f t="shared" ca="1" si="8"/>
        <v>0</v>
      </c>
      <c r="AC14" s="50" t="e">
        <f t="shared" ca="1" si="8"/>
        <v>#VALUE!</v>
      </c>
      <c r="AD14" s="50" t="e">
        <f t="shared" ca="1" si="8"/>
        <v>#VALUE!</v>
      </c>
      <c r="AE14" s="50">
        <f t="shared" ca="1" si="8"/>
        <v>0</v>
      </c>
      <c r="AF14" s="50">
        <f t="shared" ca="1" si="8"/>
        <v>0</v>
      </c>
      <c r="AG14" s="50" t="e">
        <f t="shared" ca="1" si="8"/>
        <v>#VALUE!</v>
      </c>
      <c r="AH14" s="51" t="e">
        <f t="shared" ca="1" si="8"/>
        <v>#VALUE!</v>
      </c>
      <c r="AI14" s="35" t="str">
        <f t="shared" ca="1" si="9"/>
        <v/>
      </c>
      <c r="AJ14" s="49">
        <f t="shared" ca="1" si="10"/>
        <v>0</v>
      </c>
      <c r="AK14" s="50" t="e">
        <f t="shared" ca="1" si="10"/>
        <v>#VALUE!</v>
      </c>
      <c r="AL14" s="50" t="e">
        <f t="shared" ca="1" si="10"/>
        <v>#VALUE!</v>
      </c>
      <c r="AM14" s="50">
        <f t="shared" ca="1" si="10"/>
        <v>0</v>
      </c>
      <c r="AN14" s="50">
        <f t="shared" ca="1" si="10"/>
        <v>0</v>
      </c>
      <c r="AO14" s="50" t="e">
        <f t="shared" ca="1" si="10"/>
        <v>#VALUE!</v>
      </c>
      <c r="AP14" s="51" t="e">
        <f t="shared" ca="1" si="10"/>
        <v>#VALUE!</v>
      </c>
      <c r="AQ14" s="36" t="str">
        <f t="shared" ca="1" si="11"/>
        <v/>
      </c>
      <c r="AR14" s="49" t="str">
        <f t="shared" ca="1" si="12"/>
        <v/>
      </c>
      <c r="AS14" s="50" t="str">
        <f t="shared" ca="1" si="12"/>
        <v/>
      </c>
      <c r="AT14" s="50" t="str">
        <f t="shared" ca="1" si="12"/>
        <v/>
      </c>
      <c r="AU14" s="50" t="str">
        <f t="shared" ca="1" si="12"/>
        <v/>
      </c>
      <c r="AV14" s="50" t="str">
        <f t="shared" ca="1" si="12"/>
        <v/>
      </c>
      <c r="AW14" s="50" t="str">
        <f t="shared" ca="1" si="12"/>
        <v/>
      </c>
      <c r="AX14" s="51" t="str">
        <f t="shared" ca="1" si="12"/>
        <v/>
      </c>
      <c r="AY14" s="52" t="str">
        <f t="shared" ca="1" si="12"/>
        <v/>
      </c>
      <c r="AZ14" s="37">
        <f t="shared" si="13"/>
        <v>166666.66666666666</v>
      </c>
      <c r="BA14" s="37" t="str">
        <f t="shared" si="13"/>
        <v>0</v>
      </c>
      <c r="BB14" s="37" t="str">
        <f t="shared" si="13"/>
        <v>0</v>
      </c>
      <c r="BC14" s="37">
        <f t="shared" si="13"/>
        <v>166666.66666666666</v>
      </c>
      <c r="BD14" s="37">
        <f t="shared" si="13"/>
        <v>166666.66666666666</v>
      </c>
      <c r="BE14" s="37" t="str">
        <f t="shared" si="13"/>
        <v>0</v>
      </c>
      <c r="BF14" s="37" t="str">
        <f t="shared" si="13"/>
        <v>0</v>
      </c>
      <c r="BG14" s="38">
        <f t="shared" ref="BG14:BG29" si="21">IFERROR(VLOOKUP(AZ14,$BO$2:$BP$10,2,TRUE),"")</f>
        <v>0</v>
      </c>
      <c r="BH14" s="38" t="str">
        <f t="shared" si="15"/>
        <v/>
      </c>
      <c r="BI14" s="38" t="str">
        <f t="shared" si="16"/>
        <v/>
      </c>
      <c r="BJ14" s="38">
        <f t="shared" si="17"/>
        <v>0</v>
      </c>
      <c r="BK14" s="38">
        <f t="shared" si="18"/>
        <v>0</v>
      </c>
      <c r="BL14" s="38" t="str">
        <f t="shared" si="19"/>
        <v/>
      </c>
      <c r="BM14" s="38" t="str">
        <f t="shared" si="20"/>
        <v/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</v>
      </c>
      <c r="F15" s="186">
        <v>1E-3</v>
      </c>
      <c r="G15" s="186">
        <v>0</v>
      </c>
      <c r="H15" s="186">
        <v>0</v>
      </c>
      <c r="I15" s="186">
        <v>1E-3</v>
      </c>
      <c r="J15" s="186">
        <v>0</v>
      </c>
      <c r="K15" s="186">
        <v>1E-3</v>
      </c>
      <c r="L15" s="41">
        <f t="shared" ca="1" si="5"/>
        <v>0</v>
      </c>
      <c r="M15" s="42" t="str">
        <f t="shared" si="6"/>
        <v/>
      </c>
      <c r="N15" s="43">
        <f t="shared" si="6"/>
        <v>0</v>
      </c>
      <c r="O15" s="43" t="str">
        <f t="shared" si="6"/>
        <v/>
      </c>
      <c r="P15" s="43" t="str">
        <f t="shared" si="6"/>
        <v/>
      </c>
      <c r="Q15" s="43">
        <f t="shared" si="6"/>
        <v>0</v>
      </c>
      <c r="R15" s="43" t="str">
        <f t="shared" si="6"/>
        <v/>
      </c>
      <c r="S15" s="44">
        <f t="shared" si="6"/>
        <v>0</v>
      </c>
      <c r="T15" s="190" t="str">
        <f t="shared" ca="1" si="7"/>
        <v>0</v>
      </c>
      <c r="U15" s="52">
        <v>1000</v>
      </c>
      <c r="V15" s="52">
        <v>1000</v>
      </c>
      <c r="W15" s="52">
        <v>1000</v>
      </c>
      <c r="X15" s="52">
        <v>1000</v>
      </c>
      <c r="Y15" s="52">
        <v>1000</v>
      </c>
      <c r="Z15" s="52">
        <v>1000</v>
      </c>
      <c r="AA15" s="52">
        <v>1000</v>
      </c>
      <c r="AB15" s="189" t="e">
        <f t="shared" ca="1" si="8"/>
        <v>#VALUE!</v>
      </c>
      <c r="AC15" s="50">
        <f t="shared" ca="1" si="8"/>
        <v>0</v>
      </c>
      <c r="AD15" s="50" t="e">
        <f t="shared" ca="1" si="8"/>
        <v>#VALUE!</v>
      </c>
      <c r="AE15" s="50" t="e">
        <f t="shared" ca="1" si="8"/>
        <v>#VALUE!</v>
      </c>
      <c r="AF15" s="50">
        <f t="shared" ca="1" si="8"/>
        <v>0</v>
      </c>
      <c r="AG15" s="50" t="e">
        <f t="shared" ca="1" si="8"/>
        <v>#VALUE!</v>
      </c>
      <c r="AH15" s="51">
        <f t="shared" ca="1" si="8"/>
        <v>0</v>
      </c>
      <c r="AI15" s="35" t="str">
        <f t="shared" ca="1" si="9"/>
        <v/>
      </c>
      <c r="AJ15" s="49" t="e">
        <f t="shared" ca="1" si="10"/>
        <v>#VALUE!</v>
      </c>
      <c r="AK15" s="50">
        <f t="shared" ca="1" si="10"/>
        <v>0</v>
      </c>
      <c r="AL15" s="50" t="e">
        <f t="shared" ca="1" si="10"/>
        <v>#VALUE!</v>
      </c>
      <c r="AM15" s="50" t="e">
        <f t="shared" ca="1" si="10"/>
        <v>#VALUE!</v>
      </c>
      <c r="AN15" s="50">
        <f t="shared" ca="1" si="10"/>
        <v>0</v>
      </c>
      <c r="AO15" s="50" t="e">
        <f t="shared" ca="1" si="10"/>
        <v>#VALUE!</v>
      </c>
      <c r="AP15" s="51">
        <f t="shared" ca="1" si="10"/>
        <v>0</v>
      </c>
      <c r="AQ15" s="36" t="str">
        <f t="shared" ca="1" si="11"/>
        <v/>
      </c>
      <c r="AR15" s="49" t="str">
        <f t="shared" ca="1" si="12"/>
        <v/>
      </c>
      <c r="AS15" s="50" t="str">
        <f t="shared" ca="1" si="12"/>
        <v/>
      </c>
      <c r="AT15" s="50" t="str">
        <f t="shared" ca="1" si="12"/>
        <v/>
      </c>
      <c r="AU15" s="50" t="str">
        <f t="shared" ca="1" si="12"/>
        <v/>
      </c>
      <c r="AV15" s="50" t="str">
        <f t="shared" ca="1" si="12"/>
        <v/>
      </c>
      <c r="AW15" s="50" t="str">
        <f t="shared" ca="1" si="12"/>
        <v/>
      </c>
      <c r="AX15" s="51" t="str">
        <f t="shared" ca="1" si="12"/>
        <v/>
      </c>
      <c r="AY15" s="52" t="str">
        <f t="shared" ca="1" si="12"/>
        <v/>
      </c>
      <c r="AZ15" s="37" t="str">
        <f t="shared" si="13"/>
        <v>0</v>
      </c>
      <c r="BA15" s="37">
        <f t="shared" si="13"/>
        <v>166666.66666666666</v>
      </c>
      <c r="BB15" s="37" t="str">
        <f t="shared" si="13"/>
        <v>0</v>
      </c>
      <c r="BC15" s="37" t="str">
        <f t="shared" si="13"/>
        <v>0</v>
      </c>
      <c r="BD15" s="37">
        <f t="shared" si="13"/>
        <v>166666.66666666666</v>
      </c>
      <c r="BE15" s="37" t="str">
        <f t="shared" si="13"/>
        <v>0</v>
      </c>
      <c r="BF15" s="37">
        <f t="shared" si="13"/>
        <v>166666.66666666666</v>
      </c>
      <c r="BG15" s="38" t="str">
        <f t="shared" si="21"/>
        <v/>
      </c>
      <c r="BH15" s="38">
        <f t="shared" si="15"/>
        <v>0</v>
      </c>
      <c r="BI15" s="38" t="str">
        <f t="shared" si="16"/>
        <v/>
      </c>
      <c r="BJ15" s="38" t="str">
        <f t="shared" si="17"/>
        <v/>
      </c>
      <c r="BK15" s="38">
        <f t="shared" si="18"/>
        <v>0</v>
      </c>
      <c r="BL15" s="38" t="str">
        <f t="shared" si="19"/>
        <v/>
      </c>
      <c r="BM15" s="38">
        <f t="shared" si="20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</v>
      </c>
      <c r="F16" s="186">
        <v>0</v>
      </c>
      <c r="G16" s="186">
        <v>2E-3</v>
      </c>
      <c r="H16" s="186">
        <v>0</v>
      </c>
      <c r="I16" s="186">
        <v>1E-3</v>
      </c>
      <c r="J16" s="186">
        <v>1E-3</v>
      </c>
      <c r="K16" s="186">
        <v>2E-3</v>
      </c>
      <c r="L16" s="41">
        <f t="shared" ca="1" si="5"/>
        <v>0</v>
      </c>
      <c r="M16" s="42" t="str">
        <f t="shared" si="6"/>
        <v/>
      </c>
      <c r="N16" s="43" t="str">
        <f t="shared" si="6"/>
        <v/>
      </c>
      <c r="O16" s="43">
        <f t="shared" si="6"/>
        <v>0</v>
      </c>
      <c r="P16" s="43" t="str">
        <f t="shared" si="6"/>
        <v/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190" t="str">
        <f t="shared" ca="1" si="7"/>
        <v>0</v>
      </c>
      <c r="U16" s="52">
        <v>1000</v>
      </c>
      <c r="V16" s="52">
        <v>1000</v>
      </c>
      <c r="W16" s="52">
        <v>1000</v>
      </c>
      <c r="X16" s="52">
        <v>1000</v>
      </c>
      <c r="Y16" s="52">
        <v>1000</v>
      </c>
      <c r="Z16" s="52">
        <v>1000</v>
      </c>
      <c r="AA16" s="52">
        <v>1000</v>
      </c>
      <c r="AB16" s="189" t="e">
        <f t="shared" ca="1" si="8"/>
        <v>#VALUE!</v>
      </c>
      <c r="AC16" s="50" t="e">
        <f t="shared" ca="1" si="8"/>
        <v>#VALUE!</v>
      </c>
      <c r="AD16" s="50">
        <f t="shared" ca="1" si="8"/>
        <v>0</v>
      </c>
      <c r="AE16" s="50" t="e">
        <f t="shared" ca="1" si="8"/>
        <v>#VALUE!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 t="str">
        <f t="shared" ca="1" si="9"/>
        <v/>
      </c>
      <c r="AJ16" s="49" t="e">
        <f t="shared" ca="1" si="10"/>
        <v>#VALUE!</v>
      </c>
      <c r="AK16" s="50" t="e">
        <f t="shared" ca="1" si="10"/>
        <v>#VALUE!</v>
      </c>
      <c r="AL16" s="50">
        <f t="shared" ca="1" si="10"/>
        <v>0</v>
      </c>
      <c r="AM16" s="50" t="e">
        <f t="shared" ca="1" si="10"/>
        <v>#VALUE!</v>
      </c>
      <c r="AN16" s="50">
        <f t="shared" ca="1" si="10"/>
        <v>0</v>
      </c>
      <c r="AO16" s="50">
        <f t="shared" ca="1" si="10"/>
        <v>0</v>
      </c>
      <c r="AP16" s="51">
        <f t="shared" ca="1" si="10"/>
        <v>0</v>
      </c>
      <c r="AQ16" s="36" t="str">
        <f t="shared" ca="1" si="11"/>
        <v/>
      </c>
      <c r="AR16" s="49" t="str">
        <f t="shared" ca="1" si="12"/>
        <v/>
      </c>
      <c r="AS16" s="50" t="str">
        <f t="shared" ca="1" si="12"/>
        <v/>
      </c>
      <c r="AT16" s="50" t="str">
        <f t="shared" ca="1" si="12"/>
        <v/>
      </c>
      <c r="AU16" s="50" t="str">
        <f t="shared" ca="1" si="12"/>
        <v/>
      </c>
      <c r="AV16" s="50" t="str">
        <f t="shared" ca="1" si="12"/>
        <v/>
      </c>
      <c r="AW16" s="50" t="str">
        <f t="shared" ca="1" si="12"/>
        <v/>
      </c>
      <c r="AX16" s="51" t="str">
        <f t="shared" ca="1" si="12"/>
        <v/>
      </c>
      <c r="AY16" s="52" t="str">
        <f t="shared" ca="1" si="12"/>
        <v/>
      </c>
      <c r="AZ16" s="37" t="str">
        <f t="shared" si="13"/>
        <v>0</v>
      </c>
      <c r="BA16" s="37" t="str">
        <f t="shared" si="13"/>
        <v>0</v>
      </c>
      <c r="BB16" s="37">
        <f t="shared" si="13"/>
        <v>83333.333333333328</v>
      </c>
      <c r="BC16" s="37" t="str">
        <f t="shared" si="13"/>
        <v>0</v>
      </c>
      <c r="BD16" s="37">
        <f t="shared" si="13"/>
        <v>166666.66666666666</v>
      </c>
      <c r="BE16" s="37">
        <f t="shared" si="13"/>
        <v>166666.66666666666</v>
      </c>
      <c r="BF16" s="37">
        <f t="shared" si="13"/>
        <v>83333.333333333328</v>
      </c>
      <c r="BG16" s="38" t="str">
        <f t="shared" si="21"/>
        <v/>
      </c>
      <c r="BH16" s="38" t="str">
        <f t="shared" si="15"/>
        <v/>
      </c>
      <c r="BI16" s="38">
        <f t="shared" si="16"/>
        <v>0</v>
      </c>
      <c r="BJ16" s="38" t="str">
        <f t="shared" si="17"/>
        <v/>
      </c>
      <c r="BK16" s="38">
        <f t="shared" si="18"/>
        <v>0</v>
      </c>
      <c r="BL16" s="38">
        <f t="shared" si="19"/>
        <v>0</v>
      </c>
      <c r="BM16" s="38">
        <f t="shared" si="20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0</v>
      </c>
      <c r="F17" s="186">
        <v>0</v>
      </c>
      <c r="G17" s="186">
        <v>7.0000000000000001E-3</v>
      </c>
      <c r="H17" s="186">
        <v>1.4999999999999999E-2</v>
      </c>
      <c r="I17" s="186">
        <v>0</v>
      </c>
      <c r="J17" s="186">
        <v>2E-3</v>
      </c>
      <c r="K17" s="186">
        <v>1E-3</v>
      </c>
      <c r="L17" s="41">
        <f t="shared" ca="1" si="5"/>
        <v>0</v>
      </c>
      <c r="M17" s="42" t="str">
        <f t="shared" si="6"/>
        <v/>
      </c>
      <c r="N17" s="43" t="str">
        <f t="shared" si="6"/>
        <v/>
      </c>
      <c r="O17" s="43">
        <f t="shared" si="6"/>
        <v>0</v>
      </c>
      <c r="P17" s="43">
        <f t="shared" si="6"/>
        <v>0</v>
      </c>
      <c r="Q17" s="43" t="str">
        <f t="shared" si="6"/>
        <v/>
      </c>
      <c r="R17" s="43">
        <f t="shared" si="6"/>
        <v>0</v>
      </c>
      <c r="S17" s="44">
        <f t="shared" si="6"/>
        <v>0</v>
      </c>
      <c r="T17" s="190" t="str">
        <f t="shared" ca="1" si="7"/>
        <v>0</v>
      </c>
      <c r="U17" s="52">
        <v>1000</v>
      </c>
      <c r="V17" s="52">
        <v>1000</v>
      </c>
      <c r="W17" s="52">
        <v>1000</v>
      </c>
      <c r="X17" s="52">
        <v>1000</v>
      </c>
      <c r="Y17" s="52">
        <v>1000</v>
      </c>
      <c r="Z17" s="52">
        <v>1000</v>
      </c>
      <c r="AA17" s="52">
        <v>1000</v>
      </c>
      <c r="AB17" s="189" t="e">
        <f t="shared" ca="1" si="8"/>
        <v>#VALUE!</v>
      </c>
      <c r="AC17" s="50" t="e">
        <f t="shared" ca="1" si="8"/>
        <v>#VALUE!</v>
      </c>
      <c r="AD17" s="50">
        <f t="shared" ca="1" si="8"/>
        <v>0</v>
      </c>
      <c r="AE17" s="50">
        <f t="shared" ca="1" si="8"/>
        <v>0</v>
      </c>
      <c r="AF17" s="50" t="e">
        <f t="shared" ca="1" si="8"/>
        <v>#VALUE!</v>
      </c>
      <c r="AG17" s="50">
        <f t="shared" ca="1" si="8"/>
        <v>0</v>
      </c>
      <c r="AH17" s="51">
        <f t="shared" ca="1" si="8"/>
        <v>0</v>
      </c>
      <c r="AI17" s="35" t="str">
        <f t="shared" ca="1" si="9"/>
        <v/>
      </c>
      <c r="AJ17" s="49" t="e">
        <f t="shared" ca="1" si="10"/>
        <v>#VALUE!</v>
      </c>
      <c r="AK17" s="50" t="e">
        <f t="shared" ca="1" si="10"/>
        <v>#VALUE!</v>
      </c>
      <c r="AL17" s="50">
        <f t="shared" ca="1" si="10"/>
        <v>0</v>
      </c>
      <c r="AM17" s="50">
        <f t="shared" ca="1" si="10"/>
        <v>0</v>
      </c>
      <c r="AN17" s="50" t="e">
        <f t="shared" ca="1" si="10"/>
        <v>#VALUE!</v>
      </c>
      <c r="AO17" s="50">
        <f t="shared" ca="1" si="10"/>
        <v>0</v>
      </c>
      <c r="AP17" s="51">
        <f t="shared" ca="1" si="10"/>
        <v>0</v>
      </c>
      <c r="AQ17" s="36" t="str">
        <f t="shared" ca="1" si="11"/>
        <v/>
      </c>
      <c r="AR17" s="49" t="str">
        <f t="shared" ca="1" si="12"/>
        <v/>
      </c>
      <c r="AS17" s="50" t="str">
        <f t="shared" ca="1" si="12"/>
        <v/>
      </c>
      <c r="AT17" s="50" t="str">
        <f t="shared" ca="1" si="12"/>
        <v/>
      </c>
      <c r="AU17" s="50" t="str">
        <f t="shared" ca="1" si="12"/>
        <v/>
      </c>
      <c r="AV17" s="50" t="str">
        <f t="shared" ca="1" si="12"/>
        <v/>
      </c>
      <c r="AW17" s="50" t="str">
        <f t="shared" ca="1" si="12"/>
        <v/>
      </c>
      <c r="AX17" s="51" t="str">
        <f t="shared" ca="1" si="12"/>
        <v/>
      </c>
      <c r="AY17" s="52" t="str">
        <f t="shared" ca="1" si="12"/>
        <v/>
      </c>
      <c r="AZ17" s="37" t="str">
        <f t="shared" si="13"/>
        <v>0</v>
      </c>
      <c r="BA17" s="37" t="str">
        <f t="shared" si="13"/>
        <v>0</v>
      </c>
      <c r="BB17" s="37">
        <f t="shared" si="13"/>
        <v>23809.523809523809</v>
      </c>
      <c r="BC17" s="37">
        <f t="shared" si="13"/>
        <v>11111.111111111111</v>
      </c>
      <c r="BD17" s="37" t="str">
        <f t="shared" si="13"/>
        <v>0</v>
      </c>
      <c r="BE17" s="37">
        <f t="shared" si="13"/>
        <v>83333.333333333328</v>
      </c>
      <c r="BF17" s="37">
        <f t="shared" si="13"/>
        <v>166666.66666666666</v>
      </c>
      <c r="BG17" s="38" t="str">
        <f t="shared" si="21"/>
        <v/>
      </c>
      <c r="BH17" s="38" t="str">
        <f t="shared" si="15"/>
        <v/>
      </c>
      <c r="BI17" s="38">
        <f t="shared" si="16"/>
        <v>0</v>
      </c>
      <c r="BJ17" s="38">
        <f t="shared" si="17"/>
        <v>0</v>
      </c>
      <c r="BK17" s="38" t="str">
        <f t="shared" si="18"/>
        <v/>
      </c>
      <c r="BL17" s="38">
        <f t="shared" si="19"/>
        <v>0</v>
      </c>
      <c r="BM17" s="38">
        <f t="shared" si="20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5.0999999999999997E-2</v>
      </c>
      <c r="F18" s="186">
        <v>1.7000000000000001E-2</v>
      </c>
      <c r="G18" s="186">
        <v>6.0000000000000001E-3</v>
      </c>
      <c r="H18" s="186">
        <v>0.03</v>
      </c>
      <c r="I18" s="186">
        <v>6.0000000000000001E-3</v>
      </c>
      <c r="J18" s="186">
        <v>2E-3</v>
      </c>
      <c r="K18" s="186">
        <v>6.7000000000000004E-2</v>
      </c>
      <c r="L18" s="41">
        <f t="shared" ca="1" si="5"/>
        <v>504</v>
      </c>
      <c r="M18" s="42">
        <f t="shared" si="6"/>
        <v>7</v>
      </c>
      <c r="N18" s="43">
        <f t="shared" si="6"/>
        <v>0</v>
      </c>
      <c r="O18" s="43">
        <f t="shared" si="6"/>
        <v>0</v>
      </c>
      <c r="P18" s="43">
        <f t="shared" si="6"/>
        <v>7</v>
      </c>
      <c r="Q18" s="43">
        <f t="shared" si="6"/>
        <v>0</v>
      </c>
      <c r="R18" s="43">
        <f t="shared" si="6"/>
        <v>0</v>
      </c>
      <c r="S18" s="44">
        <f t="shared" si="6"/>
        <v>7</v>
      </c>
      <c r="T18" s="190">
        <f t="shared" ca="1" si="7"/>
        <v>84</v>
      </c>
      <c r="U18" s="52">
        <v>1000</v>
      </c>
      <c r="V18" s="52">
        <v>1000</v>
      </c>
      <c r="W18" s="52">
        <v>1000</v>
      </c>
      <c r="X18" s="52">
        <v>1000</v>
      </c>
      <c r="Y18" s="52">
        <v>1000</v>
      </c>
      <c r="Z18" s="52">
        <v>1000</v>
      </c>
      <c r="AA18" s="52">
        <v>1000</v>
      </c>
      <c r="AB18" s="189">
        <f t="shared" ca="1" si="8"/>
        <v>28000</v>
      </c>
      <c r="AC18" s="50">
        <f t="shared" ca="1" si="8"/>
        <v>0</v>
      </c>
      <c r="AD18" s="50">
        <f t="shared" ca="1" si="8"/>
        <v>0</v>
      </c>
      <c r="AE18" s="50">
        <f t="shared" ca="1" si="8"/>
        <v>28000</v>
      </c>
      <c r="AF18" s="50">
        <f t="shared" ca="1" si="8"/>
        <v>0</v>
      </c>
      <c r="AG18" s="50">
        <f t="shared" ca="1" si="8"/>
        <v>0</v>
      </c>
      <c r="AH18" s="51">
        <f t="shared" ca="1" si="8"/>
        <v>28000</v>
      </c>
      <c r="AI18" s="35">
        <f t="shared" ca="1" si="9"/>
        <v>84000</v>
      </c>
      <c r="AJ18" s="49">
        <f t="shared" ca="1" si="10"/>
        <v>8.5679999999999996</v>
      </c>
      <c r="AK18" s="50">
        <f t="shared" ca="1" si="10"/>
        <v>0</v>
      </c>
      <c r="AL18" s="50">
        <f t="shared" ca="1" si="10"/>
        <v>0</v>
      </c>
      <c r="AM18" s="50">
        <f t="shared" ca="1" si="10"/>
        <v>5.04</v>
      </c>
      <c r="AN18" s="50">
        <f t="shared" ca="1" si="10"/>
        <v>0</v>
      </c>
      <c r="AO18" s="50">
        <f t="shared" ca="1" si="10"/>
        <v>0</v>
      </c>
      <c r="AP18" s="51">
        <f t="shared" ca="1" si="10"/>
        <v>11.256</v>
      </c>
      <c r="AQ18" s="36">
        <f t="shared" ca="1" si="11"/>
        <v>24.864000000000001</v>
      </c>
      <c r="AR18" s="49">
        <f t="shared" ca="1" si="12"/>
        <v>3267.9738562091507</v>
      </c>
      <c r="AS18" s="50" t="str">
        <f t="shared" ca="1" si="12"/>
        <v/>
      </c>
      <c r="AT18" s="50" t="str">
        <f t="shared" ca="1" si="12"/>
        <v/>
      </c>
      <c r="AU18" s="50">
        <f t="shared" ca="1" si="12"/>
        <v>5555.5555555555557</v>
      </c>
      <c r="AV18" s="50" t="str">
        <f t="shared" ca="1" si="12"/>
        <v/>
      </c>
      <c r="AW18" s="50" t="str">
        <f t="shared" ca="1" si="12"/>
        <v/>
      </c>
      <c r="AX18" s="51">
        <f t="shared" ca="1" si="12"/>
        <v>2487.5621890547263</v>
      </c>
      <c r="AY18" s="52">
        <f t="shared" ca="1" si="12"/>
        <v>3378.3783783783783</v>
      </c>
      <c r="AZ18" s="37">
        <f t="shared" si="13"/>
        <v>3267.9738562091502</v>
      </c>
      <c r="BA18" s="37">
        <f t="shared" si="13"/>
        <v>9803.9215686274492</v>
      </c>
      <c r="BB18" s="37">
        <f t="shared" si="13"/>
        <v>27777.777777777777</v>
      </c>
      <c r="BC18" s="37">
        <f t="shared" si="13"/>
        <v>5555.5555555555557</v>
      </c>
      <c r="BD18" s="37">
        <f t="shared" si="13"/>
        <v>27777.777777777777</v>
      </c>
      <c r="BE18" s="37">
        <f t="shared" si="13"/>
        <v>83333.333333333328</v>
      </c>
      <c r="BF18" s="37">
        <f t="shared" si="13"/>
        <v>2487.5621890547259</v>
      </c>
      <c r="BG18" s="38">
        <f t="shared" si="21"/>
        <v>7</v>
      </c>
      <c r="BH18" s="38">
        <f t="shared" si="15"/>
        <v>0</v>
      </c>
      <c r="BI18" s="38">
        <f t="shared" si="16"/>
        <v>0</v>
      </c>
      <c r="BJ18" s="38">
        <f t="shared" si="17"/>
        <v>7</v>
      </c>
      <c r="BK18" s="38">
        <f t="shared" si="18"/>
        <v>0</v>
      </c>
      <c r="BL18" s="38">
        <f t="shared" si="19"/>
        <v>0</v>
      </c>
      <c r="BM18" s="38">
        <f t="shared" si="20"/>
        <v>7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0.124</v>
      </c>
      <c r="F19" s="186">
        <v>7.6999999999999999E-2</v>
      </c>
      <c r="G19" s="186">
        <v>8.0000000000000002E-3</v>
      </c>
      <c r="H19" s="186">
        <v>9.2999999999999999E-2</v>
      </c>
      <c r="I19" s="186">
        <v>1.4E-2</v>
      </c>
      <c r="J19" s="186">
        <v>7.0000000000000001E-3</v>
      </c>
      <c r="K19" s="186">
        <v>3.7999999999999999E-2</v>
      </c>
      <c r="L19" s="41">
        <f t="shared" ca="1" si="5"/>
        <v>672</v>
      </c>
      <c r="M19" s="42">
        <f t="shared" si="6"/>
        <v>7</v>
      </c>
      <c r="N19" s="43">
        <f t="shared" si="6"/>
        <v>7</v>
      </c>
      <c r="O19" s="43">
        <f t="shared" si="6"/>
        <v>0</v>
      </c>
      <c r="P19" s="43">
        <f t="shared" si="6"/>
        <v>7</v>
      </c>
      <c r="Q19" s="43">
        <f t="shared" si="6"/>
        <v>0</v>
      </c>
      <c r="R19" s="43">
        <f t="shared" si="6"/>
        <v>0</v>
      </c>
      <c r="S19" s="44">
        <f t="shared" si="6"/>
        <v>7</v>
      </c>
      <c r="T19" s="190">
        <f t="shared" ca="1" si="7"/>
        <v>112</v>
      </c>
      <c r="U19" s="52">
        <v>1000</v>
      </c>
      <c r="V19" s="52">
        <v>1000</v>
      </c>
      <c r="W19" s="52">
        <v>1000</v>
      </c>
      <c r="X19" s="52">
        <v>1000</v>
      </c>
      <c r="Y19" s="52">
        <v>1000</v>
      </c>
      <c r="Z19" s="52">
        <v>1000</v>
      </c>
      <c r="AA19" s="52">
        <v>1000</v>
      </c>
      <c r="AB19" s="189">
        <f t="shared" ca="1" si="8"/>
        <v>28000</v>
      </c>
      <c r="AC19" s="50">
        <f t="shared" ca="1" si="8"/>
        <v>28000</v>
      </c>
      <c r="AD19" s="50">
        <f t="shared" ca="1" si="8"/>
        <v>0</v>
      </c>
      <c r="AE19" s="50">
        <f t="shared" ca="1" si="8"/>
        <v>28000</v>
      </c>
      <c r="AF19" s="50">
        <f t="shared" ca="1" si="8"/>
        <v>0</v>
      </c>
      <c r="AG19" s="50">
        <f t="shared" ca="1" si="8"/>
        <v>0</v>
      </c>
      <c r="AH19" s="51">
        <f t="shared" ca="1" si="8"/>
        <v>28000</v>
      </c>
      <c r="AI19" s="35">
        <f t="shared" ca="1" si="9"/>
        <v>112000</v>
      </c>
      <c r="AJ19" s="49">
        <f t="shared" ca="1" si="10"/>
        <v>20.832000000000001</v>
      </c>
      <c r="AK19" s="50">
        <f t="shared" ca="1" si="10"/>
        <v>12.936</v>
      </c>
      <c r="AL19" s="50">
        <f t="shared" ca="1" si="10"/>
        <v>0</v>
      </c>
      <c r="AM19" s="50">
        <f t="shared" ca="1" si="10"/>
        <v>15.624000000000001</v>
      </c>
      <c r="AN19" s="50">
        <f t="shared" ca="1" si="10"/>
        <v>0</v>
      </c>
      <c r="AO19" s="50">
        <f t="shared" ca="1" si="10"/>
        <v>0</v>
      </c>
      <c r="AP19" s="51">
        <f t="shared" ca="1" si="10"/>
        <v>6.3839999999999995</v>
      </c>
      <c r="AQ19" s="36">
        <f t="shared" ca="1" si="11"/>
        <v>55.776000000000003</v>
      </c>
      <c r="AR19" s="49">
        <f t="shared" ca="1" si="12"/>
        <v>1344.0860215053763</v>
      </c>
      <c r="AS19" s="50">
        <f t="shared" ca="1" si="12"/>
        <v>2164.5021645021643</v>
      </c>
      <c r="AT19" s="50" t="str">
        <f t="shared" ca="1" si="12"/>
        <v/>
      </c>
      <c r="AU19" s="50">
        <f t="shared" ca="1" si="12"/>
        <v>1792.1146953405018</v>
      </c>
      <c r="AV19" s="50" t="str">
        <f t="shared" ca="1" si="12"/>
        <v/>
      </c>
      <c r="AW19" s="50" t="str">
        <f t="shared" ca="1" si="12"/>
        <v/>
      </c>
      <c r="AX19" s="51">
        <f t="shared" ca="1" si="12"/>
        <v>4385.9649122807023</v>
      </c>
      <c r="AY19" s="52">
        <f t="shared" ca="1" si="12"/>
        <v>2008.032128514056</v>
      </c>
      <c r="AZ19" s="37">
        <f t="shared" si="13"/>
        <v>1344.0860215053763</v>
      </c>
      <c r="BA19" s="37">
        <f t="shared" si="13"/>
        <v>2164.5021645021643</v>
      </c>
      <c r="BB19" s="37">
        <f t="shared" si="13"/>
        <v>20833.333333333332</v>
      </c>
      <c r="BC19" s="37">
        <f t="shared" si="13"/>
        <v>1792.1146953405016</v>
      </c>
      <c r="BD19" s="37">
        <f t="shared" si="13"/>
        <v>11904.761904761905</v>
      </c>
      <c r="BE19" s="37">
        <f t="shared" si="13"/>
        <v>23809.523809523809</v>
      </c>
      <c r="BF19" s="37">
        <f t="shared" si="13"/>
        <v>4385.9649122807014</v>
      </c>
      <c r="BG19" s="38">
        <f t="shared" si="21"/>
        <v>7</v>
      </c>
      <c r="BH19" s="38">
        <f t="shared" si="15"/>
        <v>7</v>
      </c>
      <c r="BI19" s="38">
        <f t="shared" si="16"/>
        <v>0</v>
      </c>
      <c r="BJ19" s="38">
        <f t="shared" si="17"/>
        <v>7</v>
      </c>
      <c r="BK19" s="38">
        <f t="shared" si="18"/>
        <v>0</v>
      </c>
      <c r="BL19" s="38">
        <f t="shared" si="19"/>
        <v>0</v>
      </c>
      <c r="BM19" s="38">
        <f t="shared" si="20"/>
        <v>7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0.217</v>
      </c>
      <c r="F20" s="186">
        <v>5.0999999999999997E-2</v>
      </c>
      <c r="G20" s="186">
        <v>3.6999999999999998E-2</v>
      </c>
      <c r="H20" s="186">
        <v>4.2000000000000003E-2</v>
      </c>
      <c r="I20" s="186">
        <v>2.1000000000000001E-2</v>
      </c>
      <c r="J20" s="186">
        <v>4.2000000000000003E-2</v>
      </c>
      <c r="K20" s="186">
        <v>4.1000000000000002E-2</v>
      </c>
      <c r="L20" s="41">
        <f t="shared" ca="1" si="5"/>
        <v>1176</v>
      </c>
      <c r="M20" s="42">
        <f t="shared" si="6"/>
        <v>7</v>
      </c>
      <c r="N20" s="43">
        <f t="shared" si="6"/>
        <v>7</v>
      </c>
      <c r="O20" s="43">
        <f t="shared" si="6"/>
        <v>7</v>
      </c>
      <c r="P20" s="43">
        <f t="shared" si="6"/>
        <v>7</v>
      </c>
      <c r="Q20" s="43">
        <f t="shared" si="6"/>
        <v>7</v>
      </c>
      <c r="R20" s="43">
        <f t="shared" si="6"/>
        <v>7</v>
      </c>
      <c r="S20" s="44">
        <f t="shared" si="6"/>
        <v>7</v>
      </c>
      <c r="T20" s="190">
        <f t="shared" ca="1" si="7"/>
        <v>196</v>
      </c>
      <c r="U20" s="52">
        <v>1000</v>
      </c>
      <c r="V20" s="52">
        <v>1000</v>
      </c>
      <c r="W20" s="52">
        <v>1000</v>
      </c>
      <c r="X20" s="52">
        <v>1000</v>
      </c>
      <c r="Y20" s="52">
        <v>1000</v>
      </c>
      <c r="Z20" s="52">
        <v>1000</v>
      </c>
      <c r="AA20" s="52">
        <v>1000</v>
      </c>
      <c r="AB20" s="189">
        <f t="shared" ca="1" si="8"/>
        <v>28000</v>
      </c>
      <c r="AC20" s="50">
        <f t="shared" ca="1" si="8"/>
        <v>28000</v>
      </c>
      <c r="AD20" s="50">
        <f t="shared" ca="1" si="8"/>
        <v>28000</v>
      </c>
      <c r="AE20" s="50">
        <f t="shared" ca="1" si="8"/>
        <v>28000</v>
      </c>
      <c r="AF20" s="50">
        <f t="shared" ca="1" si="8"/>
        <v>28000</v>
      </c>
      <c r="AG20" s="50">
        <f t="shared" ca="1" si="8"/>
        <v>28000</v>
      </c>
      <c r="AH20" s="51">
        <f t="shared" ca="1" si="8"/>
        <v>28000</v>
      </c>
      <c r="AI20" s="35">
        <f t="shared" ca="1" si="9"/>
        <v>196000</v>
      </c>
      <c r="AJ20" s="49">
        <f t="shared" ca="1" si="10"/>
        <v>36.456000000000003</v>
      </c>
      <c r="AK20" s="50">
        <f t="shared" ca="1" si="10"/>
        <v>8.5679999999999996</v>
      </c>
      <c r="AL20" s="50">
        <f t="shared" ca="1" si="10"/>
        <v>6.2159999999999993</v>
      </c>
      <c r="AM20" s="50">
        <f t="shared" ca="1" si="10"/>
        <v>7.056</v>
      </c>
      <c r="AN20" s="50">
        <f t="shared" ca="1" si="10"/>
        <v>3.528</v>
      </c>
      <c r="AO20" s="50">
        <f t="shared" ca="1" si="10"/>
        <v>7.056</v>
      </c>
      <c r="AP20" s="51">
        <f t="shared" ca="1" si="10"/>
        <v>6.8879999999999999</v>
      </c>
      <c r="AQ20" s="36">
        <f t="shared" ca="1" si="11"/>
        <v>75.768000000000001</v>
      </c>
      <c r="AR20" s="49">
        <f t="shared" ca="1" si="12"/>
        <v>768.04915514592926</v>
      </c>
      <c r="AS20" s="50">
        <f t="shared" ca="1" si="12"/>
        <v>3267.9738562091507</v>
      </c>
      <c r="AT20" s="50">
        <f t="shared" ca="1" si="12"/>
        <v>4504.5045045045053</v>
      </c>
      <c r="AU20" s="50">
        <f t="shared" ca="1" si="12"/>
        <v>3968.2539682539682</v>
      </c>
      <c r="AV20" s="50">
        <f t="shared" ca="1" si="12"/>
        <v>7936.5079365079364</v>
      </c>
      <c r="AW20" s="50">
        <f t="shared" ca="1" si="12"/>
        <v>3968.2539682539682</v>
      </c>
      <c r="AX20" s="51">
        <f t="shared" ca="1" si="12"/>
        <v>4065.040650406504</v>
      </c>
      <c r="AY20" s="52">
        <f t="shared" ca="1" si="12"/>
        <v>2586.8440502586845</v>
      </c>
      <c r="AZ20" s="37">
        <f t="shared" si="13"/>
        <v>768.04915514592926</v>
      </c>
      <c r="BA20" s="37">
        <f t="shared" si="13"/>
        <v>3267.9738562091502</v>
      </c>
      <c r="BB20" s="37">
        <f t="shared" si="13"/>
        <v>4504.5045045045044</v>
      </c>
      <c r="BC20" s="37">
        <f t="shared" si="13"/>
        <v>3968.2539682539677</v>
      </c>
      <c r="BD20" s="37">
        <f t="shared" si="13"/>
        <v>7936.5079365079355</v>
      </c>
      <c r="BE20" s="37">
        <f t="shared" si="13"/>
        <v>3968.2539682539677</v>
      </c>
      <c r="BF20" s="37">
        <f t="shared" si="13"/>
        <v>4065.0406504065036</v>
      </c>
      <c r="BG20" s="38">
        <f t="shared" si="21"/>
        <v>7</v>
      </c>
      <c r="BH20" s="38">
        <f t="shared" si="15"/>
        <v>7</v>
      </c>
      <c r="BI20" s="38">
        <f t="shared" si="16"/>
        <v>7</v>
      </c>
      <c r="BJ20" s="38">
        <f t="shared" si="17"/>
        <v>7</v>
      </c>
      <c r="BK20" s="38">
        <f t="shared" si="18"/>
        <v>7</v>
      </c>
      <c r="BL20" s="38">
        <f t="shared" si="19"/>
        <v>7</v>
      </c>
      <c r="BM20" s="38">
        <f t="shared" si="20"/>
        <v>7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0.17699999999999999</v>
      </c>
      <c r="F21" s="186">
        <v>6.0000000000000001E-3</v>
      </c>
      <c r="G21" s="186">
        <v>9.1999999999999998E-2</v>
      </c>
      <c r="H21" s="186">
        <v>7.0000000000000007E-2</v>
      </c>
      <c r="I21" s="186">
        <v>3.4000000000000002E-2</v>
      </c>
      <c r="J21" s="186">
        <v>5.6000000000000001E-2</v>
      </c>
      <c r="K21" s="186">
        <v>7.2999999999999995E-2</v>
      </c>
      <c r="L21" s="41">
        <f t="shared" ca="1" si="5"/>
        <v>1008</v>
      </c>
      <c r="M21" s="42">
        <f t="shared" si="6"/>
        <v>7</v>
      </c>
      <c r="N21" s="43">
        <f t="shared" si="6"/>
        <v>0</v>
      </c>
      <c r="O21" s="43">
        <f t="shared" si="6"/>
        <v>7</v>
      </c>
      <c r="P21" s="43">
        <f t="shared" si="6"/>
        <v>7</v>
      </c>
      <c r="Q21" s="43">
        <f t="shared" si="6"/>
        <v>7</v>
      </c>
      <c r="R21" s="43">
        <f t="shared" si="6"/>
        <v>7</v>
      </c>
      <c r="S21" s="44">
        <f t="shared" si="6"/>
        <v>7</v>
      </c>
      <c r="T21" s="190">
        <f t="shared" ca="1" si="7"/>
        <v>168</v>
      </c>
      <c r="U21" s="52">
        <v>1000</v>
      </c>
      <c r="V21" s="52">
        <v>1000</v>
      </c>
      <c r="W21" s="52">
        <v>1000</v>
      </c>
      <c r="X21" s="52">
        <v>1000</v>
      </c>
      <c r="Y21" s="52">
        <v>1000</v>
      </c>
      <c r="Z21" s="52">
        <v>1000</v>
      </c>
      <c r="AA21" s="52">
        <v>1000</v>
      </c>
      <c r="AB21" s="189">
        <f t="shared" ca="1" si="8"/>
        <v>28000</v>
      </c>
      <c r="AC21" s="50">
        <f t="shared" ca="1" si="8"/>
        <v>0</v>
      </c>
      <c r="AD21" s="50">
        <f t="shared" ca="1" si="8"/>
        <v>28000</v>
      </c>
      <c r="AE21" s="50">
        <f t="shared" ca="1" si="8"/>
        <v>28000</v>
      </c>
      <c r="AF21" s="50">
        <f t="shared" ca="1" si="8"/>
        <v>28000</v>
      </c>
      <c r="AG21" s="50">
        <f t="shared" ca="1" si="8"/>
        <v>28000</v>
      </c>
      <c r="AH21" s="51">
        <f t="shared" ca="1" si="8"/>
        <v>28000</v>
      </c>
      <c r="AI21" s="35">
        <f t="shared" ca="1" si="9"/>
        <v>168000</v>
      </c>
      <c r="AJ21" s="49">
        <f t="shared" ca="1" si="10"/>
        <v>29.735999999999997</v>
      </c>
      <c r="AK21" s="50">
        <f t="shared" ca="1" si="10"/>
        <v>0</v>
      </c>
      <c r="AL21" s="50">
        <f t="shared" ca="1" si="10"/>
        <v>15.456</v>
      </c>
      <c r="AM21" s="50">
        <f t="shared" ca="1" si="10"/>
        <v>11.760000000000002</v>
      </c>
      <c r="AN21" s="50">
        <f t="shared" ca="1" si="10"/>
        <v>5.7120000000000006</v>
      </c>
      <c r="AO21" s="50">
        <f t="shared" ca="1" si="10"/>
        <v>9.4079999999999995</v>
      </c>
      <c r="AP21" s="51">
        <f t="shared" ca="1" si="10"/>
        <v>12.263999999999999</v>
      </c>
      <c r="AQ21" s="36">
        <f t="shared" ca="1" si="11"/>
        <v>84.335999999999999</v>
      </c>
      <c r="AR21" s="49">
        <f t="shared" ca="1" si="12"/>
        <v>941.61958568738237</v>
      </c>
      <c r="AS21" s="50" t="str">
        <f t="shared" ca="1" si="12"/>
        <v/>
      </c>
      <c r="AT21" s="50">
        <f t="shared" ca="1" si="12"/>
        <v>1811.5942028985507</v>
      </c>
      <c r="AU21" s="50">
        <f t="shared" ca="1" si="12"/>
        <v>2380.9523809523807</v>
      </c>
      <c r="AV21" s="50">
        <f t="shared" ca="1" si="12"/>
        <v>4901.9607843137246</v>
      </c>
      <c r="AW21" s="50">
        <f t="shared" ca="1" si="12"/>
        <v>2976.1904761904761</v>
      </c>
      <c r="AX21" s="51">
        <f t="shared" ca="1" si="12"/>
        <v>2283.1050228310505</v>
      </c>
      <c r="AY21" s="52">
        <f t="shared" ca="1" si="12"/>
        <v>1992.0318725099603</v>
      </c>
      <c r="AZ21" s="37">
        <f t="shared" si="13"/>
        <v>941.61958568738225</v>
      </c>
      <c r="BA21" s="37">
        <f t="shared" si="13"/>
        <v>27777.777777777777</v>
      </c>
      <c r="BB21" s="37">
        <f t="shared" si="13"/>
        <v>1811.5942028985507</v>
      </c>
      <c r="BC21" s="37">
        <f t="shared" si="13"/>
        <v>2380.9523809523807</v>
      </c>
      <c r="BD21" s="37">
        <f t="shared" si="13"/>
        <v>4901.9607843137246</v>
      </c>
      <c r="BE21" s="37">
        <f t="shared" si="13"/>
        <v>2976.1904761904761</v>
      </c>
      <c r="BF21" s="37">
        <f t="shared" si="13"/>
        <v>2283.1050228310501</v>
      </c>
      <c r="BG21" s="38">
        <f t="shared" si="21"/>
        <v>7</v>
      </c>
      <c r="BH21" s="38">
        <f t="shared" si="15"/>
        <v>0</v>
      </c>
      <c r="BI21" s="38">
        <f t="shared" si="16"/>
        <v>7</v>
      </c>
      <c r="BJ21" s="38">
        <f t="shared" si="17"/>
        <v>7</v>
      </c>
      <c r="BK21" s="38">
        <f t="shared" si="18"/>
        <v>7</v>
      </c>
      <c r="BL21" s="38">
        <f t="shared" si="19"/>
        <v>7</v>
      </c>
      <c r="BM21" s="38">
        <f t="shared" si="20"/>
        <v>7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0.20399999999999999</v>
      </c>
      <c r="F22" s="186">
        <v>5.7000000000000002E-2</v>
      </c>
      <c r="G22" s="186">
        <v>1.2999999999999999E-2</v>
      </c>
      <c r="H22" s="186">
        <v>0.151</v>
      </c>
      <c r="I22" s="186">
        <v>5.1999999999999998E-2</v>
      </c>
      <c r="J22" s="186">
        <v>0.16900000000000001</v>
      </c>
      <c r="K22" s="186">
        <v>2.3E-2</v>
      </c>
      <c r="L22" s="41">
        <f t="shared" ca="1" si="5"/>
        <v>1008</v>
      </c>
      <c r="M22" s="42">
        <f t="shared" si="6"/>
        <v>7</v>
      </c>
      <c r="N22" s="43">
        <f t="shared" si="6"/>
        <v>7</v>
      </c>
      <c r="O22" s="43">
        <f t="shared" si="6"/>
        <v>0</v>
      </c>
      <c r="P22" s="43">
        <f t="shared" si="6"/>
        <v>7</v>
      </c>
      <c r="Q22" s="43">
        <f t="shared" si="6"/>
        <v>7</v>
      </c>
      <c r="R22" s="43">
        <f t="shared" si="6"/>
        <v>7</v>
      </c>
      <c r="S22" s="44">
        <f t="shared" si="6"/>
        <v>7</v>
      </c>
      <c r="T22" s="190">
        <f t="shared" ca="1" si="7"/>
        <v>168</v>
      </c>
      <c r="U22" s="52">
        <v>1000</v>
      </c>
      <c r="V22" s="52">
        <v>1000</v>
      </c>
      <c r="W22" s="52">
        <v>1000</v>
      </c>
      <c r="X22" s="52">
        <v>1000</v>
      </c>
      <c r="Y22" s="52">
        <v>1000</v>
      </c>
      <c r="Z22" s="52">
        <v>1000</v>
      </c>
      <c r="AA22" s="52">
        <v>1000</v>
      </c>
      <c r="AB22" s="189">
        <f t="shared" ca="1" si="8"/>
        <v>28000</v>
      </c>
      <c r="AC22" s="50">
        <f t="shared" ca="1" si="8"/>
        <v>28000</v>
      </c>
      <c r="AD22" s="50">
        <f t="shared" ca="1" si="8"/>
        <v>0</v>
      </c>
      <c r="AE22" s="50">
        <f t="shared" ca="1" si="8"/>
        <v>28000</v>
      </c>
      <c r="AF22" s="50">
        <f t="shared" ca="1" si="8"/>
        <v>28000</v>
      </c>
      <c r="AG22" s="50">
        <f t="shared" ca="1" si="8"/>
        <v>28000</v>
      </c>
      <c r="AH22" s="51">
        <f t="shared" ca="1" si="8"/>
        <v>28000</v>
      </c>
      <c r="AI22" s="35">
        <f t="shared" ca="1" si="9"/>
        <v>168000</v>
      </c>
      <c r="AJ22" s="49">
        <f t="shared" ca="1" si="10"/>
        <v>34.271999999999998</v>
      </c>
      <c r="AK22" s="50">
        <f t="shared" ca="1" si="10"/>
        <v>9.5760000000000005</v>
      </c>
      <c r="AL22" s="50">
        <f t="shared" ca="1" si="10"/>
        <v>0</v>
      </c>
      <c r="AM22" s="50">
        <f t="shared" ca="1" si="10"/>
        <v>25.367999999999999</v>
      </c>
      <c r="AN22" s="50">
        <f t="shared" ca="1" si="10"/>
        <v>8.7359999999999989</v>
      </c>
      <c r="AO22" s="50">
        <f t="shared" ca="1" si="10"/>
        <v>28.392000000000003</v>
      </c>
      <c r="AP22" s="51">
        <f t="shared" ca="1" si="10"/>
        <v>3.8639999999999999</v>
      </c>
      <c r="AQ22" s="36">
        <f t="shared" ca="1" si="11"/>
        <v>110.208</v>
      </c>
      <c r="AR22" s="49">
        <f t="shared" ca="1" si="12"/>
        <v>816.99346405228766</v>
      </c>
      <c r="AS22" s="50">
        <f t="shared" ca="1" si="12"/>
        <v>2923.9766081871344</v>
      </c>
      <c r="AT22" s="50" t="str">
        <f t="shared" ca="1" si="12"/>
        <v/>
      </c>
      <c r="AU22" s="50">
        <f t="shared" ca="1" si="12"/>
        <v>1103.7527593818986</v>
      </c>
      <c r="AV22" s="50">
        <f t="shared" ca="1" si="12"/>
        <v>3205.1282051282055</v>
      </c>
      <c r="AW22" s="50">
        <f t="shared" ca="1" si="12"/>
        <v>986.19329388560152</v>
      </c>
      <c r="AX22" s="51">
        <f t="shared" ca="1" si="12"/>
        <v>7246.376811594203</v>
      </c>
      <c r="AY22" s="52">
        <f t="shared" ca="1" si="12"/>
        <v>1524.3902439024391</v>
      </c>
      <c r="AZ22" s="37">
        <f t="shared" si="13"/>
        <v>816.99346405228755</v>
      </c>
      <c r="BA22" s="37">
        <f t="shared" si="13"/>
        <v>2923.9766081871344</v>
      </c>
      <c r="BB22" s="37">
        <f t="shared" si="13"/>
        <v>12820.51282051282</v>
      </c>
      <c r="BC22" s="37">
        <f t="shared" si="13"/>
        <v>1103.7527593818984</v>
      </c>
      <c r="BD22" s="37">
        <f t="shared" si="13"/>
        <v>3205.1282051282051</v>
      </c>
      <c r="BE22" s="37">
        <f t="shared" si="13"/>
        <v>986.19329388560141</v>
      </c>
      <c r="BF22" s="37">
        <f t="shared" si="13"/>
        <v>7246.376811594203</v>
      </c>
      <c r="BG22" s="38">
        <f t="shared" si="21"/>
        <v>7</v>
      </c>
      <c r="BH22" s="38">
        <f t="shared" si="15"/>
        <v>7</v>
      </c>
      <c r="BI22" s="38">
        <f t="shared" si="16"/>
        <v>0</v>
      </c>
      <c r="BJ22" s="38">
        <f t="shared" si="17"/>
        <v>7</v>
      </c>
      <c r="BK22" s="38">
        <f t="shared" si="18"/>
        <v>7</v>
      </c>
      <c r="BL22" s="38">
        <f t="shared" si="19"/>
        <v>7</v>
      </c>
      <c r="BM22" s="38">
        <f t="shared" si="20"/>
        <v>7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0.215</v>
      </c>
      <c r="F23" s="186">
        <v>0.128</v>
      </c>
      <c r="G23" s="186">
        <v>3.5000000000000003E-2</v>
      </c>
      <c r="H23" s="186">
        <v>0.16200000000000001</v>
      </c>
      <c r="I23" s="186">
        <v>0.113</v>
      </c>
      <c r="J23" s="186">
        <v>0.14499999999999999</v>
      </c>
      <c r="K23" s="186">
        <v>3.5999999999999997E-2</v>
      </c>
      <c r="L23" s="41">
        <f t="shared" ca="1" si="5"/>
        <v>1176</v>
      </c>
      <c r="M23" s="42">
        <f t="shared" si="6"/>
        <v>7</v>
      </c>
      <c r="N23" s="43">
        <f t="shared" si="6"/>
        <v>7</v>
      </c>
      <c r="O23" s="43">
        <f t="shared" si="6"/>
        <v>7</v>
      </c>
      <c r="P23" s="43">
        <f t="shared" si="6"/>
        <v>7</v>
      </c>
      <c r="Q23" s="43">
        <f t="shared" si="6"/>
        <v>7</v>
      </c>
      <c r="R23" s="43">
        <f t="shared" si="6"/>
        <v>7</v>
      </c>
      <c r="S23" s="44">
        <f t="shared" si="6"/>
        <v>7</v>
      </c>
      <c r="T23" s="190">
        <f t="shared" ca="1" si="7"/>
        <v>196</v>
      </c>
      <c r="U23" s="52">
        <v>1000</v>
      </c>
      <c r="V23" s="52">
        <v>1000</v>
      </c>
      <c r="W23" s="52">
        <v>1000</v>
      </c>
      <c r="X23" s="52">
        <v>1000</v>
      </c>
      <c r="Y23" s="52">
        <v>1000</v>
      </c>
      <c r="Z23" s="52">
        <v>1000</v>
      </c>
      <c r="AA23" s="52">
        <v>1000</v>
      </c>
      <c r="AB23" s="189">
        <f t="shared" ca="1" si="8"/>
        <v>28000</v>
      </c>
      <c r="AC23" s="50">
        <f t="shared" ca="1" si="8"/>
        <v>28000</v>
      </c>
      <c r="AD23" s="50">
        <f t="shared" ca="1" si="8"/>
        <v>28000</v>
      </c>
      <c r="AE23" s="50">
        <f t="shared" ca="1" si="8"/>
        <v>28000</v>
      </c>
      <c r="AF23" s="50">
        <f t="shared" ca="1" si="8"/>
        <v>28000</v>
      </c>
      <c r="AG23" s="50">
        <f t="shared" ca="1" si="8"/>
        <v>28000</v>
      </c>
      <c r="AH23" s="51">
        <f t="shared" ca="1" si="8"/>
        <v>28000</v>
      </c>
      <c r="AI23" s="35">
        <f t="shared" ca="1" si="9"/>
        <v>196000</v>
      </c>
      <c r="AJ23" s="49">
        <f t="shared" ca="1" si="10"/>
        <v>36.119999999999997</v>
      </c>
      <c r="AK23" s="50">
        <f t="shared" ca="1" si="10"/>
        <v>21.504000000000001</v>
      </c>
      <c r="AL23" s="50">
        <f t="shared" ca="1" si="10"/>
        <v>5.8800000000000008</v>
      </c>
      <c r="AM23" s="50">
        <f t="shared" ca="1" si="10"/>
        <v>27.216000000000001</v>
      </c>
      <c r="AN23" s="50">
        <f t="shared" ca="1" si="10"/>
        <v>18.984000000000002</v>
      </c>
      <c r="AO23" s="50">
        <f t="shared" ca="1" si="10"/>
        <v>24.36</v>
      </c>
      <c r="AP23" s="51">
        <f t="shared" ca="1" si="10"/>
        <v>6.0479999999999992</v>
      </c>
      <c r="AQ23" s="36">
        <f t="shared" ca="1" si="11"/>
        <v>140.11200000000002</v>
      </c>
      <c r="AR23" s="49">
        <f t="shared" ca="1" si="12"/>
        <v>775.19379844961247</v>
      </c>
      <c r="AS23" s="50">
        <f t="shared" ca="1" si="12"/>
        <v>1302.0833333333333</v>
      </c>
      <c r="AT23" s="50">
        <f t="shared" ca="1" si="12"/>
        <v>4761.9047619047615</v>
      </c>
      <c r="AU23" s="50">
        <f t="shared" ca="1" si="12"/>
        <v>1028.8065843621398</v>
      </c>
      <c r="AV23" s="50">
        <f t="shared" ca="1" si="12"/>
        <v>1474.9262536873155</v>
      </c>
      <c r="AW23" s="50">
        <f t="shared" ca="1" si="12"/>
        <v>1149.4252873563219</v>
      </c>
      <c r="AX23" s="51">
        <f t="shared" ca="1" si="12"/>
        <v>4629.6296296296305</v>
      </c>
      <c r="AY23" s="52">
        <f t="shared" ca="1" si="12"/>
        <v>1398.8808952837728</v>
      </c>
      <c r="AZ23" s="37">
        <f t="shared" si="13"/>
        <v>775.19379844961236</v>
      </c>
      <c r="BA23" s="37">
        <f t="shared" si="13"/>
        <v>1302.0833333333333</v>
      </c>
      <c r="BB23" s="37">
        <f t="shared" si="13"/>
        <v>4761.9047619047615</v>
      </c>
      <c r="BC23" s="37">
        <f t="shared" si="13"/>
        <v>1028.8065843621398</v>
      </c>
      <c r="BD23" s="37">
        <f t="shared" si="13"/>
        <v>1474.9262536873155</v>
      </c>
      <c r="BE23" s="37">
        <f t="shared" si="13"/>
        <v>1149.4252873563219</v>
      </c>
      <c r="BF23" s="37">
        <f t="shared" si="13"/>
        <v>4629.6296296296296</v>
      </c>
      <c r="BG23" s="38">
        <f t="shared" si="21"/>
        <v>7</v>
      </c>
      <c r="BH23" s="38">
        <f t="shared" si="15"/>
        <v>7</v>
      </c>
      <c r="BI23" s="38">
        <f t="shared" si="16"/>
        <v>7</v>
      </c>
      <c r="BJ23" s="38">
        <f t="shared" si="17"/>
        <v>7</v>
      </c>
      <c r="BK23" s="38">
        <f t="shared" si="18"/>
        <v>7</v>
      </c>
      <c r="BL23" s="38">
        <f t="shared" si="19"/>
        <v>7</v>
      </c>
      <c r="BM23" s="38">
        <f t="shared" si="20"/>
        <v>7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3.5000000000000003E-2</v>
      </c>
      <c r="F24" s="186">
        <v>3.6999999999999998E-2</v>
      </c>
      <c r="G24" s="186">
        <v>2.9000000000000001E-2</v>
      </c>
      <c r="H24" s="186">
        <v>0.16900000000000001</v>
      </c>
      <c r="I24" s="186">
        <v>0.104</v>
      </c>
      <c r="J24" s="186">
        <v>5.8000000000000003E-2</v>
      </c>
      <c r="K24" s="186">
        <v>2.1000000000000001E-2</v>
      </c>
      <c r="L24" s="41">
        <f t="shared" ca="1" si="5"/>
        <v>1176</v>
      </c>
      <c r="M24" s="42">
        <f t="shared" si="6"/>
        <v>7</v>
      </c>
      <c r="N24" s="43">
        <f t="shared" si="6"/>
        <v>7</v>
      </c>
      <c r="O24" s="43">
        <f t="shared" si="6"/>
        <v>7</v>
      </c>
      <c r="P24" s="43">
        <f t="shared" si="6"/>
        <v>7</v>
      </c>
      <c r="Q24" s="43">
        <f t="shared" si="6"/>
        <v>7</v>
      </c>
      <c r="R24" s="43">
        <f t="shared" si="6"/>
        <v>7</v>
      </c>
      <c r="S24" s="44">
        <f t="shared" si="6"/>
        <v>7</v>
      </c>
      <c r="T24" s="190">
        <f t="shared" ca="1" si="7"/>
        <v>196</v>
      </c>
      <c r="U24" s="52">
        <v>1000</v>
      </c>
      <c r="V24" s="52">
        <v>1000</v>
      </c>
      <c r="W24" s="52">
        <v>1000</v>
      </c>
      <c r="X24" s="52">
        <v>1000</v>
      </c>
      <c r="Y24" s="52">
        <v>1000</v>
      </c>
      <c r="Z24" s="52">
        <v>1000</v>
      </c>
      <c r="AA24" s="52">
        <v>1000</v>
      </c>
      <c r="AB24" s="189">
        <f t="shared" ca="1" si="8"/>
        <v>28000</v>
      </c>
      <c r="AC24" s="50">
        <f t="shared" ca="1" si="8"/>
        <v>28000</v>
      </c>
      <c r="AD24" s="50">
        <f t="shared" ca="1" si="8"/>
        <v>28000</v>
      </c>
      <c r="AE24" s="50">
        <f t="shared" ca="1" si="8"/>
        <v>28000</v>
      </c>
      <c r="AF24" s="50">
        <f t="shared" ca="1" si="8"/>
        <v>28000</v>
      </c>
      <c r="AG24" s="50">
        <f t="shared" ca="1" si="8"/>
        <v>28000</v>
      </c>
      <c r="AH24" s="51">
        <f t="shared" ca="1" si="8"/>
        <v>28000</v>
      </c>
      <c r="AI24" s="35">
        <f t="shared" ca="1" si="9"/>
        <v>196000</v>
      </c>
      <c r="AJ24" s="49">
        <f t="shared" ca="1" si="10"/>
        <v>5.8800000000000008</v>
      </c>
      <c r="AK24" s="50">
        <f t="shared" ca="1" si="10"/>
        <v>6.2159999999999993</v>
      </c>
      <c r="AL24" s="50">
        <f t="shared" ca="1" si="10"/>
        <v>4.8719999999999999</v>
      </c>
      <c r="AM24" s="50">
        <f t="shared" ca="1" si="10"/>
        <v>28.392000000000003</v>
      </c>
      <c r="AN24" s="50">
        <f t="shared" ca="1" si="10"/>
        <v>17.471999999999998</v>
      </c>
      <c r="AO24" s="50">
        <f t="shared" ca="1" si="10"/>
        <v>9.7439999999999998</v>
      </c>
      <c r="AP24" s="51">
        <f t="shared" ca="1" si="10"/>
        <v>3.528</v>
      </c>
      <c r="AQ24" s="36">
        <f t="shared" ca="1" si="11"/>
        <v>76.103999999999999</v>
      </c>
      <c r="AR24" s="49">
        <f t="shared" ca="1" si="12"/>
        <v>4761.9047619047615</v>
      </c>
      <c r="AS24" s="50">
        <f t="shared" ca="1" si="12"/>
        <v>4504.5045045045053</v>
      </c>
      <c r="AT24" s="50">
        <f t="shared" ca="1" si="12"/>
        <v>5747.1264367816093</v>
      </c>
      <c r="AU24" s="50">
        <f t="shared" ca="1" si="12"/>
        <v>986.19329388560152</v>
      </c>
      <c r="AV24" s="50">
        <f t="shared" ca="1" si="12"/>
        <v>1602.5641025641028</v>
      </c>
      <c r="AW24" s="50">
        <f t="shared" ca="1" si="12"/>
        <v>2873.5632183908046</v>
      </c>
      <c r="AX24" s="51">
        <f t="shared" ca="1" si="12"/>
        <v>7936.5079365079364</v>
      </c>
      <c r="AY24" s="52">
        <f t="shared" ca="1" si="12"/>
        <v>2575.4231052244299</v>
      </c>
      <c r="AZ24" s="37">
        <f t="shared" si="13"/>
        <v>4761.9047619047615</v>
      </c>
      <c r="BA24" s="37">
        <f t="shared" si="13"/>
        <v>4504.5045045045044</v>
      </c>
      <c r="BB24" s="37">
        <f t="shared" si="13"/>
        <v>5747.1264367816084</v>
      </c>
      <c r="BC24" s="37">
        <f t="shared" si="13"/>
        <v>986.19329388560141</v>
      </c>
      <c r="BD24" s="37">
        <f t="shared" si="13"/>
        <v>1602.5641025641025</v>
      </c>
      <c r="BE24" s="37">
        <f t="shared" si="13"/>
        <v>2873.5632183908042</v>
      </c>
      <c r="BF24" s="37">
        <f t="shared" si="13"/>
        <v>7936.5079365079355</v>
      </c>
      <c r="BG24" s="38">
        <f t="shared" si="21"/>
        <v>7</v>
      </c>
      <c r="BH24" s="38">
        <f t="shared" si="15"/>
        <v>7</v>
      </c>
      <c r="BI24" s="38">
        <f t="shared" si="16"/>
        <v>7</v>
      </c>
      <c r="BJ24" s="38">
        <f t="shared" si="17"/>
        <v>7</v>
      </c>
      <c r="BK24" s="38">
        <f t="shared" si="18"/>
        <v>7</v>
      </c>
      <c r="BL24" s="38">
        <f t="shared" si="19"/>
        <v>7</v>
      </c>
      <c r="BM24" s="38">
        <f t="shared" si="20"/>
        <v>7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2.9000000000000001E-2</v>
      </c>
      <c r="F25" s="186">
        <v>5.8000000000000003E-2</v>
      </c>
      <c r="G25" s="186">
        <v>0.10100000000000001</v>
      </c>
      <c r="H25" s="186">
        <v>0.113</v>
      </c>
      <c r="I25" s="186">
        <v>0.152</v>
      </c>
      <c r="J25" s="186">
        <v>7.0999999999999994E-2</v>
      </c>
      <c r="K25" s="186">
        <v>9.4E-2</v>
      </c>
      <c r="L25" s="41">
        <f t="shared" ca="1" si="5"/>
        <v>1176</v>
      </c>
      <c r="M25" s="42">
        <f t="shared" si="6"/>
        <v>7</v>
      </c>
      <c r="N25" s="43">
        <f t="shared" si="6"/>
        <v>7</v>
      </c>
      <c r="O25" s="43">
        <f t="shared" si="6"/>
        <v>7</v>
      </c>
      <c r="P25" s="43">
        <f t="shared" si="6"/>
        <v>7</v>
      </c>
      <c r="Q25" s="43">
        <f t="shared" si="6"/>
        <v>7</v>
      </c>
      <c r="R25" s="43">
        <f t="shared" si="6"/>
        <v>7</v>
      </c>
      <c r="S25" s="44">
        <f t="shared" si="6"/>
        <v>7</v>
      </c>
      <c r="T25" s="190">
        <f t="shared" ca="1" si="7"/>
        <v>196</v>
      </c>
      <c r="U25" s="52">
        <v>1000</v>
      </c>
      <c r="V25" s="52">
        <v>1000</v>
      </c>
      <c r="W25" s="52">
        <v>1000</v>
      </c>
      <c r="X25" s="52">
        <v>1000</v>
      </c>
      <c r="Y25" s="52">
        <v>1000</v>
      </c>
      <c r="Z25" s="52">
        <v>1000</v>
      </c>
      <c r="AA25" s="52">
        <v>1000</v>
      </c>
      <c r="AB25" s="189">
        <f t="shared" ca="1" si="8"/>
        <v>28000</v>
      </c>
      <c r="AC25" s="50">
        <f t="shared" ca="1" si="8"/>
        <v>28000</v>
      </c>
      <c r="AD25" s="50">
        <f t="shared" ca="1" si="8"/>
        <v>28000</v>
      </c>
      <c r="AE25" s="50">
        <f t="shared" ca="1" si="8"/>
        <v>28000</v>
      </c>
      <c r="AF25" s="50">
        <f t="shared" ca="1" si="8"/>
        <v>28000</v>
      </c>
      <c r="AG25" s="50">
        <f t="shared" ca="1" si="8"/>
        <v>28000</v>
      </c>
      <c r="AH25" s="51">
        <f t="shared" ca="1" si="8"/>
        <v>28000</v>
      </c>
      <c r="AI25" s="35">
        <f t="shared" ca="1" si="9"/>
        <v>196000</v>
      </c>
      <c r="AJ25" s="49">
        <f t="shared" ca="1" si="10"/>
        <v>4.8719999999999999</v>
      </c>
      <c r="AK25" s="50">
        <f t="shared" ca="1" si="10"/>
        <v>9.7439999999999998</v>
      </c>
      <c r="AL25" s="50">
        <f t="shared" ca="1" si="10"/>
        <v>16.968</v>
      </c>
      <c r="AM25" s="50">
        <f t="shared" ca="1" si="10"/>
        <v>18.984000000000002</v>
      </c>
      <c r="AN25" s="50">
        <f t="shared" ca="1" si="10"/>
        <v>25.535999999999998</v>
      </c>
      <c r="AO25" s="50">
        <f t="shared" ca="1" si="10"/>
        <v>11.927999999999999</v>
      </c>
      <c r="AP25" s="51">
        <f t="shared" ca="1" si="10"/>
        <v>15.792</v>
      </c>
      <c r="AQ25" s="36">
        <f t="shared" ca="1" si="11"/>
        <v>103.824</v>
      </c>
      <c r="AR25" s="49">
        <f t="shared" ca="1" si="12"/>
        <v>5747.1264367816093</v>
      </c>
      <c r="AS25" s="50">
        <f t="shared" ca="1" si="12"/>
        <v>2873.5632183908046</v>
      </c>
      <c r="AT25" s="50">
        <f t="shared" ca="1" si="12"/>
        <v>1650.1650165016501</v>
      </c>
      <c r="AU25" s="50">
        <f t="shared" ca="1" si="12"/>
        <v>1474.9262536873155</v>
      </c>
      <c r="AV25" s="50">
        <f t="shared" ca="1" si="12"/>
        <v>1096.4912280701756</v>
      </c>
      <c r="AW25" s="50">
        <f t="shared" ca="1" si="12"/>
        <v>2347.4178403755868</v>
      </c>
      <c r="AX25" s="51">
        <f t="shared" ca="1" si="12"/>
        <v>1773.049645390071</v>
      </c>
      <c r="AY25" s="52">
        <f t="shared" ca="1" si="12"/>
        <v>1887.8101402373247</v>
      </c>
      <c r="AZ25" s="37">
        <f t="shared" si="13"/>
        <v>5747.1264367816084</v>
      </c>
      <c r="BA25" s="37">
        <f t="shared" si="13"/>
        <v>2873.5632183908042</v>
      </c>
      <c r="BB25" s="37">
        <f t="shared" si="13"/>
        <v>1650.1650165016499</v>
      </c>
      <c r="BC25" s="37">
        <f t="shared" si="13"/>
        <v>1474.9262536873155</v>
      </c>
      <c r="BD25" s="37">
        <f t="shared" si="13"/>
        <v>1096.4912280701753</v>
      </c>
      <c r="BE25" s="37">
        <f t="shared" si="13"/>
        <v>2347.4178403755868</v>
      </c>
      <c r="BF25" s="37">
        <f t="shared" si="13"/>
        <v>1773.0496453900707</v>
      </c>
      <c r="BG25" s="38">
        <f t="shared" si="21"/>
        <v>7</v>
      </c>
      <c r="BH25" s="38">
        <f t="shared" si="15"/>
        <v>7</v>
      </c>
      <c r="BI25" s="38">
        <f t="shared" si="16"/>
        <v>7</v>
      </c>
      <c r="BJ25" s="38">
        <f t="shared" si="17"/>
        <v>7</v>
      </c>
      <c r="BK25" s="38">
        <f t="shared" si="18"/>
        <v>7</v>
      </c>
      <c r="BL25" s="38">
        <f t="shared" si="19"/>
        <v>7</v>
      </c>
      <c r="BM25" s="38">
        <f t="shared" si="20"/>
        <v>7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1.9E-2</v>
      </c>
      <c r="F26" s="186">
        <v>0.26100000000000001</v>
      </c>
      <c r="G26" s="186">
        <v>2.9000000000000001E-2</v>
      </c>
      <c r="H26" s="186">
        <v>5.0999999999999997E-2</v>
      </c>
      <c r="I26" s="186">
        <v>2.8000000000000001E-2</v>
      </c>
      <c r="J26" s="186">
        <v>5.0999999999999997E-2</v>
      </c>
      <c r="K26" s="186">
        <v>7.9000000000000001E-2</v>
      </c>
      <c r="L26" s="41">
        <f t="shared" ca="1" si="5"/>
        <v>1008</v>
      </c>
      <c r="M26" s="42">
        <f t="shared" si="6"/>
        <v>0</v>
      </c>
      <c r="N26" s="43">
        <f t="shared" si="6"/>
        <v>7</v>
      </c>
      <c r="O26" s="43">
        <f t="shared" si="6"/>
        <v>7</v>
      </c>
      <c r="P26" s="43">
        <f t="shared" si="6"/>
        <v>7</v>
      </c>
      <c r="Q26" s="43">
        <f t="shared" si="6"/>
        <v>7</v>
      </c>
      <c r="R26" s="43">
        <f t="shared" si="6"/>
        <v>7</v>
      </c>
      <c r="S26" s="44">
        <f t="shared" si="6"/>
        <v>7</v>
      </c>
      <c r="T26" s="190">
        <f t="shared" ca="1" si="7"/>
        <v>168</v>
      </c>
      <c r="U26" s="52">
        <v>1000</v>
      </c>
      <c r="V26" s="52">
        <v>1000</v>
      </c>
      <c r="W26" s="52">
        <v>1000</v>
      </c>
      <c r="X26" s="52">
        <v>1000</v>
      </c>
      <c r="Y26" s="52">
        <v>1000</v>
      </c>
      <c r="Z26" s="52">
        <v>1000</v>
      </c>
      <c r="AA26" s="52">
        <v>1000</v>
      </c>
      <c r="AB26" s="189">
        <f t="shared" ca="1" si="8"/>
        <v>0</v>
      </c>
      <c r="AC26" s="50">
        <f t="shared" ca="1" si="8"/>
        <v>28000</v>
      </c>
      <c r="AD26" s="50">
        <f t="shared" ca="1" si="8"/>
        <v>28000</v>
      </c>
      <c r="AE26" s="50">
        <f t="shared" ca="1" si="8"/>
        <v>28000</v>
      </c>
      <c r="AF26" s="50">
        <f t="shared" ca="1" si="8"/>
        <v>28000</v>
      </c>
      <c r="AG26" s="50">
        <f t="shared" ca="1" si="8"/>
        <v>28000</v>
      </c>
      <c r="AH26" s="51">
        <f t="shared" ca="1" si="8"/>
        <v>28000</v>
      </c>
      <c r="AI26" s="35">
        <f t="shared" ca="1" si="9"/>
        <v>168000</v>
      </c>
      <c r="AJ26" s="49">
        <f t="shared" ca="1" si="10"/>
        <v>0</v>
      </c>
      <c r="AK26" s="50">
        <f t="shared" ca="1" si="10"/>
        <v>43.847999999999999</v>
      </c>
      <c r="AL26" s="50">
        <f t="shared" ca="1" si="10"/>
        <v>4.8719999999999999</v>
      </c>
      <c r="AM26" s="50">
        <f t="shared" ca="1" si="10"/>
        <v>8.5679999999999996</v>
      </c>
      <c r="AN26" s="50">
        <f t="shared" ca="1" si="10"/>
        <v>4.7039999999999997</v>
      </c>
      <c r="AO26" s="50">
        <f t="shared" ca="1" si="10"/>
        <v>8.5679999999999996</v>
      </c>
      <c r="AP26" s="51">
        <f t="shared" ca="1" si="10"/>
        <v>13.272</v>
      </c>
      <c r="AQ26" s="36">
        <f t="shared" ca="1" si="11"/>
        <v>83.832000000000008</v>
      </c>
      <c r="AR26" s="49" t="str">
        <f t="shared" ca="1" si="12"/>
        <v/>
      </c>
      <c r="AS26" s="50">
        <f t="shared" ca="1" si="12"/>
        <v>638.56960408684552</v>
      </c>
      <c r="AT26" s="50">
        <f t="shared" ca="1" si="12"/>
        <v>5747.1264367816093</v>
      </c>
      <c r="AU26" s="50">
        <f t="shared" ca="1" si="12"/>
        <v>3267.9738562091507</v>
      </c>
      <c r="AV26" s="50">
        <f t="shared" ca="1" si="12"/>
        <v>5952.3809523809523</v>
      </c>
      <c r="AW26" s="50">
        <f t="shared" ca="1" si="12"/>
        <v>3267.9738562091507</v>
      </c>
      <c r="AX26" s="51">
        <f t="shared" ca="1" si="12"/>
        <v>2109.7046413502107</v>
      </c>
      <c r="AY26" s="52">
        <f t="shared" ca="1" si="12"/>
        <v>2004.008016032064</v>
      </c>
      <c r="AZ26" s="37">
        <f t="shared" si="13"/>
        <v>8771.9298245614027</v>
      </c>
      <c r="BA26" s="37">
        <f t="shared" si="13"/>
        <v>638.5696040868454</v>
      </c>
      <c r="BB26" s="37">
        <f t="shared" si="13"/>
        <v>5747.1264367816084</v>
      </c>
      <c r="BC26" s="37">
        <f t="shared" si="13"/>
        <v>3267.9738562091502</v>
      </c>
      <c r="BD26" s="37">
        <f t="shared" si="13"/>
        <v>5952.3809523809523</v>
      </c>
      <c r="BE26" s="37">
        <f t="shared" si="13"/>
        <v>3267.9738562091502</v>
      </c>
      <c r="BF26" s="37">
        <f t="shared" si="13"/>
        <v>2109.7046413502107</v>
      </c>
      <c r="BG26" s="38">
        <f t="shared" si="21"/>
        <v>0</v>
      </c>
      <c r="BH26" s="38">
        <f t="shared" si="15"/>
        <v>7</v>
      </c>
      <c r="BI26" s="38">
        <f t="shared" si="16"/>
        <v>7</v>
      </c>
      <c r="BJ26" s="38">
        <f t="shared" si="17"/>
        <v>7</v>
      </c>
      <c r="BK26" s="38">
        <f t="shared" si="18"/>
        <v>7</v>
      </c>
      <c r="BL26" s="38">
        <f t="shared" si="19"/>
        <v>7</v>
      </c>
      <c r="BM26" s="38">
        <f t="shared" si="20"/>
        <v>7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2.4E-2</v>
      </c>
      <c r="F27" s="186">
        <v>0.20499999999999999</v>
      </c>
      <c r="G27" s="186">
        <v>0.16400000000000001</v>
      </c>
      <c r="H27" s="186">
        <v>0.122</v>
      </c>
      <c r="I27" s="186">
        <v>0.14499999999999999</v>
      </c>
      <c r="J27" s="186">
        <v>8.7999999999999995E-2</v>
      </c>
      <c r="K27" s="186">
        <v>0.115</v>
      </c>
      <c r="L27" s="41">
        <f t="shared" ca="1" si="5"/>
        <v>1176</v>
      </c>
      <c r="M27" s="42">
        <f t="shared" si="6"/>
        <v>7</v>
      </c>
      <c r="N27" s="43">
        <f t="shared" si="6"/>
        <v>7</v>
      </c>
      <c r="O27" s="43">
        <f t="shared" si="6"/>
        <v>7</v>
      </c>
      <c r="P27" s="43">
        <f t="shared" si="6"/>
        <v>7</v>
      </c>
      <c r="Q27" s="43">
        <f t="shared" si="6"/>
        <v>7</v>
      </c>
      <c r="R27" s="43">
        <f t="shared" si="6"/>
        <v>7</v>
      </c>
      <c r="S27" s="44">
        <f t="shared" si="6"/>
        <v>7</v>
      </c>
      <c r="T27" s="190">
        <f t="shared" ca="1" si="7"/>
        <v>196</v>
      </c>
      <c r="U27" s="52">
        <v>1000</v>
      </c>
      <c r="V27" s="52">
        <v>1000</v>
      </c>
      <c r="W27" s="52">
        <v>1000</v>
      </c>
      <c r="X27" s="52">
        <v>1000</v>
      </c>
      <c r="Y27" s="52">
        <v>1000</v>
      </c>
      <c r="Z27" s="52">
        <v>1000</v>
      </c>
      <c r="AA27" s="52">
        <v>1000</v>
      </c>
      <c r="AB27" s="189">
        <f t="shared" ca="1" si="8"/>
        <v>28000</v>
      </c>
      <c r="AC27" s="50">
        <f t="shared" ca="1" si="8"/>
        <v>28000</v>
      </c>
      <c r="AD27" s="50">
        <f t="shared" ca="1" si="8"/>
        <v>28000</v>
      </c>
      <c r="AE27" s="50">
        <f t="shared" ca="1" si="8"/>
        <v>28000</v>
      </c>
      <c r="AF27" s="50">
        <f t="shared" ca="1" si="8"/>
        <v>28000</v>
      </c>
      <c r="AG27" s="50">
        <f t="shared" ca="1" si="8"/>
        <v>28000</v>
      </c>
      <c r="AH27" s="51">
        <f t="shared" ca="1" si="8"/>
        <v>28000</v>
      </c>
      <c r="AI27" s="35">
        <f t="shared" ca="1" si="9"/>
        <v>196000</v>
      </c>
      <c r="AJ27" s="49">
        <f t="shared" ca="1" si="10"/>
        <v>4.032</v>
      </c>
      <c r="AK27" s="50">
        <f t="shared" ca="1" si="10"/>
        <v>34.44</v>
      </c>
      <c r="AL27" s="50">
        <f t="shared" ca="1" si="10"/>
        <v>27.552</v>
      </c>
      <c r="AM27" s="50">
        <f t="shared" ca="1" si="10"/>
        <v>20.495999999999999</v>
      </c>
      <c r="AN27" s="50">
        <f t="shared" ca="1" si="10"/>
        <v>24.36</v>
      </c>
      <c r="AO27" s="50">
        <f t="shared" ca="1" si="10"/>
        <v>14.783999999999999</v>
      </c>
      <c r="AP27" s="51">
        <f t="shared" ca="1" si="10"/>
        <v>19.32</v>
      </c>
      <c r="AQ27" s="36">
        <f t="shared" ca="1" si="11"/>
        <v>144.98399999999998</v>
      </c>
      <c r="AR27" s="49">
        <f t="shared" ca="1" si="12"/>
        <v>6944.4444444444443</v>
      </c>
      <c r="AS27" s="50">
        <f t="shared" ca="1" si="12"/>
        <v>813.00813008130092</v>
      </c>
      <c r="AT27" s="50">
        <f t="shared" ca="1" si="12"/>
        <v>1016.260162601626</v>
      </c>
      <c r="AU27" s="50">
        <f t="shared" ca="1" si="12"/>
        <v>1366.1202185792351</v>
      </c>
      <c r="AV27" s="50">
        <f t="shared" ca="1" si="12"/>
        <v>1149.4252873563219</v>
      </c>
      <c r="AW27" s="50">
        <f t="shared" ca="1" si="12"/>
        <v>1893.939393939394</v>
      </c>
      <c r="AX27" s="51">
        <f t="shared" ca="1" si="12"/>
        <v>1449.2753623188405</v>
      </c>
      <c r="AY27" s="52">
        <f t="shared" ca="1" si="12"/>
        <v>1351.8733101583625</v>
      </c>
      <c r="AZ27" s="37">
        <f t="shared" si="13"/>
        <v>6944.4444444444443</v>
      </c>
      <c r="BA27" s="37">
        <f t="shared" si="13"/>
        <v>813.00813008130081</v>
      </c>
      <c r="BB27" s="37">
        <f t="shared" si="13"/>
        <v>1016.2601626016259</v>
      </c>
      <c r="BC27" s="37">
        <f t="shared" si="13"/>
        <v>1366.1202185792349</v>
      </c>
      <c r="BD27" s="37">
        <f t="shared" si="13"/>
        <v>1149.4252873563219</v>
      </c>
      <c r="BE27" s="37">
        <f t="shared" si="13"/>
        <v>1893.939393939394</v>
      </c>
      <c r="BF27" s="37">
        <f t="shared" si="13"/>
        <v>1449.2753623188405</v>
      </c>
      <c r="BG27" s="38">
        <f t="shared" si="21"/>
        <v>7</v>
      </c>
      <c r="BH27" s="38">
        <f t="shared" si="15"/>
        <v>7</v>
      </c>
      <c r="BI27" s="38">
        <f t="shared" si="16"/>
        <v>7</v>
      </c>
      <c r="BJ27" s="38">
        <f t="shared" si="17"/>
        <v>7</v>
      </c>
      <c r="BK27" s="38">
        <f t="shared" si="18"/>
        <v>7</v>
      </c>
      <c r="BL27" s="38">
        <f t="shared" si="19"/>
        <v>7</v>
      </c>
      <c r="BM27" s="38">
        <f t="shared" si="20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7.9000000000000001E-2</v>
      </c>
      <c r="F28" s="186">
        <v>0.193</v>
      </c>
      <c r="G28" s="186">
        <v>0.29699999999999999</v>
      </c>
      <c r="H28" s="186">
        <v>0.21099999999999999</v>
      </c>
      <c r="I28" s="186">
        <v>0.153</v>
      </c>
      <c r="J28" s="186">
        <v>0.23100000000000001</v>
      </c>
      <c r="K28" s="186">
        <v>8.3000000000000004E-2</v>
      </c>
      <c r="L28" s="41">
        <f t="shared" ca="1" si="5"/>
        <v>1176</v>
      </c>
      <c r="M28" s="42">
        <f t="shared" si="6"/>
        <v>7</v>
      </c>
      <c r="N28" s="43">
        <f t="shared" si="6"/>
        <v>7</v>
      </c>
      <c r="O28" s="43">
        <f t="shared" si="6"/>
        <v>7</v>
      </c>
      <c r="P28" s="43">
        <f t="shared" si="6"/>
        <v>7</v>
      </c>
      <c r="Q28" s="43">
        <f t="shared" si="6"/>
        <v>7</v>
      </c>
      <c r="R28" s="43">
        <f t="shared" si="6"/>
        <v>7</v>
      </c>
      <c r="S28" s="44">
        <f t="shared" si="6"/>
        <v>7</v>
      </c>
      <c r="T28" s="190">
        <f t="shared" ca="1" si="7"/>
        <v>196</v>
      </c>
      <c r="U28" s="52">
        <v>1000</v>
      </c>
      <c r="V28" s="52">
        <v>1000</v>
      </c>
      <c r="W28" s="52">
        <v>1000</v>
      </c>
      <c r="X28" s="52">
        <v>1000</v>
      </c>
      <c r="Y28" s="52">
        <v>1000</v>
      </c>
      <c r="Z28" s="52">
        <v>1000</v>
      </c>
      <c r="AA28" s="52">
        <v>1000</v>
      </c>
      <c r="AB28" s="189">
        <f t="shared" ca="1" si="8"/>
        <v>28000</v>
      </c>
      <c r="AC28" s="50">
        <f t="shared" ca="1" si="8"/>
        <v>28000</v>
      </c>
      <c r="AD28" s="50">
        <f t="shared" ca="1" si="8"/>
        <v>28000</v>
      </c>
      <c r="AE28" s="50">
        <f t="shared" ca="1" si="8"/>
        <v>28000</v>
      </c>
      <c r="AF28" s="50">
        <f t="shared" ca="1" si="8"/>
        <v>28000</v>
      </c>
      <c r="AG28" s="50">
        <f t="shared" ca="1" si="8"/>
        <v>28000</v>
      </c>
      <c r="AH28" s="51">
        <f t="shared" ca="1" si="8"/>
        <v>28000</v>
      </c>
      <c r="AI28" s="35">
        <f t="shared" ca="1" si="9"/>
        <v>196000</v>
      </c>
      <c r="AJ28" s="49">
        <f t="shared" ca="1" si="10"/>
        <v>13.272</v>
      </c>
      <c r="AK28" s="50">
        <f t="shared" ca="1" si="10"/>
        <v>32.423999999999999</v>
      </c>
      <c r="AL28" s="50">
        <f t="shared" ca="1" si="10"/>
        <v>49.896000000000001</v>
      </c>
      <c r="AM28" s="50">
        <f t="shared" ca="1" si="10"/>
        <v>35.448</v>
      </c>
      <c r="AN28" s="50">
        <f t="shared" ca="1" si="10"/>
        <v>25.704000000000001</v>
      </c>
      <c r="AO28" s="50">
        <f t="shared" ca="1" si="10"/>
        <v>38.808</v>
      </c>
      <c r="AP28" s="51">
        <f t="shared" ca="1" si="10"/>
        <v>13.944000000000001</v>
      </c>
      <c r="AQ28" s="36">
        <f t="shared" ca="1" si="11"/>
        <v>209.49599999999998</v>
      </c>
      <c r="AR28" s="49">
        <f t="shared" ca="1" si="12"/>
        <v>2109.7046413502107</v>
      </c>
      <c r="AS28" s="50">
        <f t="shared" ca="1" si="12"/>
        <v>863.55785837651126</v>
      </c>
      <c r="AT28" s="50">
        <f t="shared" ca="1" si="12"/>
        <v>561.16722783389446</v>
      </c>
      <c r="AU28" s="50">
        <f t="shared" ca="1" si="12"/>
        <v>789.88941548183254</v>
      </c>
      <c r="AV28" s="50">
        <f t="shared" ca="1" si="12"/>
        <v>1089.3246187363834</v>
      </c>
      <c r="AW28" s="50">
        <f t="shared" ca="1" si="12"/>
        <v>721.50072150072151</v>
      </c>
      <c r="AX28" s="51">
        <f t="shared" ca="1" si="12"/>
        <v>2008.032128514056</v>
      </c>
      <c r="AY28" s="52">
        <f t="shared" ca="1" si="12"/>
        <v>935.57872226677364</v>
      </c>
      <c r="AZ28" s="37">
        <f t="shared" si="13"/>
        <v>2109.7046413502107</v>
      </c>
      <c r="BA28" s="37">
        <f t="shared" si="13"/>
        <v>863.55785837651115</v>
      </c>
      <c r="BB28" s="37">
        <f t="shared" si="13"/>
        <v>561.16722783389446</v>
      </c>
      <c r="BC28" s="37">
        <f t="shared" si="13"/>
        <v>789.88941548183254</v>
      </c>
      <c r="BD28" s="37">
        <f t="shared" si="13"/>
        <v>1089.3246187363834</v>
      </c>
      <c r="BE28" s="37">
        <f t="shared" si="13"/>
        <v>721.5007215007214</v>
      </c>
      <c r="BF28" s="37">
        <f t="shared" si="13"/>
        <v>2008.032128514056</v>
      </c>
      <c r="BG28" s="38">
        <f t="shared" si="21"/>
        <v>7</v>
      </c>
      <c r="BH28" s="38">
        <f t="shared" si="15"/>
        <v>7</v>
      </c>
      <c r="BI28" s="38">
        <f t="shared" si="16"/>
        <v>7</v>
      </c>
      <c r="BJ28" s="38">
        <f t="shared" si="17"/>
        <v>7</v>
      </c>
      <c r="BK28" s="38">
        <f t="shared" si="18"/>
        <v>7</v>
      </c>
      <c r="BL28" s="38">
        <f t="shared" si="19"/>
        <v>7</v>
      </c>
      <c r="BM28" s="38">
        <f t="shared" si="20"/>
        <v>7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0.10100000000000001</v>
      </c>
      <c r="F29" s="186">
        <v>0.19500000000000001</v>
      </c>
      <c r="G29" s="186">
        <v>0.184</v>
      </c>
      <c r="H29" s="186">
        <v>0.13</v>
      </c>
      <c r="I29" s="186">
        <v>4.2000000000000003E-2</v>
      </c>
      <c r="J29" s="186">
        <v>5.0999999999999997E-2</v>
      </c>
      <c r="K29" s="186">
        <v>0.122</v>
      </c>
      <c r="L29" s="56">
        <f t="shared" ca="1" si="5"/>
        <v>1176</v>
      </c>
      <c r="M29" s="57">
        <f t="shared" si="6"/>
        <v>7</v>
      </c>
      <c r="N29" s="58">
        <f t="shared" si="6"/>
        <v>7</v>
      </c>
      <c r="O29" s="58">
        <f t="shared" si="6"/>
        <v>7</v>
      </c>
      <c r="P29" s="58">
        <f t="shared" si="6"/>
        <v>7</v>
      </c>
      <c r="Q29" s="58">
        <f t="shared" si="6"/>
        <v>7</v>
      </c>
      <c r="R29" s="58">
        <f t="shared" si="6"/>
        <v>7</v>
      </c>
      <c r="S29" s="59">
        <f t="shared" si="6"/>
        <v>7</v>
      </c>
      <c r="T29" s="188">
        <f t="shared" ca="1" si="7"/>
        <v>196</v>
      </c>
      <c r="U29" s="250">
        <v>1000</v>
      </c>
      <c r="V29" s="250">
        <v>1000</v>
      </c>
      <c r="W29" s="250">
        <v>1000</v>
      </c>
      <c r="X29" s="250">
        <v>1000</v>
      </c>
      <c r="Y29" s="250">
        <v>1000</v>
      </c>
      <c r="Z29" s="250">
        <v>1000</v>
      </c>
      <c r="AA29" s="250">
        <v>1000</v>
      </c>
      <c r="AB29" s="187">
        <f t="shared" ca="1" si="8"/>
        <v>28000</v>
      </c>
      <c r="AC29" s="65">
        <f t="shared" ca="1" si="8"/>
        <v>28000</v>
      </c>
      <c r="AD29" s="65">
        <f t="shared" ca="1" si="8"/>
        <v>28000</v>
      </c>
      <c r="AE29" s="65">
        <f t="shared" ca="1" si="8"/>
        <v>28000</v>
      </c>
      <c r="AF29" s="65">
        <f t="shared" ca="1" si="8"/>
        <v>28000</v>
      </c>
      <c r="AG29" s="65">
        <f t="shared" ca="1" si="8"/>
        <v>28000</v>
      </c>
      <c r="AH29" s="66">
        <f t="shared" ca="1" si="8"/>
        <v>28000</v>
      </c>
      <c r="AI29" s="35">
        <f t="shared" ca="1" si="9"/>
        <v>196000</v>
      </c>
      <c r="AJ29" s="64">
        <f t="shared" ca="1" si="10"/>
        <v>16.968</v>
      </c>
      <c r="AK29" s="65">
        <f t="shared" ca="1" si="10"/>
        <v>32.76</v>
      </c>
      <c r="AL29" s="65">
        <f t="shared" ca="1" si="10"/>
        <v>30.911999999999999</v>
      </c>
      <c r="AM29" s="65">
        <f t="shared" ca="1" si="10"/>
        <v>21.84</v>
      </c>
      <c r="AN29" s="65">
        <f t="shared" ca="1" si="10"/>
        <v>7.056</v>
      </c>
      <c r="AO29" s="65">
        <f t="shared" ca="1" si="10"/>
        <v>8.5679999999999996</v>
      </c>
      <c r="AP29" s="66">
        <f t="shared" ca="1" si="10"/>
        <v>20.495999999999999</v>
      </c>
      <c r="AQ29" s="36">
        <f t="shared" ca="1" si="11"/>
        <v>138.6</v>
      </c>
      <c r="AR29" s="64">
        <f t="shared" ca="1" si="12"/>
        <v>1650.1650165016501</v>
      </c>
      <c r="AS29" s="65">
        <f t="shared" ca="1" si="12"/>
        <v>854.70085470085473</v>
      </c>
      <c r="AT29" s="65">
        <f t="shared" ca="1" si="12"/>
        <v>905.79710144927537</v>
      </c>
      <c r="AU29" s="65">
        <f t="shared" ca="1" si="12"/>
        <v>1282.051282051282</v>
      </c>
      <c r="AV29" s="65">
        <f t="shared" ca="1" si="12"/>
        <v>3968.2539682539682</v>
      </c>
      <c r="AW29" s="65">
        <f t="shared" ca="1" si="12"/>
        <v>3267.9738562091507</v>
      </c>
      <c r="AX29" s="66">
        <f t="shared" ca="1" si="12"/>
        <v>1366.1202185792351</v>
      </c>
      <c r="AY29" s="67">
        <f t="shared" ca="1" si="12"/>
        <v>1414.1414141414141</v>
      </c>
      <c r="AZ29" s="37">
        <f t="shared" si="13"/>
        <v>1650.1650165016499</v>
      </c>
      <c r="BA29" s="37">
        <f t="shared" si="13"/>
        <v>854.70085470085462</v>
      </c>
      <c r="BB29" s="37">
        <f t="shared" si="13"/>
        <v>905.79710144927537</v>
      </c>
      <c r="BC29" s="37">
        <f t="shared" si="13"/>
        <v>1282.051282051282</v>
      </c>
      <c r="BD29" s="37">
        <f t="shared" si="13"/>
        <v>3968.2539682539677</v>
      </c>
      <c r="BE29" s="37">
        <f t="shared" si="13"/>
        <v>3267.9738562091502</v>
      </c>
      <c r="BF29" s="37">
        <f t="shared" si="13"/>
        <v>1366.1202185792349</v>
      </c>
      <c r="BG29" s="38">
        <f t="shared" si="21"/>
        <v>7</v>
      </c>
      <c r="BH29" s="38">
        <f t="shared" si="15"/>
        <v>7</v>
      </c>
      <c r="BI29" s="38">
        <f t="shared" si="16"/>
        <v>7</v>
      </c>
      <c r="BJ29" s="38">
        <f t="shared" si="17"/>
        <v>7</v>
      </c>
      <c r="BK29" s="38">
        <f t="shared" si="18"/>
        <v>7</v>
      </c>
      <c r="BL29" s="38">
        <f t="shared" si="19"/>
        <v>7</v>
      </c>
      <c r="BM29" s="38">
        <f t="shared" si="20"/>
        <v>7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22">SUM(M6:M29)</f>
        <v>84</v>
      </c>
      <c r="N30" s="70">
        <f t="shared" si="22"/>
        <v>77</v>
      </c>
      <c r="O30" s="70">
        <f t="shared" si="22"/>
        <v>70</v>
      </c>
      <c r="P30" s="70">
        <f t="shared" si="22"/>
        <v>91</v>
      </c>
      <c r="Q30" s="70">
        <f t="shared" si="22"/>
        <v>77</v>
      </c>
      <c r="R30" s="70">
        <f t="shared" si="22"/>
        <v>77</v>
      </c>
      <c r="S30" s="70">
        <f t="shared" si="22"/>
        <v>91</v>
      </c>
      <c r="T30" s="71">
        <f t="shared" ca="1" si="22"/>
        <v>2268</v>
      </c>
      <c r="U30" s="68"/>
      <c r="V30" s="68"/>
      <c r="W30" s="68"/>
      <c r="X30" s="68"/>
      <c r="Y30" s="68"/>
      <c r="Z30" s="68"/>
      <c r="AA30" s="68"/>
      <c r="AB30" s="70" t="e">
        <f t="shared" ref="AB30:AQ30" ca="1" si="23">SUM(AB6:AB29)</f>
        <v>#VALUE!</v>
      </c>
      <c r="AC30" s="70" t="e">
        <f t="shared" ca="1" si="23"/>
        <v>#VALUE!</v>
      </c>
      <c r="AD30" s="70" t="e">
        <f t="shared" ca="1" si="23"/>
        <v>#VALUE!</v>
      </c>
      <c r="AE30" s="70" t="e">
        <f t="shared" ca="1" si="23"/>
        <v>#VALUE!</v>
      </c>
      <c r="AF30" s="70" t="e">
        <f t="shared" ca="1" si="23"/>
        <v>#VALUE!</v>
      </c>
      <c r="AG30" s="70" t="e">
        <f t="shared" ca="1" si="23"/>
        <v>#VALUE!</v>
      </c>
      <c r="AH30" s="70" t="e">
        <f t="shared" ca="1" si="23"/>
        <v>#VALUE!</v>
      </c>
      <c r="AI30" s="71">
        <f t="shared" ca="1" si="23"/>
        <v>2268000</v>
      </c>
      <c r="AJ30" s="70" t="e">
        <f t="shared" ca="1" si="23"/>
        <v>#VALUE!</v>
      </c>
      <c r="AK30" s="70" t="e">
        <f t="shared" ca="1" si="23"/>
        <v>#VALUE!</v>
      </c>
      <c r="AL30" s="70" t="e">
        <f t="shared" ca="1" si="23"/>
        <v>#VALUE!</v>
      </c>
      <c r="AM30" s="70" t="e">
        <f t="shared" ca="1" si="23"/>
        <v>#VALUE!</v>
      </c>
      <c r="AN30" s="70" t="e">
        <f t="shared" ca="1" si="23"/>
        <v>#VALUE!</v>
      </c>
      <c r="AO30" s="70" t="e">
        <f t="shared" ca="1" si="23"/>
        <v>#VALUE!</v>
      </c>
      <c r="AP30" s="70" t="e">
        <f t="shared" ca="1" si="23"/>
        <v>#VALUE!</v>
      </c>
      <c r="AQ30" s="71">
        <f t="shared" ca="1" si="23"/>
        <v>1432.3679999999999</v>
      </c>
      <c r="AR30" s="70" t="e">
        <f t="shared" ref="AR30:AY30" ca="1" si="24">AB30/AJ30</f>
        <v>#VALUE!</v>
      </c>
      <c r="AS30" s="70" t="e">
        <f t="shared" ca="1" si="24"/>
        <v>#VALUE!</v>
      </c>
      <c r="AT30" s="70" t="e">
        <f t="shared" ca="1" si="24"/>
        <v>#VALUE!</v>
      </c>
      <c r="AU30" s="70" t="e">
        <f t="shared" ca="1" si="24"/>
        <v>#VALUE!</v>
      </c>
      <c r="AV30" s="70" t="e">
        <f t="shared" ca="1" si="24"/>
        <v>#VALUE!</v>
      </c>
      <c r="AW30" s="70" t="e">
        <f t="shared" ca="1" si="24"/>
        <v>#VALUE!</v>
      </c>
      <c r="AX30" s="70" t="e">
        <f t="shared" ca="1" si="24"/>
        <v>#VALUE!</v>
      </c>
      <c r="AY30" s="72">
        <f t="shared" ca="1" si="24"/>
        <v>1583.3919774806475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 t="e">
        <f ca="1">AB30/4</f>
        <v>#VALUE!</v>
      </c>
      <c r="AC31" s="80" t="e">
        <f ca="1">AC30/4</f>
        <v>#VALUE!</v>
      </c>
      <c r="AD31" s="68"/>
      <c r="AE31" s="68"/>
      <c r="AF31" s="68"/>
      <c r="AG31" s="68"/>
      <c r="AH31" s="80" t="e">
        <f ca="1">AH30/4</f>
        <v>#VALUE!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2000000</v>
      </c>
      <c r="E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80">
        <f ca="1">SUM(AQ26:AQ28)</f>
        <v>438.31199999999995</v>
      </c>
      <c r="AR32" s="68"/>
      <c r="AS32" s="68"/>
      <c r="AT32" s="68"/>
      <c r="AU32" s="68"/>
      <c r="AV32" s="68"/>
      <c r="AW32" s="68"/>
      <c r="AX32" s="68"/>
      <c r="AY32" s="81">
        <f ca="1">AI30</f>
        <v>2268000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235" t="s">
        <v>31</v>
      </c>
      <c r="D33" s="78">
        <f ca="1">AI30/AQ30</f>
        <v>1583.3919774806475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0.30600516068496364</v>
      </c>
      <c r="AR33" s="68"/>
      <c r="AS33" s="68"/>
      <c r="AT33" s="68"/>
      <c r="AU33" s="68"/>
      <c r="AV33" s="68"/>
      <c r="AW33" s="68"/>
      <c r="AX33" s="68"/>
      <c r="AY33" s="84">
        <f ca="1">D32-AY32</f>
        <v>-268000</v>
      </c>
      <c r="AZ33" s="73">
        <f ca="1">AQ30*70%</f>
        <v>1002.6575999999999</v>
      </c>
      <c r="BA33" s="73"/>
      <c r="BB33" s="73">
        <f ca="1">BA33+AZ33</f>
        <v>1002.6575999999999</v>
      </c>
      <c r="BC33" s="73">
        <f ca="1">AY32</f>
        <v>2268000</v>
      </c>
      <c r="BD33" s="73">
        <f ca="1">BC33/BB33</f>
        <v>2261.9885392580682</v>
      </c>
      <c r="BE33" s="73"/>
      <c r="BF33" s="73"/>
    </row>
    <row r="34" spans="1:78" ht="15" thickBot="1">
      <c r="B34" s="3"/>
      <c r="C34" s="235" t="s">
        <v>32</v>
      </c>
      <c r="D34" s="85">
        <f ca="1">D33*3</f>
        <v>4750.1759324419427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751.99319999999989</v>
      </c>
      <c r="BA34" s="73"/>
      <c r="BB34" s="73">
        <f ca="1">BA34+AZ34</f>
        <v>751.99319999999989</v>
      </c>
      <c r="BC34" s="118">
        <f ca="1">BC33</f>
        <v>2268000</v>
      </c>
      <c r="BD34" s="73">
        <f ca="1">BC34/BB34</f>
        <v>3015.9847190107575</v>
      </c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7" spans="1:78">
      <c r="AQ37" t="s">
        <v>70</v>
      </c>
      <c r="AY37" s="94">
        <f ca="1">AY32/28*21</f>
        <v>1701000</v>
      </c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6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1" priority="1" operator="containsText" text="Paid">
      <formula>NOT(ISERROR(SEARCH("Paid",B6)))</formula>
    </cfRule>
    <cfRule type="containsText" dxfId="0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T57"/>
  <sheetViews>
    <sheetView topLeftCell="W1" zoomScale="50" zoomScaleNormal="50" workbookViewId="0">
      <selection activeCell="BQ4" sqref="BQ4"/>
    </sheetView>
  </sheetViews>
  <sheetFormatPr defaultRowHeight="14.4"/>
  <cols>
    <col min="1" max="1" width="22.21875" bestFit="1" customWidth="1"/>
    <col min="2" max="2" width="15.21875" bestFit="1" customWidth="1"/>
    <col min="3" max="3" width="14.77734375" bestFit="1" customWidth="1"/>
    <col min="4" max="4" width="9.44140625" bestFit="1" customWidth="1"/>
    <col min="5" max="5" width="12" bestFit="1" customWidth="1"/>
    <col min="6" max="7" width="9" bestFit="1" customWidth="1"/>
    <col min="8" max="8" width="9.44140625" bestFit="1" customWidth="1"/>
    <col min="9" max="9" width="10.21875" bestFit="1" customWidth="1"/>
    <col min="10" max="10" width="10.5546875" bestFit="1" customWidth="1"/>
    <col min="11" max="11" width="7" bestFit="1" customWidth="1"/>
    <col min="12" max="12" width="17.77734375" bestFit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9" hidden="1" customWidth="1"/>
    <col min="17" max="17" width="14.21875" hidden="1" customWidth="1"/>
    <col min="18" max="18" width="13.44140625" hidden="1" customWidth="1"/>
    <col min="19" max="19" width="8" hidden="1" customWidth="1"/>
    <col min="20" max="20" width="15.21875" bestFit="1" customWidth="1"/>
    <col min="21" max="27" width="10.21875" bestFit="1" customWidth="1"/>
    <col min="28" max="28" width="12.21875" hidden="1" customWidth="1"/>
    <col min="29" max="29" width="12.5546875" hidden="1" customWidth="1"/>
    <col min="30" max="32" width="12.21875" hidden="1" customWidth="1"/>
    <col min="33" max="33" width="11.77734375" hidden="1" customWidth="1"/>
    <col min="34" max="34" width="12.21875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27.77734375" bestFit="1" customWidth="1"/>
    <col min="44" max="44" width="9" hidden="1" customWidth="1"/>
    <col min="45" max="45" width="9.44140625" hidden="1" customWidth="1"/>
    <col min="46" max="50" width="9" hidden="1" customWidth="1"/>
    <col min="51" max="51" width="22.5546875" bestFit="1" customWidth="1"/>
    <col min="52" max="52" width="12.21875" bestFit="1" customWidth="1"/>
    <col min="53" max="53" width="11.21875" bestFit="1" customWidth="1"/>
    <col min="54" max="54" width="11.77734375" bestFit="1" customWidth="1"/>
    <col min="55" max="55" width="16.5546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2" ht="15" customHeight="1">
      <c r="A1" s="266">
        <v>43497</v>
      </c>
      <c r="B1" s="267" t="s">
        <v>33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P1" s="1">
        <v>1</v>
      </c>
      <c r="BQ1">
        <v>7</v>
      </c>
      <c r="BS1" s="1">
        <v>1</v>
      </c>
      <c r="BT1">
        <v>7</v>
      </c>
    </row>
    <row r="2" spans="1:72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P2">
        <v>2300</v>
      </c>
      <c r="BQ2">
        <v>7</v>
      </c>
      <c r="BS2">
        <v>3500</v>
      </c>
      <c r="BT2">
        <v>7</v>
      </c>
    </row>
    <row r="3" spans="1:72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P3">
        <f>BP2+1000</f>
        <v>3300</v>
      </c>
      <c r="BQ3">
        <v>7</v>
      </c>
      <c r="BS3">
        <f>BS2+1000</f>
        <v>4500</v>
      </c>
      <c r="BT3">
        <v>5</v>
      </c>
    </row>
    <row r="4" spans="1:72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P4">
        <f t="shared" ref="BP4:BP7" si="4">BP3+1000</f>
        <v>4300</v>
      </c>
      <c r="BQ4">
        <v>5</v>
      </c>
      <c r="BS4">
        <f t="shared" ref="BS4:BS7" si="5">BS3+1000</f>
        <v>5500</v>
      </c>
      <c r="BT4">
        <v>0</v>
      </c>
    </row>
    <row r="5" spans="1:72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2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>
        <f t="shared" si="4"/>
        <v>5300</v>
      </c>
      <c r="BQ5">
        <v>0</v>
      </c>
      <c r="BS5">
        <f t="shared" si="5"/>
        <v>6500</v>
      </c>
      <c r="BT5">
        <v>0</v>
      </c>
    </row>
    <row r="6" spans="1:72">
      <c r="A6" s="10">
        <v>43497</v>
      </c>
      <c r="B6" s="3" t="s">
        <v>46</v>
      </c>
      <c r="C6" s="22">
        <v>0</v>
      </c>
      <c r="D6" s="23">
        <v>4.1666666666666664E-2</v>
      </c>
      <c r="E6" s="186">
        <v>0.53</v>
      </c>
      <c r="F6" s="186">
        <v>0.58299999999999996</v>
      </c>
      <c r="G6" s="186">
        <v>0.45400000000000001</v>
      </c>
      <c r="H6" s="186">
        <v>0.46100000000000002</v>
      </c>
      <c r="I6" s="186">
        <v>0.84799999999999998</v>
      </c>
      <c r="J6" s="186">
        <v>0.66600000000000004</v>
      </c>
      <c r="K6" s="186">
        <v>0.374</v>
      </c>
      <c r="L6" s="24">
        <f t="shared" ref="L6:L29" ca="1" si="6">T6*6</f>
        <v>576</v>
      </c>
      <c r="M6" s="25">
        <f>BG6</f>
        <v>5</v>
      </c>
      <c r="N6" s="26">
        <f t="shared" ref="N6:S29" si="7">BH6</f>
        <v>5</v>
      </c>
      <c r="O6" s="26">
        <f t="shared" si="7"/>
        <v>0</v>
      </c>
      <c r="P6" s="26">
        <f t="shared" si="7"/>
        <v>0</v>
      </c>
      <c r="Q6" s="26">
        <f t="shared" si="7"/>
        <v>7</v>
      </c>
      <c r="R6" s="26">
        <f t="shared" si="7"/>
        <v>7</v>
      </c>
      <c r="S6" s="27">
        <f t="shared" si="7"/>
        <v>0</v>
      </c>
      <c r="T6" s="28">
        <f t="shared" ref="T6:T29" ca="1" si="8">IFERROR(M6*M$4+N6*N$4+O6*O$4+P6*P$4+Q6*Q$4+R6*R$4+S6*S$4,"0")</f>
        <v>96</v>
      </c>
      <c r="U6" s="29">
        <v>15300</v>
      </c>
      <c r="V6" s="30">
        <v>15300</v>
      </c>
      <c r="W6" s="30">
        <v>15300</v>
      </c>
      <c r="X6" s="30">
        <v>15300</v>
      </c>
      <c r="Y6" s="30">
        <v>15300</v>
      </c>
      <c r="Z6" s="30">
        <v>15300</v>
      </c>
      <c r="AA6" s="31">
        <v>15300</v>
      </c>
      <c r="AB6" s="32">
        <f t="shared" ref="AB6:AH29" ca="1" si="9">M6*U6*AB$4</f>
        <v>306000</v>
      </c>
      <c r="AC6" s="33">
        <f t="shared" ca="1" si="9"/>
        <v>306000</v>
      </c>
      <c r="AD6" s="33">
        <f t="shared" ca="1" si="9"/>
        <v>0</v>
      </c>
      <c r="AE6" s="33">
        <f t="shared" ca="1" si="9"/>
        <v>0</v>
      </c>
      <c r="AF6" s="33">
        <f t="shared" ca="1" si="9"/>
        <v>428400</v>
      </c>
      <c r="AG6" s="33">
        <f t="shared" ca="1" si="9"/>
        <v>428400</v>
      </c>
      <c r="AH6" s="100">
        <f t="shared" ca="1" si="9"/>
        <v>0</v>
      </c>
      <c r="AI6" s="29">
        <f ca="1">IFERROR(SUM(AB6:AH6),"")</f>
        <v>1468800</v>
      </c>
      <c r="AJ6" s="33">
        <f t="shared" ref="AJ6:AP29" ca="1" si="10">M6*AJ$4*60/$L$4*E6</f>
        <v>63.6</v>
      </c>
      <c r="AK6" s="33">
        <f t="shared" ca="1" si="10"/>
        <v>69.959999999999994</v>
      </c>
      <c r="AL6" s="33">
        <f t="shared" ca="1" si="10"/>
        <v>0</v>
      </c>
      <c r="AM6" s="33">
        <f t="shared" ca="1" si="10"/>
        <v>0</v>
      </c>
      <c r="AN6" s="33">
        <f t="shared" ca="1" si="10"/>
        <v>142.464</v>
      </c>
      <c r="AO6" s="33">
        <f t="shared" ca="1" si="10"/>
        <v>111.88800000000001</v>
      </c>
      <c r="AP6" s="33">
        <f t="shared" ca="1" si="10"/>
        <v>0</v>
      </c>
      <c r="AQ6" s="30">
        <f ca="1">IFERROR(SUM(AJ6:AP6),"")</f>
        <v>387.91200000000003</v>
      </c>
      <c r="AR6" s="33">
        <f t="shared" ref="AR6:AY29" ca="1" si="11">IFERROR(AB6/AJ6,"")</f>
        <v>4811.3207547169814</v>
      </c>
      <c r="AS6" s="33">
        <f t="shared" ca="1" si="11"/>
        <v>4373.9279588336194</v>
      </c>
      <c r="AT6" s="33" t="str">
        <f t="shared" ca="1" si="11"/>
        <v/>
      </c>
      <c r="AU6" s="33" t="str">
        <f t="shared" ca="1" si="11"/>
        <v/>
      </c>
      <c r="AV6" s="33">
        <f t="shared" ca="1" si="11"/>
        <v>3007.0754716981132</v>
      </c>
      <c r="AW6" s="33">
        <f t="shared" ca="1" si="11"/>
        <v>3828.8288288288286</v>
      </c>
      <c r="AX6" s="33" t="str">
        <f t="shared" ca="1" si="11"/>
        <v/>
      </c>
      <c r="AY6" s="31">
        <f t="shared" ca="1" si="11"/>
        <v>3786.4257872919629</v>
      </c>
      <c r="AZ6" s="101">
        <f>IFERROR(U6/6/E6,"0")</f>
        <v>4811.3207547169804</v>
      </c>
      <c r="BA6" s="37">
        <f t="shared" ref="BA6:BF29" si="12">IFERROR(V6/6/F6,"0")</f>
        <v>4373.9279588336194</v>
      </c>
      <c r="BB6" s="37">
        <f t="shared" si="12"/>
        <v>5616.7400881057265</v>
      </c>
      <c r="BC6" s="37">
        <f t="shared" si="12"/>
        <v>5531.4533622559647</v>
      </c>
      <c r="BD6" s="37">
        <f t="shared" si="12"/>
        <v>3007.0754716981132</v>
      </c>
      <c r="BE6" s="37">
        <f t="shared" si="12"/>
        <v>3828.8288288288286</v>
      </c>
      <c r="BF6" s="37">
        <f t="shared" si="12"/>
        <v>6818.181818181818</v>
      </c>
      <c r="BG6" s="38">
        <f>IFERROR(VLOOKUP(AZ6,$BP$1:$BQ$7,2,TRUE),"")</f>
        <v>5</v>
      </c>
      <c r="BH6" s="38">
        <f t="shared" ref="BH6:BM6" si="13">IFERROR(VLOOKUP(BA6,$BP$1:$BQ$7,2,TRUE),"")</f>
        <v>5</v>
      </c>
      <c r="BI6" s="38">
        <f t="shared" si="13"/>
        <v>0</v>
      </c>
      <c r="BJ6" s="38">
        <f t="shared" si="13"/>
        <v>0</v>
      </c>
      <c r="BK6" s="38">
        <f t="shared" si="13"/>
        <v>7</v>
      </c>
      <c r="BL6" s="38">
        <f t="shared" si="13"/>
        <v>7</v>
      </c>
      <c r="BM6" s="38">
        <f t="shared" si="13"/>
        <v>0</v>
      </c>
      <c r="BO6" s="113"/>
      <c r="BP6">
        <f t="shared" si="4"/>
        <v>6300</v>
      </c>
      <c r="BQ6">
        <v>0</v>
      </c>
      <c r="BS6">
        <f t="shared" si="5"/>
        <v>7500</v>
      </c>
      <c r="BT6">
        <v>0</v>
      </c>
    </row>
    <row r="7" spans="1:72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0.311</v>
      </c>
      <c r="F7" s="186">
        <v>0.60599999999999998</v>
      </c>
      <c r="G7" s="186">
        <v>0.27200000000000002</v>
      </c>
      <c r="H7" s="186">
        <v>0.29799999999999999</v>
      </c>
      <c r="I7" s="186">
        <v>0.47199999999999998</v>
      </c>
      <c r="J7" s="186">
        <v>0.45600000000000002</v>
      </c>
      <c r="K7" s="186">
        <v>0.14799999999999999</v>
      </c>
      <c r="L7" s="41">
        <f t="shared" ca="1" si="6"/>
        <v>0</v>
      </c>
      <c r="M7" s="42">
        <f t="shared" ref="M7:M29" si="14">BG7</f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10200</v>
      </c>
      <c r="V7" s="47">
        <v>10200</v>
      </c>
      <c r="W7" s="47">
        <v>10200</v>
      </c>
      <c r="X7" s="47">
        <v>10200</v>
      </c>
      <c r="Y7" s="47">
        <v>10200</v>
      </c>
      <c r="Z7" s="47">
        <v>10200</v>
      </c>
      <c r="AA7" s="48">
        <v>10200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102">
        <f t="shared" ca="1" si="9"/>
        <v>0</v>
      </c>
      <c r="AI7" s="46">
        <f t="shared" ref="AI7:AI29" ca="1" si="15">IFERROR(SUM(AB7:AH7),"")</f>
        <v>0</v>
      </c>
      <c r="AJ7" s="50">
        <f t="shared" ca="1" si="10"/>
        <v>0</v>
      </c>
      <c r="AK7" s="50">
        <f t="shared" ca="1" si="10"/>
        <v>0</v>
      </c>
      <c r="AL7" s="50">
        <f t="shared" ca="1" si="10"/>
        <v>0</v>
      </c>
      <c r="AM7" s="50">
        <f t="shared" ca="1" si="10"/>
        <v>0</v>
      </c>
      <c r="AN7" s="50">
        <f t="shared" ca="1" si="10"/>
        <v>0</v>
      </c>
      <c r="AO7" s="50">
        <f t="shared" ca="1" si="10"/>
        <v>0</v>
      </c>
      <c r="AP7" s="50">
        <f t="shared" ca="1" si="10"/>
        <v>0</v>
      </c>
      <c r="AQ7" s="47">
        <f t="shared" ref="AQ7:AQ29" ca="1" si="16">IFERROR(SUM(AJ7:AP7),"")</f>
        <v>0</v>
      </c>
      <c r="AR7" s="50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0" t="str">
        <f t="shared" ca="1" si="11"/>
        <v/>
      </c>
      <c r="AY7" s="48" t="str">
        <f t="shared" ca="1" si="11"/>
        <v/>
      </c>
      <c r="AZ7" s="101">
        <f t="shared" ref="AZ7:AZ29" si="17">IFERROR(U7/6/E7,"0")</f>
        <v>5466.2379421221867</v>
      </c>
      <c r="BA7" s="37">
        <f t="shared" si="12"/>
        <v>2805.2805280528055</v>
      </c>
      <c r="BB7" s="37">
        <f t="shared" si="12"/>
        <v>6250</v>
      </c>
      <c r="BC7" s="37">
        <f t="shared" si="12"/>
        <v>5704.6979865771818</v>
      </c>
      <c r="BD7" s="37">
        <f t="shared" si="12"/>
        <v>3601.6949152542375</v>
      </c>
      <c r="BE7" s="37">
        <f t="shared" si="12"/>
        <v>3728.0701754385964</v>
      </c>
      <c r="BF7" s="37">
        <f t="shared" si="12"/>
        <v>11486.486486486487</v>
      </c>
      <c r="BG7" s="218"/>
      <c r="BH7" s="218"/>
      <c r="BI7" s="218"/>
      <c r="BJ7" s="218"/>
      <c r="BK7" s="218"/>
      <c r="BL7" s="218"/>
      <c r="BM7" s="218"/>
      <c r="BO7" s="113"/>
      <c r="BP7">
        <f t="shared" si="4"/>
        <v>7300</v>
      </c>
      <c r="BQ7">
        <v>0</v>
      </c>
      <c r="BS7">
        <f t="shared" si="5"/>
        <v>8500</v>
      </c>
      <c r="BT7">
        <v>0</v>
      </c>
    </row>
    <row r="8" spans="1:72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0.13100000000000001</v>
      </c>
      <c r="F8" s="186">
        <v>4.2999999999999997E-2</v>
      </c>
      <c r="G8" s="186">
        <v>0.188</v>
      </c>
      <c r="H8" s="186">
        <v>6.7000000000000004E-2</v>
      </c>
      <c r="I8" s="186">
        <v>0.30199999999999999</v>
      </c>
      <c r="J8" s="186">
        <v>0.376</v>
      </c>
      <c r="K8" s="186">
        <v>0.183</v>
      </c>
      <c r="L8" s="41">
        <f t="shared" ca="1" si="6"/>
        <v>0</v>
      </c>
      <c r="M8" s="42">
        <f t="shared" si="14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4590</v>
      </c>
      <c r="V8" s="47">
        <v>4590</v>
      </c>
      <c r="W8" s="47">
        <v>4590</v>
      </c>
      <c r="X8" s="47">
        <v>4590</v>
      </c>
      <c r="Y8" s="47">
        <v>4590</v>
      </c>
      <c r="Z8" s="47">
        <v>4590</v>
      </c>
      <c r="AA8" s="48">
        <v>4590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102">
        <f t="shared" ca="1" si="9"/>
        <v>0</v>
      </c>
      <c r="AI8" s="46">
        <f t="shared" ca="1" si="15"/>
        <v>0</v>
      </c>
      <c r="AJ8" s="50">
        <f t="shared" ca="1" si="10"/>
        <v>0</v>
      </c>
      <c r="AK8" s="50">
        <f t="shared" ca="1" si="10"/>
        <v>0</v>
      </c>
      <c r="AL8" s="50">
        <f t="shared" ca="1" si="10"/>
        <v>0</v>
      </c>
      <c r="AM8" s="50">
        <f t="shared" ca="1" si="10"/>
        <v>0</v>
      </c>
      <c r="AN8" s="50">
        <f t="shared" ca="1" si="10"/>
        <v>0</v>
      </c>
      <c r="AO8" s="50">
        <f t="shared" ca="1" si="10"/>
        <v>0</v>
      </c>
      <c r="AP8" s="50">
        <f t="shared" ca="1" si="10"/>
        <v>0</v>
      </c>
      <c r="AQ8" s="47">
        <f t="shared" ca="1" si="16"/>
        <v>0</v>
      </c>
      <c r="AR8" s="50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0" t="str">
        <f t="shared" ca="1" si="11"/>
        <v/>
      </c>
      <c r="AY8" s="48" t="str">
        <f t="shared" ca="1" si="11"/>
        <v/>
      </c>
      <c r="AZ8" s="101">
        <f t="shared" si="17"/>
        <v>5839.6946564885493</v>
      </c>
      <c r="BA8" s="37">
        <f t="shared" si="12"/>
        <v>17790.697674418607</v>
      </c>
      <c r="BB8" s="37">
        <f t="shared" si="12"/>
        <v>4069.1489361702129</v>
      </c>
      <c r="BC8" s="37">
        <f t="shared" si="12"/>
        <v>11417.910447761193</v>
      </c>
      <c r="BD8" s="37">
        <f t="shared" si="12"/>
        <v>2533.1125827814571</v>
      </c>
      <c r="BE8" s="37">
        <f t="shared" si="12"/>
        <v>2034.5744680851064</v>
      </c>
      <c r="BF8" s="37">
        <f t="shared" si="12"/>
        <v>4180.3278688524588</v>
      </c>
      <c r="BG8" s="218"/>
      <c r="BH8" s="218"/>
      <c r="BI8" s="218"/>
      <c r="BJ8" s="218"/>
      <c r="BK8" s="218"/>
      <c r="BL8" s="218"/>
      <c r="BM8" s="218"/>
      <c r="BO8" s="113"/>
    </row>
    <row r="9" spans="1:72">
      <c r="A9" s="10">
        <v>43586</v>
      </c>
      <c r="B9" s="3" t="s">
        <v>46</v>
      </c>
      <c r="C9" s="39">
        <v>0.125</v>
      </c>
      <c r="D9" s="40">
        <v>0.16666666666666666</v>
      </c>
      <c r="E9" s="186">
        <v>3.3000000000000002E-2</v>
      </c>
      <c r="F9" s="186">
        <v>8.5000000000000006E-2</v>
      </c>
      <c r="G9" s="186">
        <v>2.1000000000000001E-2</v>
      </c>
      <c r="H9" s="186">
        <v>1.7999999999999999E-2</v>
      </c>
      <c r="I9" s="186">
        <v>8.9999999999999993E-3</v>
      </c>
      <c r="J9" s="186">
        <v>6.2E-2</v>
      </c>
      <c r="K9" s="186">
        <v>0.39400000000000002</v>
      </c>
      <c r="L9" s="41">
        <f t="shared" ca="1" si="6"/>
        <v>0</v>
      </c>
      <c r="M9" s="42">
        <f t="shared" si="14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102">
        <f t="shared" ca="1" si="9"/>
        <v>0</v>
      </c>
      <c r="AI9" s="46">
        <f t="shared" ca="1" si="15"/>
        <v>0</v>
      </c>
      <c r="AJ9" s="50">
        <f t="shared" ca="1" si="10"/>
        <v>0</v>
      </c>
      <c r="AK9" s="50">
        <f t="shared" ca="1" si="10"/>
        <v>0</v>
      </c>
      <c r="AL9" s="50">
        <f t="shared" ca="1" si="10"/>
        <v>0</v>
      </c>
      <c r="AM9" s="50">
        <f t="shared" ca="1" si="10"/>
        <v>0</v>
      </c>
      <c r="AN9" s="50">
        <f t="shared" ca="1" si="10"/>
        <v>0</v>
      </c>
      <c r="AO9" s="50">
        <f t="shared" ca="1" si="10"/>
        <v>0</v>
      </c>
      <c r="AP9" s="50">
        <f t="shared" ca="1" si="10"/>
        <v>0</v>
      </c>
      <c r="AQ9" s="47">
        <f t="shared" ca="1" si="16"/>
        <v>0</v>
      </c>
      <c r="AR9" s="50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0" t="str">
        <f t="shared" ca="1" si="11"/>
        <v/>
      </c>
      <c r="AY9" s="48" t="str">
        <f t="shared" ca="1" si="11"/>
        <v/>
      </c>
      <c r="AZ9" s="101">
        <f t="shared" si="17"/>
        <v>11590.90909090909</v>
      </c>
      <c r="BA9" s="37">
        <f t="shared" si="12"/>
        <v>4500</v>
      </c>
      <c r="BB9" s="37">
        <f t="shared" si="12"/>
        <v>18214.285714285714</v>
      </c>
      <c r="BC9" s="37">
        <f t="shared" si="12"/>
        <v>21250</v>
      </c>
      <c r="BD9" s="37">
        <f t="shared" si="12"/>
        <v>42500</v>
      </c>
      <c r="BE9" s="37">
        <f t="shared" si="12"/>
        <v>6169.3548387096771</v>
      </c>
      <c r="BF9" s="37">
        <f t="shared" si="12"/>
        <v>970.81218274111666</v>
      </c>
      <c r="BG9" s="218"/>
      <c r="BH9" s="218"/>
      <c r="BI9" s="218"/>
      <c r="BJ9" s="218"/>
      <c r="BK9" s="218"/>
      <c r="BL9" s="218"/>
      <c r="BM9" s="218"/>
      <c r="BO9" s="113"/>
    </row>
    <row r="10" spans="1:72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6.4000000000000001E-2</v>
      </c>
      <c r="F10" s="186">
        <v>0.03</v>
      </c>
      <c r="G10" s="186">
        <v>2.8000000000000001E-2</v>
      </c>
      <c r="H10" s="186">
        <v>3.7999999999999999E-2</v>
      </c>
      <c r="I10" s="186">
        <v>4.0000000000000001E-3</v>
      </c>
      <c r="J10" s="186">
        <v>2.1999999999999999E-2</v>
      </c>
      <c r="K10" s="186">
        <v>0.08</v>
      </c>
      <c r="L10" s="41">
        <f t="shared" ca="1" si="6"/>
        <v>0</v>
      </c>
      <c r="M10" s="42">
        <f t="shared" si="14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102">
        <f t="shared" ca="1" si="9"/>
        <v>0</v>
      </c>
      <c r="AI10" s="46">
        <f t="shared" ca="1" si="15"/>
        <v>0</v>
      </c>
      <c r="AJ10" s="50">
        <f t="shared" ca="1" si="10"/>
        <v>0</v>
      </c>
      <c r="AK10" s="50">
        <f t="shared" ca="1" si="10"/>
        <v>0</v>
      </c>
      <c r="AL10" s="50">
        <f t="shared" ca="1" si="10"/>
        <v>0</v>
      </c>
      <c r="AM10" s="50">
        <f t="shared" ca="1" si="10"/>
        <v>0</v>
      </c>
      <c r="AN10" s="50">
        <f t="shared" ca="1" si="10"/>
        <v>0</v>
      </c>
      <c r="AO10" s="50">
        <f t="shared" ca="1" si="10"/>
        <v>0</v>
      </c>
      <c r="AP10" s="50">
        <f t="shared" ca="1" si="10"/>
        <v>0</v>
      </c>
      <c r="AQ10" s="47">
        <f t="shared" ca="1" si="16"/>
        <v>0</v>
      </c>
      <c r="AR10" s="50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0" t="str">
        <f t="shared" ca="1" si="11"/>
        <v/>
      </c>
      <c r="AY10" s="48" t="str">
        <f t="shared" ca="1" si="11"/>
        <v/>
      </c>
      <c r="AZ10" s="101">
        <f t="shared" si="17"/>
        <v>5976.5625</v>
      </c>
      <c r="BA10" s="37">
        <f t="shared" si="12"/>
        <v>12750</v>
      </c>
      <c r="BB10" s="37">
        <f t="shared" si="12"/>
        <v>13660.714285714286</v>
      </c>
      <c r="BC10" s="37">
        <f t="shared" si="12"/>
        <v>10065.78947368421</v>
      </c>
      <c r="BD10" s="37">
        <f t="shared" si="12"/>
        <v>95625</v>
      </c>
      <c r="BE10" s="37">
        <f t="shared" si="12"/>
        <v>17386.363636363636</v>
      </c>
      <c r="BF10" s="37">
        <f t="shared" si="12"/>
        <v>4781.25</v>
      </c>
      <c r="BG10" s="218"/>
      <c r="BH10" s="218"/>
      <c r="BI10" s="218"/>
      <c r="BJ10" s="218"/>
      <c r="BK10" s="218"/>
      <c r="BL10" s="218"/>
      <c r="BM10" s="218"/>
      <c r="BO10" s="113"/>
    </row>
    <row r="11" spans="1:72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8.9999999999999993E-3</v>
      </c>
      <c r="F11" s="186">
        <v>0</v>
      </c>
      <c r="G11" s="186">
        <v>0</v>
      </c>
      <c r="H11" s="186">
        <v>1E-3</v>
      </c>
      <c r="I11" s="186">
        <v>3.0000000000000001E-3</v>
      </c>
      <c r="J11" s="186">
        <v>4.0000000000000001E-3</v>
      </c>
      <c r="K11" s="186">
        <v>2E-3</v>
      </c>
      <c r="L11" s="41">
        <f t="shared" ca="1" si="6"/>
        <v>0</v>
      </c>
      <c r="M11" s="42">
        <f t="shared" si="14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102">
        <f t="shared" ca="1" si="9"/>
        <v>0</v>
      </c>
      <c r="AI11" s="46">
        <f t="shared" ca="1" si="15"/>
        <v>0</v>
      </c>
      <c r="AJ11" s="50">
        <f t="shared" ca="1" si="10"/>
        <v>0</v>
      </c>
      <c r="AK11" s="50">
        <f t="shared" ca="1" si="10"/>
        <v>0</v>
      </c>
      <c r="AL11" s="50">
        <f t="shared" ca="1" si="10"/>
        <v>0</v>
      </c>
      <c r="AM11" s="50">
        <f t="shared" ca="1" si="10"/>
        <v>0</v>
      </c>
      <c r="AN11" s="50">
        <f t="shared" ca="1" si="10"/>
        <v>0</v>
      </c>
      <c r="AO11" s="50">
        <f t="shared" ca="1" si="10"/>
        <v>0</v>
      </c>
      <c r="AP11" s="50">
        <f t="shared" ca="1" si="10"/>
        <v>0</v>
      </c>
      <c r="AQ11" s="47">
        <f t="shared" ca="1" si="16"/>
        <v>0</v>
      </c>
      <c r="AR11" s="50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0" t="str">
        <f t="shared" ca="1" si="11"/>
        <v/>
      </c>
      <c r="AY11" s="48" t="str">
        <f t="shared" ca="1" si="11"/>
        <v/>
      </c>
      <c r="AZ11" s="101">
        <f t="shared" si="17"/>
        <v>42500</v>
      </c>
      <c r="BA11" s="37" t="str">
        <f t="shared" si="12"/>
        <v>0</v>
      </c>
      <c r="BB11" s="37" t="str">
        <f t="shared" si="12"/>
        <v>0</v>
      </c>
      <c r="BC11" s="37">
        <f t="shared" si="12"/>
        <v>382500</v>
      </c>
      <c r="BD11" s="37">
        <f t="shared" si="12"/>
        <v>127500</v>
      </c>
      <c r="BE11" s="37">
        <f t="shared" si="12"/>
        <v>95625</v>
      </c>
      <c r="BF11" s="37">
        <f t="shared" si="12"/>
        <v>191250</v>
      </c>
      <c r="BG11" s="218"/>
      <c r="BH11" s="218"/>
      <c r="BI11" s="218"/>
      <c r="BJ11" s="218"/>
      <c r="BK11" s="218"/>
      <c r="BL11" s="218"/>
      <c r="BM11" s="218"/>
      <c r="BO11" s="113"/>
    </row>
    <row r="12" spans="1:72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2.7E-2</v>
      </c>
      <c r="F12" s="186">
        <v>1.0999999999999999E-2</v>
      </c>
      <c r="G12" s="186">
        <v>1.9E-2</v>
      </c>
      <c r="H12" s="186">
        <v>0.01</v>
      </c>
      <c r="I12" s="186">
        <v>2.5999999999999999E-2</v>
      </c>
      <c r="J12" s="186">
        <v>1.9E-2</v>
      </c>
      <c r="K12" s="186">
        <v>6.0000000000000001E-3</v>
      </c>
      <c r="L12" s="41">
        <f t="shared" ca="1" si="6"/>
        <v>0</v>
      </c>
      <c r="M12" s="42">
        <f t="shared" si="14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102">
        <f t="shared" ca="1" si="9"/>
        <v>0</v>
      </c>
      <c r="AI12" s="46">
        <f t="shared" ca="1" si="15"/>
        <v>0</v>
      </c>
      <c r="AJ12" s="50">
        <f t="shared" ca="1" si="10"/>
        <v>0</v>
      </c>
      <c r="AK12" s="50">
        <f t="shared" ca="1" si="10"/>
        <v>0</v>
      </c>
      <c r="AL12" s="50">
        <f t="shared" ca="1" si="10"/>
        <v>0</v>
      </c>
      <c r="AM12" s="50">
        <f t="shared" ca="1" si="10"/>
        <v>0</v>
      </c>
      <c r="AN12" s="50">
        <f t="shared" ca="1" si="10"/>
        <v>0</v>
      </c>
      <c r="AO12" s="50">
        <f t="shared" ca="1" si="10"/>
        <v>0</v>
      </c>
      <c r="AP12" s="50">
        <f t="shared" ca="1" si="10"/>
        <v>0</v>
      </c>
      <c r="AQ12" s="47">
        <f t="shared" ca="1" si="16"/>
        <v>0</v>
      </c>
      <c r="AR12" s="50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0" t="str">
        <f t="shared" ca="1" si="11"/>
        <v/>
      </c>
      <c r="AY12" s="48" t="str">
        <f t="shared" ca="1" si="11"/>
        <v/>
      </c>
      <c r="AZ12" s="101">
        <f t="shared" si="17"/>
        <v>14166.666666666666</v>
      </c>
      <c r="BA12" s="37">
        <f t="shared" si="12"/>
        <v>34772.727272727272</v>
      </c>
      <c r="BB12" s="37">
        <f t="shared" si="12"/>
        <v>20131.57894736842</v>
      </c>
      <c r="BC12" s="37">
        <f t="shared" si="12"/>
        <v>38250</v>
      </c>
      <c r="BD12" s="37">
        <f t="shared" si="12"/>
        <v>14711.538461538463</v>
      </c>
      <c r="BE12" s="37">
        <f t="shared" si="12"/>
        <v>20131.57894736842</v>
      </c>
      <c r="BF12" s="37">
        <f t="shared" si="12"/>
        <v>63750</v>
      </c>
      <c r="BG12" s="218"/>
      <c r="BH12" s="218"/>
      <c r="BI12" s="218"/>
      <c r="BJ12" s="218"/>
      <c r="BK12" s="218"/>
      <c r="BL12" s="218"/>
      <c r="BM12" s="218"/>
      <c r="BO12" s="113"/>
    </row>
    <row r="13" spans="1:72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0.112</v>
      </c>
      <c r="F13" s="186">
        <v>8.4000000000000005E-2</v>
      </c>
      <c r="G13" s="186">
        <v>0.13200000000000001</v>
      </c>
      <c r="H13" s="186">
        <v>0.17699999999999999</v>
      </c>
      <c r="I13" s="186">
        <v>0.26900000000000002</v>
      </c>
      <c r="J13" s="186">
        <v>0.152</v>
      </c>
      <c r="K13" s="186">
        <v>6.7000000000000004E-2</v>
      </c>
      <c r="L13" s="41">
        <f t="shared" ca="1" si="6"/>
        <v>960</v>
      </c>
      <c r="M13" s="42">
        <f t="shared" si="14"/>
        <v>7</v>
      </c>
      <c r="N13" s="43">
        <f t="shared" si="7"/>
        <v>5</v>
      </c>
      <c r="O13" s="43">
        <f t="shared" si="7"/>
        <v>7</v>
      </c>
      <c r="P13" s="43">
        <f t="shared" si="7"/>
        <v>7</v>
      </c>
      <c r="Q13" s="43">
        <f t="shared" si="7"/>
        <v>7</v>
      </c>
      <c r="R13" s="43">
        <f t="shared" si="7"/>
        <v>7</v>
      </c>
      <c r="S13" s="44">
        <f t="shared" si="7"/>
        <v>0</v>
      </c>
      <c r="T13" s="45">
        <f t="shared" ca="1" si="8"/>
        <v>160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64260</v>
      </c>
      <c r="AC13" s="50">
        <f t="shared" ca="1" si="9"/>
        <v>45900</v>
      </c>
      <c r="AD13" s="50">
        <f t="shared" ca="1" si="9"/>
        <v>64260</v>
      </c>
      <c r="AE13" s="50">
        <f t="shared" ca="1" si="9"/>
        <v>64260</v>
      </c>
      <c r="AF13" s="50">
        <f t="shared" ca="1" si="9"/>
        <v>64260</v>
      </c>
      <c r="AG13" s="50">
        <f t="shared" ca="1" si="9"/>
        <v>64260</v>
      </c>
      <c r="AH13" s="102">
        <f t="shared" ca="1" si="9"/>
        <v>0</v>
      </c>
      <c r="AI13" s="46">
        <f t="shared" ca="1" si="15"/>
        <v>367200</v>
      </c>
      <c r="AJ13" s="50">
        <f t="shared" ca="1" si="10"/>
        <v>18.815999999999999</v>
      </c>
      <c r="AK13" s="50">
        <f t="shared" ca="1" si="10"/>
        <v>10.08</v>
      </c>
      <c r="AL13" s="50">
        <f t="shared" ca="1" si="10"/>
        <v>22.176000000000002</v>
      </c>
      <c r="AM13" s="50">
        <f t="shared" ca="1" si="10"/>
        <v>29.735999999999997</v>
      </c>
      <c r="AN13" s="50">
        <f t="shared" ca="1" si="10"/>
        <v>45.192</v>
      </c>
      <c r="AO13" s="50">
        <f t="shared" ca="1" si="10"/>
        <v>25.535999999999998</v>
      </c>
      <c r="AP13" s="50">
        <f t="shared" ca="1" si="10"/>
        <v>0</v>
      </c>
      <c r="AQ13" s="47">
        <f t="shared" ca="1" si="16"/>
        <v>151.536</v>
      </c>
      <c r="AR13" s="50">
        <f t="shared" ca="1" si="11"/>
        <v>3415.1785714285716</v>
      </c>
      <c r="AS13" s="50">
        <f t="shared" ca="1" si="11"/>
        <v>4553.5714285714284</v>
      </c>
      <c r="AT13" s="50">
        <f t="shared" ca="1" si="11"/>
        <v>2897.7272727272725</v>
      </c>
      <c r="AU13" s="50">
        <f t="shared" ca="1" si="11"/>
        <v>2161.0169491525426</v>
      </c>
      <c r="AV13" s="50">
        <f t="shared" ca="1" si="11"/>
        <v>1421.9330855018588</v>
      </c>
      <c r="AW13" s="50">
        <f t="shared" ca="1" si="11"/>
        <v>2516.4473684210529</v>
      </c>
      <c r="AX13" s="50" t="str">
        <f t="shared" ca="1" si="11"/>
        <v/>
      </c>
      <c r="AY13" s="48">
        <f t="shared" ca="1" si="11"/>
        <v>2423.186569528033</v>
      </c>
      <c r="AZ13" s="101">
        <f t="shared" si="17"/>
        <v>3415.1785714285716</v>
      </c>
      <c r="BA13" s="37">
        <f t="shared" si="12"/>
        <v>4553.5714285714284</v>
      </c>
      <c r="BB13" s="37">
        <f t="shared" si="12"/>
        <v>2897.7272727272725</v>
      </c>
      <c r="BC13" s="37">
        <f t="shared" si="12"/>
        <v>2161.0169491525426</v>
      </c>
      <c r="BD13" s="37">
        <f t="shared" si="12"/>
        <v>1421.9330855018586</v>
      </c>
      <c r="BE13" s="37">
        <f t="shared" si="12"/>
        <v>2516.4473684210525</v>
      </c>
      <c r="BF13" s="37">
        <f t="shared" si="12"/>
        <v>5708.9552238805963</v>
      </c>
      <c r="BG13" s="38">
        <f t="shared" ref="BG13:BG29" si="18">IFERROR(VLOOKUP(AZ13,$BP$1:$BQ$7,2,TRUE),"")</f>
        <v>7</v>
      </c>
      <c r="BH13" s="38">
        <f t="shared" ref="BH13:BH29" si="19">IFERROR(VLOOKUP(BA13,$BP$1:$BQ$7,2,TRUE),"")</f>
        <v>5</v>
      </c>
      <c r="BI13" s="38">
        <f t="shared" ref="BI13:BI29" si="20">IFERROR(VLOOKUP(BB13,$BP$1:$BQ$7,2,TRUE),"")</f>
        <v>7</v>
      </c>
      <c r="BJ13" s="38">
        <f t="shared" ref="BJ13:BJ29" si="21">IFERROR(VLOOKUP(BC13,$BP$1:$BQ$7,2,TRUE),"")</f>
        <v>7</v>
      </c>
      <c r="BK13" s="38">
        <f t="shared" ref="BK13:BK25" si="22">IFERROR(VLOOKUP(BD13,$BP$1:$BQ$7,2,TRUE),"")</f>
        <v>7</v>
      </c>
      <c r="BL13" s="38">
        <f t="shared" ref="BL13:BL29" si="23">IFERROR(VLOOKUP(BE13,$BP$1:$BQ$7,2,TRUE),"")</f>
        <v>7</v>
      </c>
      <c r="BM13" s="38">
        <f t="shared" ref="BM13:BM29" si="24">IFERROR(VLOOKUP(BF13,$BP$1:$BQ$7,2,TRUE),"")</f>
        <v>0</v>
      </c>
      <c r="BO13" s="113"/>
    </row>
    <row r="14" spans="1:72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0.2</v>
      </c>
      <c r="F14" s="186">
        <v>0.20200000000000001</v>
      </c>
      <c r="G14" s="186">
        <v>0.48599999999999999</v>
      </c>
      <c r="H14" s="186">
        <v>0.27700000000000002</v>
      </c>
      <c r="I14" s="186">
        <v>0.23</v>
      </c>
      <c r="J14" s="186">
        <v>0.42299999999999999</v>
      </c>
      <c r="K14" s="186">
        <v>0.20799999999999999</v>
      </c>
      <c r="L14" s="41">
        <f t="shared" ca="1" si="6"/>
        <v>456</v>
      </c>
      <c r="M14" s="42">
        <f t="shared" si="14"/>
        <v>0</v>
      </c>
      <c r="N14" s="43">
        <f t="shared" si="7"/>
        <v>0</v>
      </c>
      <c r="O14" s="43">
        <f t="shared" si="7"/>
        <v>7</v>
      </c>
      <c r="P14" s="43">
        <f t="shared" si="7"/>
        <v>5</v>
      </c>
      <c r="Q14" s="43">
        <f t="shared" si="7"/>
        <v>0</v>
      </c>
      <c r="R14" s="43">
        <f t="shared" si="7"/>
        <v>7</v>
      </c>
      <c r="S14" s="44">
        <f t="shared" si="7"/>
        <v>0</v>
      </c>
      <c r="T14" s="45">
        <f t="shared" ca="1" si="8"/>
        <v>76</v>
      </c>
      <c r="U14" s="46">
        <v>8500</v>
      </c>
      <c r="V14" s="46">
        <v>8500</v>
      </c>
      <c r="W14" s="46">
        <v>8500</v>
      </c>
      <c r="X14" s="46">
        <v>8500</v>
      </c>
      <c r="Y14" s="46">
        <v>8500</v>
      </c>
      <c r="Z14" s="46">
        <v>8500</v>
      </c>
      <c r="AA14" s="46">
        <v>8500</v>
      </c>
      <c r="AB14" s="49">
        <f t="shared" ca="1" si="9"/>
        <v>0</v>
      </c>
      <c r="AC14" s="50">
        <f t="shared" ca="1" si="9"/>
        <v>0</v>
      </c>
      <c r="AD14" s="50">
        <f t="shared" ca="1" si="9"/>
        <v>238000</v>
      </c>
      <c r="AE14" s="50">
        <f t="shared" ca="1" si="9"/>
        <v>170000</v>
      </c>
      <c r="AF14" s="50">
        <f t="shared" ca="1" si="9"/>
        <v>0</v>
      </c>
      <c r="AG14" s="50">
        <f t="shared" ca="1" si="9"/>
        <v>238000</v>
      </c>
      <c r="AH14" s="102">
        <f t="shared" ca="1" si="9"/>
        <v>0</v>
      </c>
      <c r="AI14" s="46">
        <f t="shared" ca="1" si="15"/>
        <v>646000</v>
      </c>
      <c r="AJ14" s="50">
        <f t="shared" ca="1" si="10"/>
        <v>0</v>
      </c>
      <c r="AK14" s="50">
        <f t="shared" ca="1" si="10"/>
        <v>0</v>
      </c>
      <c r="AL14" s="50">
        <f t="shared" ca="1" si="10"/>
        <v>81.647999999999996</v>
      </c>
      <c r="AM14" s="50">
        <f t="shared" ca="1" si="10"/>
        <v>33.24</v>
      </c>
      <c r="AN14" s="50">
        <f t="shared" ca="1" si="10"/>
        <v>0</v>
      </c>
      <c r="AO14" s="50">
        <f t="shared" ca="1" si="10"/>
        <v>71.063999999999993</v>
      </c>
      <c r="AP14" s="50">
        <f t="shared" ca="1" si="10"/>
        <v>0</v>
      </c>
      <c r="AQ14" s="47">
        <f t="shared" ca="1" si="16"/>
        <v>185.952</v>
      </c>
      <c r="AR14" s="50" t="str">
        <f t="shared" ca="1" si="11"/>
        <v/>
      </c>
      <c r="AS14" s="50" t="str">
        <f t="shared" ca="1" si="11"/>
        <v/>
      </c>
      <c r="AT14" s="50">
        <f t="shared" ca="1" si="11"/>
        <v>2914.9519890260631</v>
      </c>
      <c r="AU14" s="50">
        <f t="shared" ca="1" si="11"/>
        <v>5114.3200962695546</v>
      </c>
      <c r="AV14" s="50" t="str">
        <f t="shared" ca="1" si="11"/>
        <v/>
      </c>
      <c r="AW14" s="50">
        <f t="shared" ca="1" si="11"/>
        <v>3349.09377462569</v>
      </c>
      <c r="AX14" s="50" t="str">
        <f t="shared" ca="1" si="11"/>
        <v/>
      </c>
      <c r="AY14" s="48">
        <f t="shared" ca="1" si="11"/>
        <v>3474.0147995181551</v>
      </c>
      <c r="AZ14" s="101">
        <f t="shared" si="17"/>
        <v>7083.333333333333</v>
      </c>
      <c r="BA14" s="37">
        <f t="shared" si="12"/>
        <v>7013.2013201320133</v>
      </c>
      <c r="BB14" s="37">
        <f t="shared" si="12"/>
        <v>2914.9519890260635</v>
      </c>
      <c r="BC14" s="37">
        <f t="shared" si="12"/>
        <v>5114.3200962695546</v>
      </c>
      <c r="BD14" s="37">
        <f t="shared" si="12"/>
        <v>6159.420289855073</v>
      </c>
      <c r="BE14" s="37">
        <f t="shared" si="12"/>
        <v>3349.09377462569</v>
      </c>
      <c r="BF14" s="37">
        <f t="shared" si="12"/>
        <v>6810.8974358974365</v>
      </c>
      <c r="BG14" s="38">
        <f t="shared" si="18"/>
        <v>0</v>
      </c>
      <c r="BH14" s="38">
        <f t="shared" si="19"/>
        <v>0</v>
      </c>
      <c r="BI14" s="38">
        <f t="shared" si="20"/>
        <v>7</v>
      </c>
      <c r="BJ14" s="38">
        <f t="shared" si="21"/>
        <v>5</v>
      </c>
      <c r="BK14" s="38">
        <f t="shared" si="22"/>
        <v>0</v>
      </c>
      <c r="BL14" s="38">
        <f t="shared" si="23"/>
        <v>7</v>
      </c>
      <c r="BM14" s="38">
        <f t="shared" si="24"/>
        <v>0</v>
      </c>
      <c r="BO14" s="113"/>
    </row>
    <row r="15" spans="1:72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0.54200000000000004</v>
      </c>
      <c r="F15" s="186">
        <v>0.44</v>
      </c>
      <c r="G15" s="186">
        <v>0.76900000000000002</v>
      </c>
      <c r="H15" s="186">
        <v>0.52300000000000002</v>
      </c>
      <c r="I15" s="186">
        <v>0.45</v>
      </c>
      <c r="J15" s="186">
        <v>0.68100000000000005</v>
      </c>
      <c r="K15" s="186">
        <v>0.51100000000000001</v>
      </c>
      <c r="L15" s="41">
        <f t="shared" ca="1" si="6"/>
        <v>456</v>
      </c>
      <c r="M15" s="42">
        <f t="shared" si="14"/>
        <v>5</v>
      </c>
      <c r="N15" s="43">
        <f t="shared" si="7"/>
        <v>0</v>
      </c>
      <c r="O15" s="43">
        <f t="shared" si="7"/>
        <v>7</v>
      </c>
      <c r="P15" s="43">
        <f t="shared" si="7"/>
        <v>0</v>
      </c>
      <c r="Q15" s="43">
        <f t="shared" si="7"/>
        <v>0</v>
      </c>
      <c r="R15" s="43">
        <f t="shared" si="7"/>
        <v>7</v>
      </c>
      <c r="S15" s="44">
        <f t="shared" si="7"/>
        <v>0</v>
      </c>
      <c r="T15" s="45">
        <f t="shared" ca="1" si="8"/>
        <v>76</v>
      </c>
      <c r="U15" s="46">
        <v>17000</v>
      </c>
      <c r="V15" s="47">
        <v>17000</v>
      </c>
      <c r="W15" s="47">
        <v>17000</v>
      </c>
      <c r="X15" s="47">
        <v>17000</v>
      </c>
      <c r="Y15" s="47">
        <v>17000</v>
      </c>
      <c r="Z15" s="47">
        <v>17000</v>
      </c>
      <c r="AA15" s="48">
        <v>17000</v>
      </c>
      <c r="AB15" s="49">
        <f t="shared" ca="1" si="9"/>
        <v>340000</v>
      </c>
      <c r="AC15" s="50">
        <f t="shared" ca="1" si="9"/>
        <v>0</v>
      </c>
      <c r="AD15" s="50">
        <f t="shared" ca="1" si="9"/>
        <v>476000</v>
      </c>
      <c r="AE15" s="50">
        <f t="shared" ca="1" si="9"/>
        <v>0</v>
      </c>
      <c r="AF15" s="50">
        <f t="shared" ca="1" si="9"/>
        <v>0</v>
      </c>
      <c r="AG15" s="50">
        <f t="shared" ca="1" si="9"/>
        <v>476000</v>
      </c>
      <c r="AH15" s="102">
        <f t="shared" ca="1" si="9"/>
        <v>0</v>
      </c>
      <c r="AI15" s="46">
        <f t="shared" ca="1" si="15"/>
        <v>1292000</v>
      </c>
      <c r="AJ15" s="50">
        <f t="shared" ca="1" si="10"/>
        <v>65.040000000000006</v>
      </c>
      <c r="AK15" s="50">
        <f t="shared" ca="1" si="10"/>
        <v>0</v>
      </c>
      <c r="AL15" s="50">
        <f t="shared" ca="1" si="10"/>
        <v>129.19200000000001</v>
      </c>
      <c r="AM15" s="50">
        <f t="shared" ca="1" si="10"/>
        <v>0</v>
      </c>
      <c r="AN15" s="50">
        <f t="shared" ca="1" si="10"/>
        <v>0</v>
      </c>
      <c r="AO15" s="50">
        <f t="shared" ca="1" si="10"/>
        <v>114.40800000000002</v>
      </c>
      <c r="AP15" s="50">
        <f t="shared" ca="1" si="10"/>
        <v>0</v>
      </c>
      <c r="AQ15" s="47">
        <f t="shared" ca="1" si="16"/>
        <v>308.64000000000004</v>
      </c>
      <c r="AR15" s="50">
        <f t="shared" ca="1" si="11"/>
        <v>5227.5522755227548</v>
      </c>
      <c r="AS15" s="50" t="str">
        <f t="shared" ca="1" si="11"/>
        <v/>
      </c>
      <c r="AT15" s="50">
        <f t="shared" ca="1" si="11"/>
        <v>3684.438664932813</v>
      </c>
      <c r="AU15" s="50" t="str">
        <f t="shared" ca="1" si="11"/>
        <v/>
      </c>
      <c r="AV15" s="50" t="str">
        <f t="shared" ca="1" si="11"/>
        <v/>
      </c>
      <c r="AW15" s="50">
        <f t="shared" ca="1" si="11"/>
        <v>4160.5482134116492</v>
      </c>
      <c r="AX15" s="50" t="str">
        <f t="shared" ca="1" si="11"/>
        <v/>
      </c>
      <c r="AY15" s="103">
        <f t="shared" ca="1" si="11"/>
        <v>4186.1067910834627</v>
      </c>
      <c r="AZ15" s="101">
        <f t="shared" si="17"/>
        <v>5227.5522755227548</v>
      </c>
      <c r="BA15" s="37">
        <f t="shared" si="12"/>
        <v>6439.3939393939399</v>
      </c>
      <c r="BB15" s="37">
        <f t="shared" si="12"/>
        <v>3684.4386649328135</v>
      </c>
      <c r="BC15" s="37">
        <f t="shared" si="12"/>
        <v>5417.4633524537921</v>
      </c>
      <c r="BD15" s="37">
        <f t="shared" si="12"/>
        <v>6296.2962962962965</v>
      </c>
      <c r="BE15" s="37">
        <f t="shared" si="12"/>
        <v>4160.5482134116492</v>
      </c>
      <c r="BF15" s="37">
        <f t="shared" si="12"/>
        <v>5544.6836268754078</v>
      </c>
      <c r="BG15" s="38">
        <f t="shared" si="18"/>
        <v>5</v>
      </c>
      <c r="BH15" s="38">
        <f t="shared" si="19"/>
        <v>0</v>
      </c>
      <c r="BI15" s="38">
        <f t="shared" si="20"/>
        <v>7</v>
      </c>
      <c r="BJ15" s="38">
        <f t="shared" si="21"/>
        <v>0</v>
      </c>
      <c r="BK15" s="38">
        <f t="shared" si="22"/>
        <v>0</v>
      </c>
      <c r="BL15" s="38">
        <f t="shared" si="23"/>
        <v>7</v>
      </c>
      <c r="BM15" s="38">
        <f t="shared" si="24"/>
        <v>0</v>
      </c>
      <c r="BO15" s="113"/>
    </row>
    <row r="16" spans="1:72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0.46200000000000002</v>
      </c>
      <c r="F16" s="186">
        <v>0.55600000000000005</v>
      </c>
      <c r="G16" s="186">
        <v>0.82399999999999995</v>
      </c>
      <c r="H16" s="186">
        <v>0.55700000000000005</v>
      </c>
      <c r="I16" s="186">
        <v>0.61199999999999999</v>
      </c>
      <c r="J16" s="186">
        <v>0.65500000000000003</v>
      </c>
      <c r="K16" s="186">
        <v>0.74299999999999999</v>
      </c>
      <c r="L16" s="41">
        <f t="shared" ca="1" si="6"/>
        <v>816</v>
      </c>
      <c r="M16" s="42">
        <f t="shared" si="14"/>
        <v>0</v>
      </c>
      <c r="N16" s="43">
        <f t="shared" si="7"/>
        <v>5</v>
      </c>
      <c r="O16" s="43">
        <f t="shared" si="7"/>
        <v>7</v>
      </c>
      <c r="P16" s="43">
        <f t="shared" si="7"/>
        <v>5</v>
      </c>
      <c r="Q16" s="43">
        <f t="shared" si="7"/>
        <v>5</v>
      </c>
      <c r="R16" s="43">
        <f t="shared" si="7"/>
        <v>5</v>
      </c>
      <c r="S16" s="44">
        <f t="shared" si="7"/>
        <v>7</v>
      </c>
      <c r="T16" s="45">
        <f t="shared" ca="1" si="8"/>
        <v>136</v>
      </c>
      <c r="U16" s="46">
        <v>17000</v>
      </c>
      <c r="V16" s="47">
        <v>17000</v>
      </c>
      <c r="W16" s="47">
        <v>17000</v>
      </c>
      <c r="X16" s="47">
        <v>17000</v>
      </c>
      <c r="Y16" s="47">
        <v>17000</v>
      </c>
      <c r="Z16" s="47">
        <v>17000</v>
      </c>
      <c r="AA16" s="48">
        <v>17000</v>
      </c>
      <c r="AB16" s="49">
        <f t="shared" ca="1" si="9"/>
        <v>0</v>
      </c>
      <c r="AC16" s="50">
        <f t="shared" ca="1" si="9"/>
        <v>340000</v>
      </c>
      <c r="AD16" s="50">
        <f t="shared" ca="1" si="9"/>
        <v>476000</v>
      </c>
      <c r="AE16" s="50">
        <f t="shared" ca="1" si="9"/>
        <v>340000</v>
      </c>
      <c r="AF16" s="50">
        <f t="shared" ca="1" si="9"/>
        <v>340000</v>
      </c>
      <c r="AG16" s="50">
        <f t="shared" ca="1" si="9"/>
        <v>340000</v>
      </c>
      <c r="AH16" s="102">
        <f t="shared" ca="1" si="9"/>
        <v>476000</v>
      </c>
      <c r="AI16" s="46">
        <f t="shared" ca="1" si="15"/>
        <v>2312000</v>
      </c>
      <c r="AJ16" s="50">
        <f t="shared" ca="1" si="10"/>
        <v>0</v>
      </c>
      <c r="AK16" s="50">
        <f t="shared" ca="1" si="10"/>
        <v>66.72</v>
      </c>
      <c r="AL16" s="50">
        <f t="shared" ca="1" si="10"/>
        <v>138.43199999999999</v>
      </c>
      <c r="AM16" s="50">
        <f t="shared" ca="1" si="10"/>
        <v>66.84</v>
      </c>
      <c r="AN16" s="50">
        <f t="shared" ca="1" si="10"/>
        <v>73.44</v>
      </c>
      <c r="AO16" s="50">
        <f t="shared" ca="1" si="10"/>
        <v>78.600000000000009</v>
      </c>
      <c r="AP16" s="50">
        <f t="shared" ca="1" si="10"/>
        <v>124.824</v>
      </c>
      <c r="AQ16" s="47">
        <f t="shared" ca="1" si="16"/>
        <v>548.85599999999999</v>
      </c>
      <c r="AR16" s="50" t="str">
        <f t="shared" ca="1" si="11"/>
        <v/>
      </c>
      <c r="AS16" s="50">
        <f t="shared" ca="1" si="11"/>
        <v>5095.9232613908871</v>
      </c>
      <c r="AT16" s="50">
        <f t="shared" ca="1" si="11"/>
        <v>3438.5113268608416</v>
      </c>
      <c r="AU16" s="50">
        <f t="shared" ca="1" si="11"/>
        <v>5086.7743865948532</v>
      </c>
      <c r="AV16" s="50">
        <f t="shared" ca="1" si="11"/>
        <v>4629.6296296296296</v>
      </c>
      <c r="AW16" s="50">
        <f t="shared" ca="1" si="11"/>
        <v>4325.6997455470737</v>
      </c>
      <c r="AX16" s="50">
        <f t="shared" ca="1" si="11"/>
        <v>3813.3692238672052</v>
      </c>
      <c r="AY16" s="103">
        <f t="shared" ca="1" si="11"/>
        <v>4212.3981517920911</v>
      </c>
      <c r="AZ16" s="101">
        <f t="shared" si="17"/>
        <v>6132.7561327561325</v>
      </c>
      <c r="BA16" s="37">
        <f t="shared" si="12"/>
        <v>5095.9232613908871</v>
      </c>
      <c r="BB16" s="37">
        <f t="shared" si="12"/>
        <v>3438.511326860842</v>
      </c>
      <c r="BC16" s="37">
        <f t="shared" si="12"/>
        <v>5086.7743865948532</v>
      </c>
      <c r="BD16" s="37">
        <f t="shared" si="12"/>
        <v>4629.6296296296296</v>
      </c>
      <c r="BE16" s="37">
        <f t="shared" si="12"/>
        <v>4325.6997455470737</v>
      </c>
      <c r="BF16" s="37">
        <f t="shared" si="12"/>
        <v>3813.3692238672052</v>
      </c>
      <c r="BG16" s="38">
        <f t="shared" si="18"/>
        <v>0</v>
      </c>
      <c r="BH16" s="38">
        <f t="shared" si="19"/>
        <v>5</v>
      </c>
      <c r="BI16" s="38">
        <f t="shared" si="20"/>
        <v>7</v>
      </c>
      <c r="BJ16" s="38">
        <f t="shared" si="21"/>
        <v>5</v>
      </c>
      <c r="BK16" s="38">
        <f t="shared" si="22"/>
        <v>5</v>
      </c>
      <c r="BL16" s="38">
        <f t="shared" si="23"/>
        <v>5</v>
      </c>
      <c r="BM16" s="38">
        <f t="shared" si="24"/>
        <v>7</v>
      </c>
      <c r="BO16" s="113"/>
    </row>
    <row r="17" spans="1:67">
      <c r="A17" s="53"/>
      <c r="B17" s="3" t="s">
        <v>50</v>
      </c>
      <c r="C17" s="39">
        <v>0.45833333333333331</v>
      </c>
      <c r="D17" s="40">
        <v>0.5</v>
      </c>
      <c r="E17" s="186">
        <v>0.57499999999999996</v>
      </c>
      <c r="F17" s="186">
        <v>0.61699999999999999</v>
      </c>
      <c r="G17" s="186">
        <v>0.748</v>
      </c>
      <c r="H17" s="186">
        <v>0.78</v>
      </c>
      <c r="I17" s="186">
        <v>0.56799999999999995</v>
      </c>
      <c r="J17" s="186">
        <v>0.64300000000000002</v>
      </c>
      <c r="K17" s="186">
        <v>0.96499999999999997</v>
      </c>
      <c r="L17" s="41">
        <f t="shared" ca="1" si="6"/>
        <v>1176</v>
      </c>
      <c r="M17" s="42">
        <f t="shared" si="14"/>
        <v>7</v>
      </c>
      <c r="N17" s="43">
        <f t="shared" si="7"/>
        <v>7</v>
      </c>
      <c r="O17" s="43">
        <f t="shared" si="7"/>
        <v>7</v>
      </c>
      <c r="P17" s="43">
        <f t="shared" si="7"/>
        <v>7</v>
      </c>
      <c r="Q17" s="43">
        <f t="shared" si="7"/>
        <v>7</v>
      </c>
      <c r="R17" s="43">
        <f t="shared" si="7"/>
        <v>7</v>
      </c>
      <c r="S17" s="44">
        <f t="shared" si="7"/>
        <v>7</v>
      </c>
      <c r="T17" s="45">
        <f t="shared" ca="1" si="8"/>
        <v>196</v>
      </c>
      <c r="U17" s="46">
        <v>14450</v>
      </c>
      <c r="V17" s="47">
        <v>14450</v>
      </c>
      <c r="W17" s="47">
        <v>14450</v>
      </c>
      <c r="X17" s="47">
        <v>14450</v>
      </c>
      <c r="Y17" s="47">
        <v>14450</v>
      </c>
      <c r="Z17" s="47">
        <v>14450</v>
      </c>
      <c r="AA17" s="48">
        <v>14450</v>
      </c>
      <c r="AB17" s="49">
        <f t="shared" ca="1" si="9"/>
        <v>404600</v>
      </c>
      <c r="AC17" s="50">
        <f t="shared" ca="1" si="9"/>
        <v>404600</v>
      </c>
      <c r="AD17" s="50">
        <f t="shared" ca="1" si="9"/>
        <v>404600</v>
      </c>
      <c r="AE17" s="50">
        <f t="shared" ca="1" si="9"/>
        <v>404600</v>
      </c>
      <c r="AF17" s="50">
        <f t="shared" ca="1" si="9"/>
        <v>404600</v>
      </c>
      <c r="AG17" s="50">
        <f t="shared" ca="1" si="9"/>
        <v>404600</v>
      </c>
      <c r="AH17" s="102">
        <f t="shared" ca="1" si="9"/>
        <v>404600</v>
      </c>
      <c r="AI17" s="46">
        <f t="shared" ca="1" si="15"/>
        <v>2832200</v>
      </c>
      <c r="AJ17" s="50">
        <f t="shared" ca="1" si="10"/>
        <v>96.6</v>
      </c>
      <c r="AK17" s="50">
        <f t="shared" ca="1" si="10"/>
        <v>103.65600000000001</v>
      </c>
      <c r="AL17" s="50">
        <f t="shared" ca="1" si="10"/>
        <v>125.664</v>
      </c>
      <c r="AM17" s="50">
        <f t="shared" ca="1" si="10"/>
        <v>131.04</v>
      </c>
      <c r="AN17" s="50">
        <f t="shared" ca="1" si="10"/>
        <v>95.423999999999992</v>
      </c>
      <c r="AO17" s="50">
        <f t="shared" ca="1" si="10"/>
        <v>108.024</v>
      </c>
      <c r="AP17" s="50">
        <f t="shared" ca="1" si="10"/>
        <v>162.12</v>
      </c>
      <c r="AQ17" s="47">
        <f t="shared" ca="1" si="16"/>
        <v>822.52800000000002</v>
      </c>
      <c r="AR17" s="50">
        <f t="shared" ca="1" si="11"/>
        <v>4188.4057971014499</v>
      </c>
      <c r="AS17" s="50">
        <f t="shared" ca="1" si="11"/>
        <v>3903.2955159373309</v>
      </c>
      <c r="AT17" s="50">
        <f t="shared" ca="1" si="11"/>
        <v>3219.6969696969695</v>
      </c>
      <c r="AU17" s="50">
        <f t="shared" ca="1" si="11"/>
        <v>3087.6068376068379</v>
      </c>
      <c r="AV17" s="50">
        <f t="shared" ca="1" si="11"/>
        <v>4240.0234741784043</v>
      </c>
      <c r="AW17" s="50">
        <f t="shared" ca="1" si="11"/>
        <v>3745.4639709694143</v>
      </c>
      <c r="AX17" s="50">
        <f t="shared" ca="1" si="11"/>
        <v>2495.6822107081175</v>
      </c>
      <c r="AY17" s="48">
        <f t="shared" ca="1" si="11"/>
        <v>3443.287037037037</v>
      </c>
      <c r="AZ17" s="101">
        <f t="shared" si="17"/>
        <v>4188.4057971014499</v>
      </c>
      <c r="BA17" s="37">
        <f t="shared" si="12"/>
        <v>3903.2955159373314</v>
      </c>
      <c r="BB17" s="37">
        <f t="shared" si="12"/>
        <v>3219.69696969697</v>
      </c>
      <c r="BC17" s="37">
        <f t="shared" si="12"/>
        <v>3087.6068376068379</v>
      </c>
      <c r="BD17" s="37">
        <f t="shared" si="12"/>
        <v>4240.0234741784043</v>
      </c>
      <c r="BE17" s="37">
        <f t="shared" si="12"/>
        <v>3745.4639709694143</v>
      </c>
      <c r="BF17" s="37">
        <f t="shared" si="12"/>
        <v>2495.6822107081175</v>
      </c>
      <c r="BG17" s="38">
        <f t="shared" si="18"/>
        <v>7</v>
      </c>
      <c r="BH17" s="38">
        <f t="shared" si="19"/>
        <v>7</v>
      </c>
      <c r="BI17" s="38">
        <f t="shared" si="20"/>
        <v>7</v>
      </c>
      <c r="BJ17" s="38">
        <f t="shared" si="21"/>
        <v>7</v>
      </c>
      <c r="BK17" s="38">
        <f t="shared" si="22"/>
        <v>7</v>
      </c>
      <c r="BL17" s="38">
        <f t="shared" si="23"/>
        <v>7</v>
      </c>
      <c r="BM17" s="38">
        <f t="shared" si="24"/>
        <v>7</v>
      </c>
      <c r="BO17" s="113"/>
    </row>
    <row r="18" spans="1:67">
      <c r="A18" s="53"/>
      <c r="B18" s="3" t="s">
        <v>51</v>
      </c>
      <c r="C18" s="39">
        <v>0.5</v>
      </c>
      <c r="D18" s="40">
        <v>0.54166666666666663</v>
      </c>
      <c r="E18" s="186">
        <v>0.56299999999999994</v>
      </c>
      <c r="F18" s="186">
        <v>1.2849999999999999</v>
      </c>
      <c r="G18" s="186">
        <v>1.288</v>
      </c>
      <c r="H18" s="186">
        <v>1.331</v>
      </c>
      <c r="I18" s="186">
        <v>0.747</v>
      </c>
      <c r="J18" s="186">
        <v>0.80100000000000005</v>
      </c>
      <c r="K18" s="186">
        <v>0.81699999999999995</v>
      </c>
      <c r="L18" s="41">
        <f t="shared" ca="1" si="6"/>
        <v>1176</v>
      </c>
      <c r="M18" s="42">
        <f t="shared" si="14"/>
        <v>7</v>
      </c>
      <c r="N18" s="43">
        <f t="shared" si="7"/>
        <v>7</v>
      </c>
      <c r="O18" s="43">
        <f t="shared" si="7"/>
        <v>7</v>
      </c>
      <c r="P18" s="43">
        <f t="shared" si="7"/>
        <v>7</v>
      </c>
      <c r="Q18" s="43">
        <f t="shared" si="7"/>
        <v>7</v>
      </c>
      <c r="R18" s="43">
        <f t="shared" si="7"/>
        <v>7</v>
      </c>
      <c r="S18" s="44">
        <f t="shared" si="7"/>
        <v>7</v>
      </c>
      <c r="T18" s="45">
        <f t="shared" ca="1" si="8"/>
        <v>196</v>
      </c>
      <c r="U18" s="46">
        <v>14450</v>
      </c>
      <c r="V18" s="47">
        <v>14450</v>
      </c>
      <c r="W18" s="47">
        <v>14450</v>
      </c>
      <c r="X18" s="47">
        <v>14450</v>
      </c>
      <c r="Y18" s="47">
        <v>14450</v>
      </c>
      <c r="Z18" s="47">
        <v>14450</v>
      </c>
      <c r="AA18" s="48">
        <v>14450</v>
      </c>
      <c r="AB18" s="49">
        <f t="shared" ca="1" si="9"/>
        <v>404600</v>
      </c>
      <c r="AC18" s="50">
        <f t="shared" ca="1" si="9"/>
        <v>404600</v>
      </c>
      <c r="AD18" s="50">
        <f t="shared" ca="1" si="9"/>
        <v>404600</v>
      </c>
      <c r="AE18" s="50">
        <f t="shared" ca="1" si="9"/>
        <v>404600</v>
      </c>
      <c r="AF18" s="50">
        <f t="shared" ca="1" si="9"/>
        <v>404600</v>
      </c>
      <c r="AG18" s="50">
        <f t="shared" ca="1" si="9"/>
        <v>404600</v>
      </c>
      <c r="AH18" s="102">
        <f t="shared" ca="1" si="9"/>
        <v>404600</v>
      </c>
      <c r="AI18" s="46">
        <f t="shared" ca="1" si="15"/>
        <v>2832200</v>
      </c>
      <c r="AJ18" s="50">
        <f t="shared" ca="1" si="10"/>
        <v>94.583999999999989</v>
      </c>
      <c r="AK18" s="50">
        <f t="shared" ca="1" si="10"/>
        <v>215.88</v>
      </c>
      <c r="AL18" s="50">
        <f t="shared" ca="1" si="10"/>
        <v>216.38400000000001</v>
      </c>
      <c r="AM18" s="50">
        <f t="shared" ca="1" si="10"/>
        <v>223.608</v>
      </c>
      <c r="AN18" s="50">
        <f t="shared" ca="1" si="10"/>
        <v>125.496</v>
      </c>
      <c r="AO18" s="50">
        <f t="shared" ca="1" si="10"/>
        <v>134.56800000000001</v>
      </c>
      <c r="AP18" s="50">
        <f t="shared" ca="1" si="10"/>
        <v>137.256</v>
      </c>
      <c r="AQ18" s="47">
        <f t="shared" ca="1" si="16"/>
        <v>1147.7759999999998</v>
      </c>
      <c r="AR18" s="50">
        <f t="shared" ca="1" si="11"/>
        <v>4277.6791000592075</v>
      </c>
      <c r="AS18" s="50">
        <f t="shared" ca="1" si="11"/>
        <v>1874.189364461738</v>
      </c>
      <c r="AT18" s="50">
        <f t="shared" ca="1" si="11"/>
        <v>1869.8240165631469</v>
      </c>
      <c r="AU18" s="50">
        <f t="shared" ca="1" si="11"/>
        <v>1809.4164788379665</v>
      </c>
      <c r="AV18" s="50">
        <f t="shared" ca="1" si="11"/>
        <v>3224.0071396697904</v>
      </c>
      <c r="AW18" s="50">
        <f t="shared" ca="1" si="11"/>
        <v>3006.658343736995</v>
      </c>
      <c r="AX18" s="50">
        <f t="shared" ca="1" si="11"/>
        <v>2947.7764177886579</v>
      </c>
      <c r="AY18" s="48">
        <f t="shared" ca="1" si="11"/>
        <v>2467.5546448087434</v>
      </c>
      <c r="AZ18" s="101">
        <f t="shared" si="17"/>
        <v>4277.6791000592075</v>
      </c>
      <c r="BA18" s="37">
        <f t="shared" si="12"/>
        <v>1874.1893644617383</v>
      </c>
      <c r="BB18" s="37">
        <f t="shared" si="12"/>
        <v>1869.8240165631471</v>
      </c>
      <c r="BC18" s="37">
        <f t="shared" si="12"/>
        <v>1809.4164788379667</v>
      </c>
      <c r="BD18" s="37">
        <f t="shared" si="12"/>
        <v>3224.0071396697904</v>
      </c>
      <c r="BE18" s="37">
        <f t="shared" si="12"/>
        <v>3006.6583437369954</v>
      </c>
      <c r="BF18" s="37">
        <f t="shared" si="12"/>
        <v>2947.7764177886579</v>
      </c>
      <c r="BG18" s="38">
        <f t="shared" si="18"/>
        <v>7</v>
      </c>
      <c r="BH18" s="38">
        <f t="shared" si="19"/>
        <v>7</v>
      </c>
      <c r="BI18" s="38">
        <f t="shared" si="20"/>
        <v>7</v>
      </c>
      <c r="BJ18" s="38">
        <f t="shared" si="21"/>
        <v>7</v>
      </c>
      <c r="BK18" s="38">
        <f t="shared" si="22"/>
        <v>7</v>
      </c>
      <c r="BL18" s="38">
        <f t="shared" si="23"/>
        <v>7</v>
      </c>
      <c r="BM18" s="38">
        <f t="shared" si="24"/>
        <v>7</v>
      </c>
      <c r="BO18" s="113"/>
    </row>
    <row r="19" spans="1:67">
      <c r="A19" s="53"/>
      <c r="B19" s="3" t="s">
        <v>51</v>
      </c>
      <c r="C19" s="39">
        <v>0.54166666666666663</v>
      </c>
      <c r="D19" s="40">
        <v>0.58333333333333337</v>
      </c>
      <c r="E19" s="186">
        <v>0.312</v>
      </c>
      <c r="F19" s="186">
        <v>1.0549999999999999</v>
      </c>
      <c r="G19" s="186">
        <v>0.68100000000000005</v>
      </c>
      <c r="H19" s="186">
        <v>1.0720000000000001</v>
      </c>
      <c r="I19" s="186">
        <v>0.57099999999999995</v>
      </c>
      <c r="J19" s="186">
        <v>0.64800000000000002</v>
      </c>
      <c r="K19" s="186">
        <v>0.61199999999999999</v>
      </c>
      <c r="L19" s="41">
        <f t="shared" ca="1" si="6"/>
        <v>1008</v>
      </c>
      <c r="M19" s="42">
        <f t="shared" si="14"/>
        <v>0</v>
      </c>
      <c r="N19" s="43">
        <f t="shared" si="7"/>
        <v>7</v>
      </c>
      <c r="O19" s="43">
        <f t="shared" si="7"/>
        <v>7</v>
      </c>
      <c r="P19" s="43">
        <f t="shared" si="7"/>
        <v>7</v>
      </c>
      <c r="Q19" s="43">
        <f t="shared" si="7"/>
        <v>7</v>
      </c>
      <c r="R19" s="43">
        <f t="shared" si="7"/>
        <v>7</v>
      </c>
      <c r="S19" s="44">
        <f t="shared" si="7"/>
        <v>7</v>
      </c>
      <c r="T19" s="45">
        <f t="shared" ca="1" si="8"/>
        <v>168</v>
      </c>
      <c r="U19" s="46">
        <v>14450</v>
      </c>
      <c r="V19" s="47">
        <v>14450</v>
      </c>
      <c r="W19" s="47">
        <v>14450</v>
      </c>
      <c r="X19" s="47">
        <v>14450</v>
      </c>
      <c r="Y19" s="47">
        <v>14450</v>
      </c>
      <c r="Z19" s="47">
        <v>14450</v>
      </c>
      <c r="AA19" s="48">
        <v>14450</v>
      </c>
      <c r="AB19" s="49">
        <f t="shared" ca="1" si="9"/>
        <v>0</v>
      </c>
      <c r="AC19" s="50">
        <f t="shared" ca="1" si="9"/>
        <v>404600</v>
      </c>
      <c r="AD19" s="50">
        <f t="shared" ca="1" si="9"/>
        <v>404600</v>
      </c>
      <c r="AE19" s="50">
        <f t="shared" ca="1" si="9"/>
        <v>404600</v>
      </c>
      <c r="AF19" s="50">
        <f t="shared" ca="1" si="9"/>
        <v>404600</v>
      </c>
      <c r="AG19" s="50">
        <f t="shared" ca="1" si="9"/>
        <v>404600</v>
      </c>
      <c r="AH19" s="102">
        <f t="shared" ca="1" si="9"/>
        <v>404600</v>
      </c>
      <c r="AI19" s="46">
        <f t="shared" ca="1" si="15"/>
        <v>2427600</v>
      </c>
      <c r="AJ19" s="50">
        <f t="shared" ca="1" si="10"/>
        <v>0</v>
      </c>
      <c r="AK19" s="50">
        <f t="shared" ca="1" si="10"/>
        <v>177.23999999999998</v>
      </c>
      <c r="AL19" s="50">
        <f t="shared" ca="1" si="10"/>
        <v>114.40800000000002</v>
      </c>
      <c r="AM19" s="50">
        <f t="shared" ca="1" si="10"/>
        <v>180.096</v>
      </c>
      <c r="AN19" s="50">
        <f t="shared" ca="1" si="10"/>
        <v>95.927999999999997</v>
      </c>
      <c r="AO19" s="50">
        <f t="shared" ca="1" si="10"/>
        <v>108.864</v>
      </c>
      <c r="AP19" s="50">
        <f t="shared" ca="1" si="10"/>
        <v>102.816</v>
      </c>
      <c r="AQ19" s="47">
        <f t="shared" ca="1" si="16"/>
        <v>779.35200000000009</v>
      </c>
      <c r="AR19" s="50" t="str">
        <f t="shared" ca="1" si="11"/>
        <v/>
      </c>
      <c r="AS19" s="50">
        <f t="shared" ca="1" si="11"/>
        <v>2282.7804107424963</v>
      </c>
      <c r="AT19" s="50">
        <f t="shared" ca="1" si="11"/>
        <v>3536.4659813999015</v>
      </c>
      <c r="AU19" s="50">
        <f t="shared" ca="1" si="11"/>
        <v>2246.5796019900499</v>
      </c>
      <c r="AV19" s="50">
        <f t="shared" ca="1" si="11"/>
        <v>4217.7466433158206</v>
      </c>
      <c r="AW19" s="50">
        <f t="shared" ca="1" si="11"/>
        <v>3716.5637860082302</v>
      </c>
      <c r="AX19" s="50">
        <f t="shared" ca="1" si="11"/>
        <v>3935.1851851851852</v>
      </c>
      <c r="AY19" s="48">
        <f t="shared" ca="1" si="11"/>
        <v>3114.8954516059493</v>
      </c>
      <c r="AZ19" s="101">
        <f t="shared" si="17"/>
        <v>7719.0170940170947</v>
      </c>
      <c r="BA19" s="37">
        <f t="shared" si="12"/>
        <v>2282.7804107424963</v>
      </c>
      <c r="BB19" s="37">
        <f t="shared" si="12"/>
        <v>3536.4659813999019</v>
      </c>
      <c r="BC19" s="37">
        <f t="shared" si="12"/>
        <v>2246.5796019900499</v>
      </c>
      <c r="BD19" s="37">
        <f t="shared" si="12"/>
        <v>4217.7466433158206</v>
      </c>
      <c r="BE19" s="37">
        <f t="shared" si="12"/>
        <v>3716.5637860082306</v>
      </c>
      <c r="BF19" s="37">
        <f t="shared" si="12"/>
        <v>3935.1851851851857</v>
      </c>
      <c r="BG19" s="38">
        <f t="shared" si="18"/>
        <v>0</v>
      </c>
      <c r="BH19" s="38">
        <f t="shared" si="19"/>
        <v>7</v>
      </c>
      <c r="BI19" s="38">
        <f t="shared" si="20"/>
        <v>7</v>
      </c>
      <c r="BJ19" s="38">
        <f t="shared" si="21"/>
        <v>7</v>
      </c>
      <c r="BK19" s="38">
        <f t="shared" si="22"/>
        <v>7</v>
      </c>
      <c r="BL19" s="38">
        <f t="shared" si="23"/>
        <v>7</v>
      </c>
      <c r="BM19" s="38">
        <f t="shared" si="24"/>
        <v>7</v>
      </c>
      <c r="BO19" s="113"/>
    </row>
    <row r="20" spans="1:67">
      <c r="B20" s="3" t="s">
        <v>52</v>
      </c>
      <c r="C20" s="39">
        <v>0.58333333333333337</v>
      </c>
      <c r="D20" s="40">
        <v>0.625</v>
      </c>
      <c r="E20" s="186">
        <v>0.51600000000000001</v>
      </c>
      <c r="F20" s="186">
        <v>0.82499999999999996</v>
      </c>
      <c r="G20" s="186">
        <v>0.82299999999999995</v>
      </c>
      <c r="H20" s="186">
        <v>0.95099999999999996</v>
      </c>
      <c r="I20" s="186">
        <v>0.752</v>
      </c>
      <c r="J20" s="186">
        <v>0.77800000000000002</v>
      </c>
      <c r="K20" s="186">
        <v>0.69099999999999995</v>
      </c>
      <c r="L20" s="41">
        <f t="shared" ca="1" si="6"/>
        <v>1128</v>
      </c>
      <c r="M20" s="42">
        <f t="shared" si="14"/>
        <v>5</v>
      </c>
      <c r="N20" s="43">
        <f t="shared" si="7"/>
        <v>7</v>
      </c>
      <c r="O20" s="43">
        <f t="shared" si="7"/>
        <v>7</v>
      </c>
      <c r="P20" s="43">
        <f t="shared" si="7"/>
        <v>7</v>
      </c>
      <c r="Q20" s="43">
        <f t="shared" si="7"/>
        <v>7</v>
      </c>
      <c r="R20" s="43">
        <f t="shared" si="7"/>
        <v>7</v>
      </c>
      <c r="S20" s="44">
        <f t="shared" si="7"/>
        <v>7</v>
      </c>
      <c r="T20" s="45">
        <f t="shared" ca="1" si="8"/>
        <v>188</v>
      </c>
      <c r="U20" s="46">
        <v>14025</v>
      </c>
      <c r="V20" s="47">
        <v>14025</v>
      </c>
      <c r="W20" s="47">
        <v>14025</v>
      </c>
      <c r="X20" s="47">
        <v>14025</v>
      </c>
      <c r="Y20" s="47">
        <v>14025</v>
      </c>
      <c r="Z20" s="47">
        <v>14025</v>
      </c>
      <c r="AA20" s="48">
        <v>14025</v>
      </c>
      <c r="AB20" s="49">
        <f t="shared" ca="1" si="9"/>
        <v>280500</v>
      </c>
      <c r="AC20" s="50">
        <f t="shared" ca="1" si="9"/>
        <v>392700</v>
      </c>
      <c r="AD20" s="50">
        <f t="shared" ca="1" si="9"/>
        <v>392700</v>
      </c>
      <c r="AE20" s="50">
        <f t="shared" ca="1" si="9"/>
        <v>392700</v>
      </c>
      <c r="AF20" s="50">
        <f t="shared" ca="1" si="9"/>
        <v>392700</v>
      </c>
      <c r="AG20" s="50">
        <f t="shared" ca="1" si="9"/>
        <v>392700</v>
      </c>
      <c r="AH20" s="102">
        <f t="shared" ca="1" si="9"/>
        <v>392700</v>
      </c>
      <c r="AI20" s="46">
        <f t="shared" ca="1" si="15"/>
        <v>2636700</v>
      </c>
      <c r="AJ20" s="50">
        <f t="shared" ca="1" si="10"/>
        <v>61.92</v>
      </c>
      <c r="AK20" s="50">
        <f t="shared" ca="1" si="10"/>
        <v>138.6</v>
      </c>
      <c r="AL20" s="50">
        <f t="shared" ca="1" si="10"/>
        <v>138.26399999999998</v>
      </c>
      <c r="AM20" s="50">
        <f t="shared" ca="1" si="10"/>
        <v>159.768</v>
      </c>
      <c r="AN20" s="50">
        <f t="shared" ca="1" si="10"/>
        <v>126.336</v>
      </c>
      <c r="AO20" s="50">
        <f t="shared" ca="1" si="10"/>
        <v>130.70400000000001</v>
      </c>
      <c r="AP20" s="50">
        <f t="shared" ca="1" si="10"/>
        <v>116.08799999999999</v>
      </c>
      <c r="AQ20" s="47">
        <f t="shared" ca="1" si="16"/>
        <v>871.68000000000006</v>
      </c>
      <c r="AR20" s="50">
        <f t="shared" ca="1" si="11"/>
        <v>4530.0387596899227</v>
      </c>
      <c r="AS20" s="50">
        <f t="shared" ca="1" si="11"/>
        <v>2833.3333333333335</v>
      </c>
      <c r="AT20" s="50">
        <f t="shared" ca="1" si="11"/>
        <v>2840.2187120291619</v>
      </c>
      <c r="AU20" s="50">
        <f t="shared" ca="1" si="11"/>
        <v>2457.939011566772</v>
      </c>
      <c r="AV20" s="50">
        <f t="shared" ca="1" si="11"/>
        <v>3108.377659574468</v>
      </c>
      <c r="AW20" s="50">
        <f t="shared" ca="1" si="11"/>
        <v>3004.4987146529561</v>
      </c>
      <c r="AX20" s="50">
        <f t="shared" ca="1" si="11"/>
        <v>3382.7785817655572</v>
      </c>
      <c r="AY20" s="48">
        <f t="shared" ca="1" si="11"/>
        <v>3024.8485682819382</v>
      </c>
      <c r="AZ20" s="101">
        <f t="shared" si="17"/>
        <v>4530.0387596899227</v>
      </c>
      <c r="BA20" s="37">
        <f t="shared" si="12"/>
        <v>2833.3333333333335</v>
      </c>
      <c r="BB20" s="37">
        <f t="shared" si="12"/>
        <v>2840.2187120291619</v>
      </c>
      <c r="BC20" s="37">
        <f t="shared" si="12"/>
        <v>2457.939011566772</v>
      </c>
      <c r="BD20" s="37">
        <f t="shared" si="12"/>
        <v>3108.377659574468</v>
      </c>
      <c r="BE20" s="37">
        <f t="shared" si="12"/>
        <v>3004.4987146529561</v>
      </c>
      <c r="BF20" s="37">
        <f t="shared" si="12"/>
        <v>3382.7785817655576</v>
      </c>
      <c r="BG20" s="38">
        <f t="shared" si="18"/>
        <v>5</v>
      </c>
      <c r="BH20" s="38">
        <f t="shared" si="19"/>
        <v>7</v>
      </c>
      <c r="BI20" s="38">
        <f t="shared" si="20"/>
        <v>7</v>
      </c>
      <c r="BJ20" s="38">
        <f t="shared" si="21"/>
        <v>7</v>
      </c>
      <c r="BK20" s="38">
        <f t="shared" si="22"/>
        <v>7</v>
      </c>
      <c r="BL20" s="38">
        <f t="shared" si="23"/>
        <v>7</v>
      </c>
      <c r="BM20" s="38">
        <f t="shared" si="24"/>
        <v>7</v>
      </c>
      <c r="BO20" s="113"/>
    </row>
    <row r="21" spans="1:67">
      <c r="B21" s="3" t="s">
        <v>52</v>
      </c>
      <c r="C21" s="39">
        <v>0.625</v>
      </c>
      <c r="D21" s="40">
        <v>0.66666666666666663</v>
      </c>
      <c r="E21" s="186">
        <v>0.73499999999999999</v>
      </c>
      <c r="F21" s="186">
        <v>0.71099999999999997</v>
      </c>
      <c r="G21" s="186">
        <v>1.095</v>
      </c>
      <c r="H21" s="186">
        <v>0.85199999999999998</v>
      </c>
      <c r="I21" s="186">
        <v>1.0740000000000001</v>
      </c>
      <c r="J21" s="186">
        <v>0.60799999999999998</v>
      </c>
      <c r="K21" s="186">
        <v>0.71499999999999997</v>
      </c>
      <c r="L21" s="41">
        <f t="shared" ca="1" si="6"/>
        <v>1176</v>
      </c>
      <c r="M21" s="42">
        <f t="shared" si="14"/>
        <v>7</v>
      </c>
      <c r="N21" s="43">
        <f t="shared" si="7"/>
        <v>7</v>
      </c>
      <c r="O21" s="43">
        <f t="shared" si="7"/>
        <v>7</v>
      </c>
      <c r="P21" s="43">
        <f t="shared" si="7"/>
        <v>7</v>
      </c>
      <c r="Q21" s="43">
        <f t="shared" si="7"/>
        <v>7</v>
      </c>
      <c r="R21" s="43">
        <f t="shared" si="7"/>
        <v>7</v>
      </c>
      <c r="S21" s="44">
        <f t="shared" si="7"/>
        <v>7</v>
      </c>
      <c r="T21" s="45">
        <f t="shared" ca="1" si="8"/>
        <v>196</v>
      </c>
      <c r="U21" s="46">
        <v>14025</v>
      </c>
      <c r="V21" s="47">
        <v>14025</v>
      </c>
      <c r="W21" s="47">
        <v>14025</v>
      </c>
      <c r="X21" s="47">
        <v>14025</v>
      </c>
      <c r="Y21" s="47">
        <v>14025</v>
      </c>
      <c r="Z21" s="47">
        <v>14025</v>
      </c>
      <c r="AA21" s="48">
        <v>14025</v>
      </c>
      <c r="AB21" s="49">
        <f t="shared" ca="1" si="9"/>
        <v>392700</v>
      </c>
      <c r="AC21" s="50">
        <f t="shared" ca="1" si="9"/>
        <v>392700</v>
      </c>
      <c r="AD21" s="50">
        <f t="shared" ca="1" si="9"/>
        <v>392700</v>
      </c>
      <c r="AE21" s="50">
        <f t="shared" ca="1" si="9"/>
        <v>392700</v>
      </c>
      <c r="AF21" s="50">
        <f t="shared" ca="1" si="9"/>
        <v>392700</v>
      </c>
      <c r="AG21" s="50">
        <f t="shared" ca="1" si="9"/>
        <v>392700</v>
      </c>
      <c r="AH21" s="102">
        <f t="shared" ca="1" si="9"/>
        <v>392700</v>
      </c>
      <c r="AI21" s="46">
        <f t="shared" ca="1" si="15"/>
        <v>2748900</v>
      </c>
      <c r="AJ21" s="50">
        <f t="shared" ca="1" si="10"/>
        <v>123.48</v>
      </c>
      <c r="AK21" s="50">
        <f t="shared" ca="1" si="10"/>
        <v>119.44799999999999</v>
      </c>
      <c r="AL21" s="50">
        <f t="shared" ca="1" si="10"/>
        <v>183.96</v>
      </c>
      <c r="AM21" s="50">
        <f t="shared" ca="1" si="10"/>
        <v>143.136</v>
      </c>
      <c r="AN21" s="50">
        <f t="shared" ca="1" si="10"/>
        <v>180.43200000000002</v>
      </c>
      <c r="AO21" s="50">
        <f t="shared" ca="1" si="10"/>
        <v>102.14399999999999</v>
      </c>
      <c r="AP21" s="50">
        <f t="shared" ca="1" si="10"/>
        <v>120.11999999999999</v>
      </c>
      <c r="AQ21" s="47">
        <f t="shared" ca="1" si="16"/>
        <v>972.72</v>
      </c>
      <c r="AR21" s="50">
        <f t="shared" ca="1" si="11"/>
        <v>3180.2721088435374</v>
      </c>
      <c r="AS21" s="50">
        <f t="shared" ca="1" si="11"/>
        <v>3287.623066104079</v>
      </c>
      <c r="AT21" s="50">
        <f t="shared" ca="1" si="11"/>
        <v>2134.7031963470317</v>
      </c>
      <c r="AU21" s="50">
        <f t="shared" ca="1" si="11"/>
        <v>2743.5446009389671</v>
      </c>
      <c r="AV21" s="50">
        <f t="shared" ca="1" si="11"/>
        <v>2176.4432029795157</v>
      </c>
      <c r="AW21" s="50">
        <f t="shared" ca="1" si="11"/>
        <v>3844.5723684210529</v>
      </c>
      <c r="AX21" s="50">
        <f t="shared" ca="1" si="11"/>
        <v>3269.2307692307695</v>
      </c>
      <c r="AY21" s="48">
        <f t="shared" ca="1" si="11"/>
        <v>2825.9930915371328</v>
      </c>
      <c r="AZ21" s="101">
        <f t="shared" si="17"/>
        <v>3180.2721088435374</v>
      </c>
      <c r="BA21" s="37">
        <f t="shared" si="12"/>
        <v>3287.623066104079</v>
      </c>
      <c r="BB21" s="37">
        <f t="shared" si="12"/>
        <v>2134.7031963470322</v>
      </c>
      <c r="BC21" s="37">
        <f t="shared" si="12"/>
        <v>2743.5446009389671</v>
      </c>
      <c r="BD21" s="37">
        <f t="shared" si="12"/>
        <v>2176.4432029795157</v>
      </c>
      <c r="BE21" s="37">
        <f t="shared" si="12"/>
        <v>3844.5723684210529</v>
      </c>
      <c r="BF21" s="37">
        <f t="shared" si="12"/>
        <v>3269.2307692307695</v>
      </c>
      <c r="BG21" s="38">
        <f t="shared" si="18"/>
        <v>7</v>
      </c>
      <c r="BH21" s="38">
        <f t="shared" si="19"/>
        <v>7</v>
      </c>
      <c r="BI21" s="38">
        <f t="shared" si="20"/>
        <v>7</v>
      </c>
      <c r="BJ21" s="38">
        <f t="shared" si="21"/>
        <v>7</v>
      </c>
      <c r="BK21" s="38">
        <f t="shared" si="22"/>
        <v>7</v>
      </c>
      <c r="BL21" s="38">
        <f t="shared" si="23"/>
        <v>7</v>
      </c>
      <c r="BM21" s="38">
        <f t="shared" si="24"/>
        <v>7</v>
      </c>
      <c r="BO21" s="113"/>
    </row>
    <row r="22" spans="1:67">
      <c r="B22" s="3" t="s">
        <v>52</v>
      </c>
      <c r="C22" s="39">
        <v>0.66666666666666663</v>
      </c>
      <c r="D22" s="40">
        <v>0.70833333333333337</v>
      </c>
      <c r="E22" s="186">
        <v>0.96199999999999997</v>
      </c>
      <c r="F22" s="186">
        <v>0.89500000000000002</v>
      </c>
      <c r="G22" s="186">
        <v>1.008</v>
      </c>
      <c r="H22" s="186">
        <v>0.748</v>
      </c>
      <c r="I22" s="186">
        <v>0.95</v>
      </c>
      <c r="J22" s="186">
        <v>0.52300000000000002</v>
      </c>
      <c r="K22" s="186">
        <v>0.66400000000000003</v>
      </c>
      <c r="L22" s="41">
        <f t="shared" ca="1" si="6"/>
        <v>1128</v>
      </c>
      <c r="M22" s="42">
        <f t="shared" si="14"/>
        <v>7</v>
      </c>
      <c r="N22" s="43">
        <f t="shared" si="7"/>
        <v>7</v>
      </c>
      <c r="O22" s="43">
        <f t="shared" si="7"/>
        <v>7</v>
      </c>
      <c r="P22" s="43">
        <f t="shared" si="7"/>
        <v>7</v>
      </c>
      <c r="Q22" s="43">
        <f t="shared" si="7"/>
        <v>7</v>
      </c>
      <c r="R22" s="43">
        <f t="shared" si="7"/>
        <v>5</v>
      </c>
      <c r="S22" s="44">
        <f t="shared" si="7"/>
        <v>7</v>
      </c>
      <c r="T22" s="45">
        <f t="shared" ca="1" si="8"/>
        <v>188</v>
      </c>
      <c r="U22" s="46">
        <v>14025</v>
      </c>
      <c r="V22" s="47">
        <v>14025</v>
      </c>
      <c r="W22" s="47">
        <v>14025</v>
      </c>
      <c r="X22" s="47">
        <v>14025</v>
      </c>
      <c r="Y22" s="47">
        <v>14025</v>
      </c>
      <c r="Z22" s="47">
        <v>14025</v>
      </c>
      <c r="AA22" s="48">
        <v>14025</v>
      </c>
      <c r="AB22" s="49">
        <f t="shared" ca="1" si="9"/>
        <v>392700</v>
      </c>
      <c r="AC22" s="50">
        <f t="shared" ca="1" si="9"/>
        <v>392700</v>
      </c>
      <c r="AD22" s="50">
        <f t="shared" ca="1" si="9"/>
        <v>392700</v>
      </c>
      <c r="AE22" s="50">
        <f t="shared" ca="1" si="9"/>
        <v>392700</v>
      </c>
      <c r="AF22" s="50">
        <f t="shared" ca="1" si="9"/>
        <v>392700</v>
      </c>
      <c r="AG22" s="50">
        <f t="shared" ca="1" si="9"/>
        <v>280500</v>
      </c>
      <c r="AH22" s="102">
        <f t="shared" ca="1" si="9"/>
        <v>392700</v>
      </c>
      <c r="AI22" s="46">
        <f t="shared" ca="1" si="15"/>
        <v>2636700</v>
      </c>
      <c r="AJ22" s="50">
        <f t="shared" ca="1" si="10"/>
        <v>161.61599999999999</v>
      </c>
      <c r="AK22" s="50">
        <f t="shared" ca="1" si="10"/>
        <v>150.36000000000001</v>
      </c>
      <c r="AL22" s="50">
        <f t="shared" ca="1" si="10"/>
        <v>169.34399999999999</v>
      </c>
      <c r="AM22" s="50">
        <f t="shared" ca="1" si="10"/>
        <v>125.664</v>
      </c>
      <c r="AN22" s="50">
        <f t="shared" ca="1" si="10"/>
        <v>159.6</v>
      </c>
      <c r="AO22" s="50">
        <f t="shared" ca="1" si="10"/>
        <v>62.760000000000005</v>
      </c>
      <c r="AP22" s="50">
        <f t="shared" ca="1" si="10"/>
        <v>111.55200000000001</v>
      </c>
      <c r="AQ22" s="47">
        <f t="shared" ca="1" si="16"/>
        <v>940.89600000000007</v>
      </c>
      <c r="AR22" s="50">
        <f t="shared" ca="1" si="11"/>
        <v>2429.83367983368</v>
      </c>
      <c r="AS22" s="50">
        <f t="shared" ca="1" si="11"/>
        <v>2611.7318435754187</v>
      </c>
      <c r="AT22" s="50">
        <f t="shared" ca="1" si="11"/>
        <v>2318.948412698413</v>
      </c>
      <c r="AU22" s="50">
        <f t="shared" ca="1" si="11"/>
        <v>3125</v>
      </c>
      <c r="AV22" s="50">
        <f t="shared" ca="1" si="11"/>
        <v>2460.5263157894738</v>
      </c>
      <c r="AW22" s="50">
        <f t="shared" ca="1" si="11"/>
        <v>4469.4072657743782</v>
      </c>
      <c r="AX22" s="50">
        <f t="shared" ca="1" si="11"/>
        <v>3520.3313253012047</v>
      </c>
      <c r="AY22" s="48">
        <f t="shared" ca="1" si="11"/>
        <v>2802.3288439955104</v>
      </c>
      <c r="AZ22" s="101">
        <f t="shared" si="17"/>
        <v>2429.83367983368</v>
      </c>
      <c r="BA22" s="37">
        <f t="shared" si="12"/>
        <v>2611.7318435754191</v>
      </c>
      <c r="BB22" s="37">
        <f t="shared" si="12"/>
        <v>2318.9484126984125</v>
      </c>
      <c r="BC22" s="37">
        <f t="shared" si="12"/>
        <v>3125</v>
      </c>
      <c r="BD22" s="37">
        <f t="shared" si="12"/>
        <v>2460.5263157894738</v>
      </c>
      <c r="BE22" s="37">
        <f t="shared" si="12"/>
        <v>4469.4072657743782</v>
      </c>
      <c r="BF22" s="37">
        <f t="shared" si="12"/>
        <v>3520.3313253012047</v>
      </c>
      <c r="BG22" s="38">
        <f t="shared" si="18"/>
        <v>7</v>
      </c>
      <c r="BH22" s="38">
        <f t="shared" si="19"/>
        <v>7</v>
      </c>
      <c r="BI22" s="38">
        <f t="shared" si="20"/>
        <v>7</v>
      </c>
      <c r="BJ22" s="38">
        <f t="shared" si="21"/>
        <v>7</v>
      </c>
      <c r="BK22" s="38">
        <f t="shared" si="22"/>
        <v>7</v>
      </c>
      <c r="BL22" s="38">
        <f t="shared" si="23"/>
        <v>5</v>
      </c>
      <c r="BM22" s="38">
        <f t="shared" si="24"/>
        <v>7</v>
      </c>
      <c r="BO22" s="113"/>
    </row>
    <row r="23" spans="1:67">
      <c r="B23" s="3" t="s">
        <v>52</v>
      </c>
      <c r="C23" s="39">
        <v>0.70833333333333337</v>
      </c>
      <c r="D23" s="40">
        <v>0.75</v>
      </c>
      <c r="E23" s="186">
        <v>0.64600000000000002</v>
      </c>
      <c r="F23" s="186">
        <v>0.93</v>
      </c>
      <c r="G23" s="186">
        <v>0.61699999999999999</v>
      </c>
      <c r="H23" s="186">
        <v>0.59199999999999997</v>
      </c>
      <c r="I23" s="186">
        <v>0.52300000000000002</v>
      </c>
      <c r="J23" s="186">
        <v>0.79400000000000004</v>
      </c>
      <c r="K23" s="186">
        <v>0.89300000000000002</v>
      </c>
      <c r="L23" s="41">
        <f t="shared" ca="1" si="6"/>
        <v>1128</v>
      </c>
      <c r="M23" s="42">
        <f t="shared" si="14"/>
        <v>7</v>
      </c>
      <c r="N23" s="43">
        <f t="shared" si="7"/>
        <v>7</v>
      </c>
      <c r="O23" s="43">
        <f t="shared" si="7"/>
        <v>7</v>
      </c>
      <c r="P23" s="43">
        <f t="shared" si="7"/>
        <v>7</v>
      </c>
      <c r="Q23" s="43">
        <f t="shared" si="7"/>
        <v>5</v>
      </c>
      <c r="R23" s="43">
        <f t="shared" si="7"/>
        <v>7</v>
      </c>
      <c r="S23" s="44">
        <f t="shared" si="7"/>
        <v>7</v>
      </c>
      <c r="T23" s="45">
        <f t="shared" ca="1" si="8"/>
        <v>188</v>
      </c>
      <c r="U23" s="46">
        <v>14025</v>
      </c>
      <c r="V23" s="47">
        <v>14025</v>
      </c>
      <c r="W23" s="47">
        <v>14025</v>
      </c>
      <c r="X23" s="47">
        <v>14025</v>
      </c>
      <c r="Y23" s="47">
        <v>14025</v>
      </c>
      <c r="Z23" s="47">
        <v>14025</v>
      </c>
      <c r="AA23" s="48">
        <v>14025</v>
      </c>
      <c r="AB23" s="49">
        <f t="shared" ca="1" si="9"/>
        <v>392700</v>
      </c>
      <c r="AC23" s="50">
        <f t="shared" ca="1" si="9"/>
        <v>392700</v>
      </c>
      <c r="AD23" s="50">
        <f t="shared" ca="1" si="9"/>
        <v>392700</v>
      </c>
      <c r="AE23" s="50">
        <f t="shared" ca="1" si="9"/>
        <v>392700</v>
      </c>
      <c r="AF23" s="50">
        <f t="shared" ca="1" si="9"/>
        <v>280500</v>
      </c>
      <c r="AG23" s="50">
        <f t="shared" ca="1" si="9"/>
        <v>392700</v>
      </c>
      <c r="AH23" s="102">
        <f t="shared" ca="1" si="9"/>
        <v>392700</v>
      </c>
      <c r="AI23" s="46">
        <f t="shared" ca="1" si="15"/>
        <v>2636700</v>
      </c>
      <c r="AJ23" s="50">
        <f t="shared" ca="1" si="10"/>
        <v>108.52800000000001</v>
      </c>
      <c r="AK23" s="50">
        <f t="shared" ca="1" si="10"/>
        <v>156.24</v>
      </c>
      <c r="AL23" s="50">
        <f t="shared" ca="1" si="10"/>
        <v>103.65600000000001</v>
      </c>
      <c r="AM23" s="50">
        <f t="shared" ca="1" si="10"/>
        <v>99.455999999999989</v>
      </c>
      <c r="AN23" s="50">
        <f t="shared" ca="1" si="10"/>
        <v>62.760000000000005</v>
      </c>
      <c r="AO23" s="50">
        <f t="shared" ca="1" si="10"/>
        <v>133.392</v>
      </c>
      <c r="AP23" s="50">
        <f t="shared" ca="1" si="10"/>
        <v>150.024</v>
      </c>
      <c r="AQ23" s="47">
        <f t="shared" ca="1" si="16"/>
        <v>814.05599999999993</v>
      </c>
      <c r="AR23" s="50">
        <f t="shared" ca="1" si="11"/>
        <v>3618.4210526315787</v>
      </c>
      <c r="AS23" s="50">
        <f t="shared" ca="1" si="11"/>
        <v>2513.4408602150538</v>
      </c>
      <c r="AT23" s="50">
        <f t="shared" ca="1" si="11"/>
        <v>3788.4927066450564</v>
      </c>
      <c r="AU23" s="50">
        <f t="shared" ca="1" si="11"/>
        <v>3948.47972972973</v>
      </c>
      <c r="AV23" s="50">
        <f t="shared" ca="1" si="11"/>
        <v>4469.4072657743782</v>
      </c>
      <c r="AW23" s="50">
        <f t="shared" ca="1" si="11"/>
        <v>2943.9546599496221</v>
      </c>
      <c r="AX23" s="50">
        <f t="shared" ca="1" si="11"/>
        <v>2617.5811870100783</v>
      </c>
      <c r="AY23" s="48">
        <f t="shared" ca="1" si="11"/>
        <v>3238.9663610365874</v>
      </c>
      <c r="AZ23" s="101">
        <f t="shared" si="17"/>
        <v>3618.4210526315787</v>
      </c>
      <c r="BA23" s="37">
        <f t="shared" si="12"/>
        <v>2513.4408602150538</v>
      </c>
      <c r="BB23" s="37">
        <f t="shared" si="12"/>
        <v>3788.4927066450568</v>
      </c>
      <c r="BC23" s="37">
        <f t="shared" si="12"/>
        <v>3948.47972972973</v>
      </c>
      <c r="BD23" s="37">
        <f t="shared" si="12"/>
        <v>4469.4072657743782</v>
      </c>
      <c r="BE23" s="37">
        <f t="shared" si="12"/>
        <v>2943.9546599496221</v>
      </c>
      <c r="BF23" s="37">
        <f t="shared" si="12"/>
        <v>2617.5811870100783</v>
      </c>
      <c r="BG23" s="38">
        <f t="shared" si="18"/>
        <v>7</v>
      </c>
      <c r="BH23" s="38">
        <f t="shared" si="19"/>
        <v>7</v>
      </c>
      <c r="BI23" s="38">
        <f t="shared" si="20"/>
        <v>7</v>
      </c>
      <c r="BJ23" s="38">
        <f t="shared" si="21"/>
        <v>7</v>
      </c>
      <c r="BK23" s="38">
        <f t="shared" si="22"/>
        <v>5</v>
      </c>
      <c r="BL23" s="38">
        <f t="shared" si="23"/>
        <v>7</v>
      </c>
      <c r="BM23" s="38">
        <f t="shared" si="24"/>
        <v>7</v>
      </c>
      <c r="BO23" s="113"/>
    </row>
    <row r="24" spans="1:67">
      <c r="B24" s="3" t="s">
        <v>48</v>
      </c>
      <c r="C24" s="39">
        <v>0.75</v>
      </c>
      <c r="D24" s="40">
        <v>0.79166666666666663</v>
      </c>
      <c r="E24" s="186">
        <v>0.91700000000000004</v>
      </c>
      <c r="F24" s="186">
        <v>1.581</v>
      </c>
      <c r="G24" s="186">
        <v>1.6040000000000001</v>
      </c>
      <c r="H24" s="186">
        <v>1.2090000000000001</v>
      </c>
      <c r="I24" s="186">
        <v>1.4550000000000001</v>
      </c>
      <c r="J24" s="186">
        <v>1.506</v>
      </c>
      <c r="K24" s="186">
        <v>1.905</v>
      </c>
      <c r="L24" s="41">
        <f t="shared" ca="1" si="6"/>
        <v>1176</v>
      </c>
      <c r="M24" s="42">
        <f t="shared" si="14"/>
        <v>7</v>
      </c>
      <c r="N24" s="43">
        <f t="shared" si="7"/>
        <v>7</v>
      </c>
      <c r="O24" s="43">
        <f t="shared" si="7"/>
        <v>7</v>
      </c>
      <c r="P24" s="43">
        <f t="shared" si="7"/>
        <v>7</v>
      </c>
      <c r="Q24" s="43">
        <f t="shared" si="7"/>
        <v>7</v>
      </c>
      <c r="R24" s="43">
        <f t="shared" si="7"/>
        <v>7</v>
      </c>
      <c r="S24" s="44">
        <f t="shared" si="7"/>
        <v>7</v>
      </c>
      <c r="T24" s="45">
        <f t="shared" ca="1" si="8"/>
        <v>196</v>
      </c>
      <c r="U24" s="46">
        <v>21250</v>
      </c>
      <c r="V24" s="47">
        <v>21250</v>
      </c>
      <c r="W24" s="47">
        <v>21250</v>
      </c>
      <c r="X24" s="47">
        <v>21250</v>
      </c>
      <c r="Y24" s="47">
        <v>21250</v>
      </c>
      <c r="Z24" s="47">
        <v>21250</v>
      </c>
      <c r="AA24" s="48">
        <v>21250</v>
      </c>
      <c r="AB24" s="49">
        <f t="shared" ca="1" si="9"/>
        <v>595000</v>
      </c>
      <c r="AC24" s="50">
        <f t="shared" ca="1" si="9"/>
        <v>595000</v>
      </c>
      <c r="AD24" s="50">
        <f t="shared" ca="1" si="9"/>
        <v>595000</v>
      </c>
      <c r="AE24" s="50">
        <f t="shared" ca="1" si="9"/>
        <v>595000</v>
      </c>
      <c r="AF24" s="50">
        <f t="shared" ca="1" si="9"/>
        <v>595000</v>
      </c>
      <c r="AG24" s="50">
        <f t="shared" ca="1" si="9"/>
        <v>595000</v>
      </c>
      <c r="AH24" s="102">
        <f t="shared" ca="1" si="9"/>
        <v>595000</v>
      </c>
      <c r="AI24" s="46">
        <f t="shared" ca="1" si="15"/>
        <v>4165000</v>
      </c>
      <c r="AJ24" s="50">
        <f t="shared" ca="1" si="10"/>
        <v>154.05600000000001</v>
      </c>
      <c r="AK24" s="50">
        <f t="shared" ca="1" si="10"/>
        <v>265.608</v>
      </c>
      <c r="AL24" s="50">
        <f t="shared" ca="1" si="10"/>
        <v>269.47200000000004</v>
      </c>
      <c r="AM24" s="50">
        <f t="shared" ca="1" si="10"/>
        <v>203.11200000000002</v>
      </c>
      <c r="AN24" s="50">
        <f t="shared" ca="1" si="10"/>
        <v>244.44</v>
      </c>
      <c r="AO24" s="50">
        <f t="shared" ca="1" si="10"/>
        <v>253.00800000000001</v>
      </c>
      <c r="AP24" s="50">
        <f t="shared" ca="1" si="10"/>
        <v>320.04000000000002</v>
      </c>
      <c r="AQ24" s="47">
        <f t="shared" ca="1" si="16"/>
        <v>1709.7360000000001</v>
      </c>
      <c r="AR24" s="50">
        <f t="shared" ca="1" si="11"/>
        <v>3862.2319156670301</v>
      </c>
      <c r="AS24" s="50">
        <f t="shared" ca="1" si="11"/>
        <v>2240.1433691756274</v>
      </c>
      <c r="AT24" s="50">
        <f t="shared" ca="1" si="11"/>
        <v>2208.0216126350788</v>
      </c>
      <c r="AU24" s="50">
        <f t="shared" ca="1" si="11"/>
        <v>2929.4182519988967</v>
      </c>
      <c r="AV24" s="50">
        <f t="shared" ca="1" si="11"/>
        <v>2434.135166093929</v>
      </c>
      <c r="AW24" s="50">
        <f t="shared" ca="1" si="11"/>
        <v>2351.7042939353696</v>
      </c>
      <c r="AX24" s="50">
        <f t="shared" ca="1" si="11"/>
        <v>1859.1426071741032</v>
      </c>
      <c r="AY24" s="48">
        <f t="shared" ca="1" si="11"/>
        <v>2436.0486063345452</v>
      </c>
      <c r="AZ24" s="101">
        <f t="shared" si="17"/>
        <v>3862.2319156670296</v>
      </c>
      <c r="BA24" s="37">
        <f t="shared" si="12"/>
        <v>2240.1433691756274</v>
      </c>
      <c r="BB24" s="37">
        <f t="shared" si="12"/>
        <v>2208.0216126350788</v>
      </c>
      <c r="BC24" s="37">
        <f t="shared" si="12"/>
        <v>2929.4182519988967</v>
      </c>
      <c r="BD24" s="37">
        <f t="shared" si="12"/>
        <v>2434.1351660939285</v>
      </c>
      <c r="BE24" s="37">
        <f t="shared" si="12"/>
        <v>2351.7042939353696</v>
      </c>
      <c r="BF24" s="37">
        <f t="shared" si="12"/>
        <v>1859.1426071741032</v>
      </c>
      <c r="BG24" s="38">
        <f t="shared" si="18"/>
        <v>7</v>
      </c>
      <c r="BH24" s="38">
        <f t="shared" si="19"/>
        <v>7</v>
      </c>
      <c r="BI24" s="38">
        <f t="shared" si="20"/>
        <v>7</v>
      </c>
      <c r="BJ24" s="38">
        <f t="shared" si="21"/>
        <v>7</v>
      </c>
      <c r="BK24" s="38">
        <f t="shared" si="22"/>
        <v>7</v>
      </c>
      <c r="BL24" s="38">
        <f t="shared" si="23"/>
        <v>7</v>
      </c>
      <c r="BM24" s="38">
        <f t="shared" si="24"/>
        <v>7</v>
      </c>
      <c r="BO24" s="113"/>
    </row>
    <row r="25" spans="1:67">
      <c r="B25" s="3" t="s">
        <v>48</v>
      </c>
      <c r="C25" s="39">
        <v>0.79166666666666663</v>
      </c>
      <c r="D25" s="40">
        <v>0.83333333333333337</v>
      </c>
      <c r="E25" s="186">
        <v>1.7030000000000001</v>
      </c>
      <c r="F25" s="186">
        <v>5.1479999999999997</v>
      </c>
      <c r="G25" s="186">
        <v>4.9359999999999999</v>
      </c>
      <c r="H25" s="186">
        <v>4.4859999999999998</v>
      </c>
      <c r="I25" s="186">
        <v>4.9649999999999999</v>
      </c>
      <c r="J25" s="186">
        <v>4.2240000000000002</v>
      </c>
      <c r="K25" s="186">
        <v>2.3210000000000002</v>
      </c>
      <c r="L25" s="41">
        <f t="shared" ca="1" si="6"/>
        <v>1128</v>
      </c>
      <c r="M25" s="42">
        <f t="shared" si="14"/>
        <v>5</v>
      </c>
      <c r="N25" s="43">
        <f t="shared" si="7"/>
        <v>7</v>
      </c>
      <c r="O25" s="43">
        <f t="shared" si="7"/>
        <v>7</v>
      </c>
      <c r="P25" s="43">
        <f t="shared" si="7"/>
        <v>7</v>
      </c>
      <c r="Q25" s="43">
        <f t="shared" si="7"/>
        <v>7</v>
      </c>
      <c r="R25" s="43">
        <f t="shared" si="7"/>
        <v>7</v>
      </c>
      <c r="S25" s="44">
        <f t="shared" si="7"/>
        <v>7</v>
      </c>
      <c r="T25" s="45">
        <f t="shared" ca="1" si="8"/>
        <v>188</v>
      </c>
      <c r="U25" s="46">
        <v>52700</v>
      </c>
      <c r="V25" s="47">
        <v>52700</v>
      </c>
      <c r="W25" s="47">
        <v>52700</v>
      </c>
      <c r="X25" s="47">
        <v>52700</v>
      </c>
      <c r="Y25" s="47">
        <v>52700</v>
      </c>
      <c r="Z25" s="47">
        <v>52700</v>
      </c>
      <c r="AA25" s="48">
        <v>52700</v>
      </c>
      <c r="AB25" s="49">
        <f t="shared" ca="1" si="9"/>
        <v>1054000</v>
      </c>
      <c r="AC25" s="50">
        <f t="shared" ca="1" si="9"/>
        <v>1475600</v>
      </c>
      <c r="AD25" s="50">
        <f t="shared" ca="1" si="9"/>
        <v>1475600</v>
      </c>
      <c r="AE25" s="50">
        <f t="shared" ca="1" si="9"/>
        <v>1475600</v>
      </c>
      <c r="AF25" s="50">
        <f t="shared" ca="1" si="9"/>
        <v>1475600</v>
      </c>
      <c r="AG25" s="50">
        <f t="shared" ca="1" si="9"/>
        <v>1475600</v>
      </c>
      <c r="AH25" s="102">
        <f t="shared" ca="1" si="9"/>
        <v>1475600</v>
      </c>
      <c r="AI25" s="46">
        <f t="shared" ca="1" si="15"/>
        <v>9907600</v>
      </c>
      <c r="AJ25" s="50">
        <f t="shared" ca="1" si="10"/>
        <v>204.36</v>
      </c>
      <c r="AK25" s="50">
        <f t="shared" ca="1" si="10"/>
        <v>864.86399999999992</v>
      </c>
      <c r="AL25" s="50">
        <f t="shared" ca="1" si="10"/>
        <v>829.24800000000005</v>
      </c>
      <c r="AM25" s="50">
        <f t="shared" ca="1" si="10"/>
        <v>753.64799999999991</v>
      </c>
      <c r="AN25" s="50">
        <f t="shared" ca="1" si="10"/>
        <v>834.12</v>
      </c>
      <c r="AO25" s="50">
        <f t="shared" ca="1" si="10"/>
        <v>709.63200000000006</v>
      </c>
      <c r="AP25" s="50">
        <f t="shared" ca="1" si="10"/>
        <v>389.92800000000005</v>
      </c>
      <c r="AQ25" s="47">
        <f t="shared" ca="1" si="16"/>
        <v>4585.7999999999993</v>
      </c>
      <c r="AR25" s="50">
        <f t="shared" ca="1" si="11"/>
        <v>5157.5650812292033</v>
      </c>
      <c r="AS25" s="50">
        <f t="shared" ca="1" si="11"/>
        <v>1706.1642061642062</v>
      </c>
      <c r="AT25" s="50">
        <f t="shared" ca="1" si="11"/>
        <v>1779.4435440302539</v>
      </c>
      <c r="AU25" s="50">
        <f t="shared" ca="1" si="11"/>
        <v>1957.9432307920943</v>
      </c>
      <c r="AV25" s="50">
        <f t="shared" ca="1" si="11"/>
        <v>1769.0500167841558</v>
      </c>
      <c r="AW25" s="50">
        <f t="shared" ca="1" si="11"/>
        <v>2079.3876262626259</v>
      </c>
      <c r="AX25" s="50">
        <f t="shared" ca="1" si="11"/>
        <v>3784.2883814447791</v>
      </c>
      <c r="AY25" s="48">
        <f t="shared" ca="1" si="11"/>
        <v>2160.4954424527896</v>
      </c>
      <c r="AZ25" s="101">
        <f t="shared" si="17"/>
        <v>5157.5650812292033</v>
      </c>
      <c r="BA25" s="37">
        <f t="shared" si="12"/>
        <v>1706.1642061642065</v>
      </c>
      <c r="BB25" s="37">
        <f t="shared" si="12"/>
        <v>1779.4435440302541</v>
      </c>
      <c r="BC25" s="37">
        <f t="shared" si="12"/>
        <v>1957.9432307920943</v>
      </c>
      <c r="BD25" s="37">
        <f t="shared" si="12"/>
        <v>1769.050016784156</v>
      </c>
      <c r="BE25" s="37">
        <f t="shared" si="12"/>
        <v>2079.3876262626263</v>
      </c>
      <c r="BF25" s="37">
        <f t="shared" si="12"/>
        <v>3784.2883814447796</v>
      </c>
      <c r="BG25" s="38">
        <f t="shared" si="18"/>
        <v>5</v>
      </c>
      <c r="BH25" s="38">
        <f t="shared" si="19"/>
        <v>7</v>
      </c>
      <c r="BI25" s="38">
        <f t="shared" si="20"/>
        <v>7</v>
      </c>
      <c r="BJ25" s="38">
        <f t="shared" si="21"/>
        <v>7</v>
      </c>
      <c r="BK25" s="38">
        <f t="shared" si="22"/>
        <v>7</v>
      </c>
      <c r="BL25" s="38">
        <f t="shared" si="23"/>
        <v>7</v>
      </c>
      <c r="BM25" s="38">
        <f t="shared" si="24"/>
        <v>7</v>
      </c>
      <c r="BO25" s="113"/>
    </row>
    <row r="26" spans="1:67">
      <c r="B26" s="3" t="s">
        <v>47</v>
      </c>
      <c r="C26" s="39">
        <v>0.83333333333333337</v>
      </c>
      <c r="D26" s="40">
        <v>0.875</v>
      </c>
      <c r="E26" s="186">
        <v>5.0010000000000003</v>
      </c>
      <c r="F26" s="186">
        <v>4.7640000000000002</v>
      </c>
      <c r="G26" s="186">
        <v>5.375</v>
      </c>
      <c r="H26" s="186">
        <v>4.3849999999999998</v>
      </c>
      <c r="I26" s="186">
        <v>5.3360000000000003</v>
      </c>
      <c r="J26" s="186">
        <v>2.4590000000000001</v>
      </c>
      <c r="K26" s="186">
        <v>2.552</v>
      </c>
      <c r="L26" s="41">
        <f t="shared" ca="1" si="6"/>
        <v>480</v>
      </c>
      <c r="M26" s="42">
        <f t="shared" si="14"/>
        <v>5</v>
      </c>
      <c r="N26" s="43">
        <f t="shared" si="7"/>
        <v>5</v>
      </c>
      <c r="O26" s="43">
        <f t="shared" si="7"/>
        <v>5</v>
      </c>
      <c r="P26" s="43">
        <f t="shared" si="7"/>
        <v>0</v>
      </c>
      <c r="Q26" s="43">
        <f t="shared" si="7"/>
        <v>5</v>
      </c>
      <c r="R26" s="43">
        <f t="shared" si="7"/>
        <v>0</v>
      </c>
      <c r="S26" s="44">
        <f t="shared" si="7"/>
        <v>0</v>
      </c>
      <c r="T26" s="45">
        <f t="shared" ca="1" si="8"/>
        <v>80</v>
      </c>
      <c r="U26" s="46">
        <v>148750</v>
      </c>
      <c r="V26" s="47">
        <v>148750</v>
      </c>
      <c r="W26" s="47">
        <v>148750</v>
      </c>
      <c r="X26" s="47">
        <v>148750</v>
      </c>
      <c r="Y26" s="47">
        <v>148750</v>
      </c>
      <c r="Z26" s="47">
        <v>148750</v>
      </c>
      <c r="AA26" s="48">
        <v>148750</v>
      </c>
      <c r="AB26" s="49">
        <f t="shared" ca="1" si="9"/>
        <v>2975000</v>
      </c>
      <c r="AC26" s="50">
        <f t="shared" ca="1" si="9"/>
        <v>2975000</v>
      </c>
      <c r="AD26" s="50">
        <f t="shared" ca="1" si="9"/>
        <v>2975000</v>
      </c>
      <c r="AE26" s="50">
        <f t="shared" ca="1" si="9"/>
        <v>0</v>
      </c>
      <c r="AF26" s="50">
        <f t="shared" ca="1" si="9"/>
        <v>2975000</v>
      </c>
      <c r="AG26" s="50">
        <f t="shared" ca="1" si="9"/>
        <v>0</v>
      </c>
      <c r="AH26" s="102">
        <f t="shared" ca="1" si="9"/>
        <v>0</v>
      </c>
      <c r="AI26" s="46">
        <f t="shared" ca="1" si="15"/>
        <v>11900000</v>
      </c>
      <c r="AJ26" s="50">
        <f t="shared" ca="1" si="10"/>
        <v>600.12</v>
      </c>
      <c r="AK26" s="50">
        <f t="shared" ca="1" si="10"/>
        <v>571.68000000000006</v>
      </c>
      <c r="AL26" s="50">
        <f t="shared" ca="1" si="10"/>
        <v>645</v>
      </c>
      <c r="AM26" s="50">
        <f t="shared" ca="1" si="10"/>
        <v>0</v>
      </c>
      <c r="AN26" s="50">
        <f t="shared" ca="1" si="10"/>
        <v>640.32000000000005</v>
      </c>
      <c r="AO26" s="50">
        <f t="shared" ca="1" si="10"/>
        <v>0</v>
      </c>
      <c r="AP26" s="50">
        <f t="shared" ca="1" si="10"/>
        <v>0</v>
      </c>
      <c r="AQ26" s="47">
        <f t="shared" ca="1" si="16"/>
        <v>2457.1200000000003</v>
      </c>
      <c r="AR26" s="50">
        <f t="shared" ca="1" si="11"/>
        <v>4957.3418649603409</v>
      </c>
      <c r="AS26" s="50">
        <f t="shared" ca="1" si="11"/>
        <v>5203.9602574867049</v>
      </c>
      <c r="AT26" s="50">
        <f t="shared" ca="1" si="11"/>
        <v>4612.4031007751937</v>
      </c>
      <c r="AU26" s="50" t="str">
        <f t="shared" ca="1" si="11"/>
        <v/>
      </c>
      <c r="AV26" s="50">
        <f t="shared" ca="1" si="11"/>
        <v>4646.1144427786103</v>
      </c>
      <c r="AW26" s="50" t="str">
        <f t="shared" ca="1" si="11"/>
        <v/>
      </c>
      <c r="AX26" s="50" t="str">
        <f t="shared" ca="1" si="11"/>
        <v/>
      </c>
      <c r="AY26" s="48">
        <f t="shared" ca="1" si="11"/>
        <v>4843.0683076121632</v>
      </c>
      <c r="AZ26" s="101">
        <f t="shared" si="17"/>
        <v>4957.3418649603409</v>
      </c>
      <c r="BA26" s="37">
        <f t="shared" si="12"/>
        <v>5203.9602574867058</v>
      </c>
      <c r="BB26" s="37">
        <f t="shared" si="12"/>
        <v>4612.4031007751937</v>
      </c>
      <c r="BC26" s="37">
        <f t="shared" si="12"/>
        <v>5653.7438236412017</v>
      </c>
      <c r="BD26" s="37">
        <f t="shared" si="12"/>
        <v>4646.1144427786103</v>
      </c>
      <c r="BE26" s="37">
        <f t="shared" si="12"/>
        <v>10082.011657855497</v>
      </c>
      <c r="BF26" s="37">
        <f t="shared" si="12"/>
        <v>9714.6029258098224</v>
      </c>
      <c r="BG26" s="177">
        <f>VLOOKUP(AZ26,$BS$1:$BT$7,2,TRUE)</f>
        <v>5</v>
      </c>
      <c r="BH26" s="177">
        <f t="shared" ref="BH26:BH28" si="25">VLOOKUP(BA26,$BS$1:$BT$7,2,TRUE)</f>
        <v>5</v>
      </c>
      <c r="BI26" s="177">
        <f t="shared" ref="BI26:BI28" si="26">VLOOKUP(BB26,$BS$1:$BT$7,2,TRUE)</f>
        <v>5</v>
      </c>
      <c r="BJ26" s="177">
        <f t="shared" ref="BJ26:BJ28" si="27">VLOOKUP(BC26,$BS$1:$BT$7,2,TRUE)</f>
        <v>0</v>
      </c>
      <c r="BK26" s="177">
        <f t="shared" ref="BK26:BK28" si="28">VLOOKUP(BD26,$BS$1:$BT$7,2,TRUE)</f>
        <v>5</v>
      </c>
      <c r="BL26" s="177">
        <f t="shared" ref="BL26:BL28" si="29">VLOOKUP(BE26,$BS$1:$BT$7,2,TRUE)</f>
        <v>0</v>
      </c>
      <c r="BM26" s="177">
        <f t="shared" ref="BM26:BM28" si="30">VLOOKUP(BF26,$BS$1:$BT$7,2,TRUE)</f>
        <v>0</v>
      </c>
      <c r="BO26" s="113"/>
    </row>
    <row r="27" spans="1:67">
      <c r="B27" s="3" t="s">
        <v>47</v>
      </c>
      <c r="C27" s="39">
        <v>0.875</v>
      </c>
      <c r="D27" s="40">
        <v>0.91666666666666663</v>
      </c>
      <c r="E27" s="186">
        <v>1.8660000000000001</v>
      </c>
      <c r="F27" s="186">
        <v>3.5659999999999998</v>
      </c>
      <c r="G27" s="186">
        <v>4.3929999999999998</v>
      </c>
      <c r="H27" s="186">
        <v>2.3969999999999998</v>
      </c>
      <c r="I27" s="186">
        <v>4.1340000000000003</v>
      </c>
      <c r="J27" s="186">
        <v>2.641</v>
      </c>
      <c r="K27" s="186">
        <v>2.6549999999999998</v>
      </c>
      <c r="L27" s="41">
        <f t="shared" ca="1" si="6"/>
        <v>456</v>
      </c>
      <c r="M27" s="42">
        <f t="shared" si="14"/>
        <v>0</v>
      </c>
      <c r="N27" s="43">
        <f t="shared" si="7"/>
        <v>5</v>
      </c>
      <c r="O27" s="43">
        <f t="shared" si="7"/>
        <v>7</v>
      </c>
      <c r="P27" s="43">
        <f t="shared" si="7"/>
        <v>0</v>
      </c>
      <c r="Q27" s="43">
        <f t="shared" si="7"/>
        <v>7</v>
      </c>
      <c r="R27" s="43">
        <f t="shared" si="7"/>
        <v>0</v>
      </c>
      <c r="S27" s="44">
        <f t="shared" si="7"/>
        <v>0</v>
      </c>
      <c r="T27" s="45">
        <f t="shared" ca="1" si="8"/>
        <v>76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9"/>
        <v>0</v>
      </c>
      <c r="AC27" s="50">
        <f t="shared" ca="1" si="9"/>
        <v>2125000</v>
      </c>
      <c r="AD27" s="50">
        <f t="shared" ca="1" si="9"/>
        <v>2975000</v>
      </c>
      <c r="AE27" s="50">
        <f t="shared" ca="1" si="9"/>
        <v>0</v>
      </c>
      <c r="AF27" s="50">
        <f t="shared" ca="1" si="9"/>
        <v>2975000</v>
      </c>
      <c r="AG27" s="50">
        <f t="shared" ca="1" si="9"/>
        <v>0</v>
      </c>
      <c r="AH27" s="102">
        <f t="shared" ca="1" si="9"/>
        <v>0</v>
      </c>
      <c r="AI27" s="46">
        <f t="shared" ca="1" si="15"/>
        <v>8075000</v>
      </c>
      <c r="AJ27" s="50">
        <f t="shared" ca="1" si="10"/>
        <v>0</v>
      </c>
      <c r="AK27" s="50">
        <f t="shared" ca="1" si="10"/>
        <v>427.91999999999996</v>
      </c>
      <c r="AL27" s="50">
        <f t="shared" ca="1" si="10"/>
        <v>738.024</v>
      </c>
      <c r="AM27" s="50">
        <f t="shared" ca="1" si="10"/>
        <v>0</v>
      </c>
      <c r="AN27" s="50">
        <f t="shared" ca="1" si="10"/>
        <v>694.51200000000006</v>
      </c>
      <c r="AO27" s="50">
        <f t="shared" ca="1" si="10"/>
        <v>0</v>
      </c>
      <c r="AP27" s="50">
        <f t="shared" ca="1" si="10"/>
        <v>0</v>
      </c>
      <c r="AQ27" s="47">
        <f t="shared" ca="1" si="16"/>
        <v>1860.4560000000001</v>
      </c>
      <c r="AR27" s="50" t="str">
        <f t="shared" ca="1" si="11"/>
        <v/>
      </c>
      <c r="AS27" s="50">
        <f t="shared" ca="1" si="11"/>
        <v>4965.8814731725561</v>
      </c>
      <c r="AT27" s="50">
        <f t="shared" ca="1" si="11"/>
        <v>4031.0342211093407</v>
      </c>
      <c r="AU27" s="50" t="str">
        <f t="shared" ca="1" si="11"/>
        <v/>
      </c>
      <c r="AV27" s="50">
        <f t="shared" ca="1" si="11"/>
        <v>4283.5832930172546</v>
      </c>
      <c r="AW27" s="50" t="str">
        <f t="shared" ca="1" si="11"/>
        <v/>
      </c>
      <c r="AX27" s="50" t="str">
        <f t="shared" ca="1" si="11"/>
        <v/>
      </c>
      <c r="AY27" s="48">
        <f t="shared" ca="1" si="11"/>
        <v>4340.3337676354613</v>
      </c>
      <c r="AZ27" s="101">
        <f t="shared" si="17"/>
        <v>9489.9964272954621</v>
      </c>
      <c r="BA27" s="37">
        <f t="shared" si="12"/>
        <v>4965.8814731725552</v>
      </c>
      <c r="BB27" s="37">
        <f t="shared" si="12"/>
        <v>4031.0342211093407</v>
      </c>
      <c r="BC27" s="37">
        <f t="shared" si="12"/>
        <v>7387.706855791962</v>
      </c>
      <c r="BD27" s="37">
        <f t="shared" si="12"/>
        <v>4283.5832930172546</v>
      </c>
      <c r="BE27" s="37">
        <f t="shared" si="12"/>
        <v>6705.1621860406403</v>
      </c>
      <c r="BF27" s="37">
        <f t="shared" si="12"/>
        <v>6669.805398618958</v>
      </c>
      <c r="BG27" s="177">
        <f t="shared" ref="BG27:BG28" si="31">VLOOKUP(AZ27,$BS$1:$BT$7,2,TRUE)</f>
        <v>0</v>
      </c>
      <c r="BH27" s="177">
        <f t="shared" si="25"/>
        <v>5</v>
      </c>
      <c r="BI27" s="177">
        <f t="shared" si="26"/>
        <v>7</v>
      </c>
      <c r="BJ27" s="177">
        <f t="shared" si="27"/>
        <v>0</v>
      </c>
      <c r="BK27" s="177">
        <f t="shared" si="28"/>
        <v>7</v>
      </c>
      <c r="BL27" s="177">
        <f t="shared" si="29"/>
        <v>0</v>
      </c>
      <c r="BM27" s="177">
        <f t="shared" si="30"/>
        <v>0</v>
      </c>
      <c r="BO27" s="113"/>
    </row>
    <row r="28" spans="1:67">
      <c r="B28" s="3" t="s">
        <v>47</v>
      </c>
      <c r="C28" s="39">
        <v>0.91666666666666663</v>
      </c>
      <c r="D28" s="40">
        <v>0.95833333333333337</v>
      </c>
      <c r="E28" s="186">
        <v>1.127</v>
      </c>
      <c r="F28" s="186">
        <v>2.2330000000000001</v>
      </c>
      <c r="G28" s="186">
        <v>1.867</v>
      </c>
      <c r="H28" s="186">
        <v>1.536</v>
      </c>
      <c r="I28" s="186">
        <v>1.788</v>
      </c>
      <c r="J28" s="186">
        <v>1.968</v>
      </c>
      <c r="K28" s="186">
        <v>1.214</v>
      </c>
      <c r="L28" s="41">
        <f t="shared" ca="1" si="6"/>
        <v>576</v>
      </c>
      <c r="M28" s="42">
        <f t="shared" si="14"/>
        <v>0</v>
      </c>
      <c r="N28" s="43">
        <f t="shared" si="7"/>
        <v>7</v>
      </c>
      <c r="O28" s="43">
        <f t="shared" si="7"/>
        <v>5</v>
      </c>
      <c r="P28" s="43">
        <f t="shared" si="7"/>
        <v>0</v>
      </c>
      <c r="Q28" s="43">
        <f t="shared" si="7"/>
        <v>5</v>
      </c>
      <c r="R28" s="43">
        <f t="shared" si="7"/>
        <v>7</v>
      </c>
      <c r="S28" s="44">
        <f t="shared" si="7"/>
        <v>0</v>
      </c>
      <c r="T28" s="45">
        <f t="shared" ca="1" si="8"/>
        <v>96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9"/>
        <v>0</v>
      </c>
      <c r="AC28" s="50">
        <f t="shared" ca="1" si="9"/>
        <v>1428000</v>
      </c>
      <c r="AD28" s="50">
        <f t="shared" ca="1" si="9"/>
        <v>1020000</v>
      </c>
      <c r="AE28" s="50">
        <f t="shared" ca="1" si="9"/>
        <v>0</v>
      </c>
      <c r="AF28" s="50">
        <f t="shared" ca="1" si="9"/>
        <v>1020000</v>
      </c>
      <c r="AG28" s="50">
        <f t="shared" ca="1" si="9"/>
        <v>1428000</v>
      </c>
      <c r="AH28" s="102">
        <f t="shared" ca="1" si="9"/>
        <v>0</v>
      </c>
      <c r="AI28" s="46">
        <f t="shared" ca="1" si="15"/>
        <v>4896000</v>
      </c>
      <c r="AJ28" s="50">
        <f t="shared" ca="1" si="10"/>
        <v>0</v>
      </c>
      <c r="AK28" s="50">
        <f t="shared" ca="1" si="10"/>
        <v>375.14400000000001</v>
      </c>
      <c r="AL28" s="50">
        <f t="shared" ca="1" si="10"/>
        <v>224.04</v>
      </c>
      <c r="AM28" s="50">
        <f t="shared" ca="1" si="10"/>
        <v>0</v>
      </c>
      <c r="AN28" s="50">
        <f t="shared" ca="1" si="10"/>
        <v>214.56</v>
      </c>
      <c r="AO28" s="50">
        <f t="shared" ca="1" si="10"/>
        <v>330.62400000000002</v>
      </c>
      <c r="AP28" s="50">
        <f t="shared" ca="1" si="10"/>
        <v>0</v>
      </c>
      <c r="AQ28" s="47">
        <f t="shared" ca="1" si="16"/>
        <v>1144.3679999999999</v>
      </c>
      <c r="AR28" s="50" t="str">
        <f t="shared" ca="1" si="11"/>
        <v/>
      </c>
      <c r="AS28" s="50">
        <f t="shared" ca="1" si="11"/>
        <v>3806.5382892969101</v>
      </c>
      <c r="AT28" s="50">
        <f t="shared" ca="1" si="11"/>
        <v>4552.7584359935727</v>
      </c>
      <c r="AU28" s="50" t="str">
        <f t="shared" ca="1" si="11"/>
        <v/>
      </c>
      <c r="AV28" s="50">
        <f t="shared" ca="1" si="11"/>
        <v>4753.9149888143174</v>
      </c>
      <c r="AW28" s="50">
        <f t="shared" ca="1" si="11"/>
        <v>4319.1056910569105</v>
      </c>
      <c r="AX28" s="50" t="str">
        <f t="shared" ca="1" si="11"/>
        <v/>
      </c>
      <c r="AY28" s="48">
        <f t="shared" ca="1" si="11"/>
        <v>4278.3440291934066</v>
      </c>
      <c r="AZ28" s="101">
        <f t="shared" si="17"/>
        <v>7542.147293700089</v>
      </c>
      <c r="BA28" s="37">
        <f t="shared" si="12"/>
        <v>3806.5382892969096</v>
      </c>
      <c r="BB28" s="37">
        <f t="shared" si="12"/>
        <v>4552.7584359935727</v>
      </c>
      <c r="BC28" s="37">
        <f t="shared" si="12"/>
        <v>5533.854166666667</v>
      </c>
      <c r="BD28" s="37">
        <f t="shared" si="12"/>
        <v>4753.9149888143174</v>
      </c>
      <c r="BE28" s="37">
        <f t="shared" si="12"/>
        <v>4319.1056910569105</v>
      </c>
      <c r="BF28" s="37">
        <f t="shared" si="12"/>
        <v>7001.6474464579906</v>
      </c>
      <c r="BG28" s="177">
        <f t="shared" si="31"/>
        <v>0</v>
      </c>
      <c r="BH28" s="177">
        <f t="shared" si="25"/>
        <v>7</v>
      </c>
      <c r="BI28" s="177">
        <f t="shared" si="26"/>
        <v>5</v>
      </c>
      <c r="BJ28" s="177">
        <f t="shared" si="27"/>
        <v>0</v>
      </c>
      <c r="BK28" s="177">
        <f t="shared" si="28"/>
        <v>5</v>
      </c>
      <c r="BL28" s="177">
        <f t="shared" si="29"/>
        <v>7</v>
      </c>
      <c r="BM28" s="177">
        <f t="shared" si="30"/>
        <v>0</v>
      </c>
      <c r="BO28" s="113"/>
    </row>
    <row r="29" spans="1:67" ht="15" thickBot="1">
      <c r="B29" s="3" t="s">
        <v>49</v>
      </c>
      <c r="C29" s="54">
        <v>0.95833333333333337</v>
      </c>
      <c r="D29" s="55">
        <v>0</v>
      </c>
      <c r="E29" s="186">
        <v>1.284</v>
      </c>
      <c r="F29" s="186">
        <v>1.3140000000000001</v>
      </c>
      <c r="G29" s="186">
        <v>1.1990000000000001</v>
      </c>
      <c r="H29" s="186">
        <v>1.0580000000000001</v>
      </c>
      <c r="I29" s="186">
        <v>1.1259999999999999</v>
      </c>
      <c r="J29" s="186">
        <v>1.421</v>
      </c>
      <c r="K29" s="186">
        <v>1.17</v>
      </c>
      <c r="L29" s="56">
        <f t="shared" ca="1" si="6"/>
        <v>1056</v>
      </c>
      <c r="M29" s="57">
        <f t="shared" si="14"/>
        <v>7</v>
      </c>
      <c r="N29" s="58">
        <f t="shared" si="7"/>
        <v>7</v>
      </c>
      <c r="O29" s="58">
        <f t="shared" si="7"/>
        <v>7</v>
      </c>
      <c r="P29" s="58">
        <f t="shared" si="7"/>
        <v>5</v>
      </c>
      <c r="Q29" s="58">
        <f t="shared" si="7"/>
        <v>4</v>
      </c>
      <c r="R29" s="58">
        <f t="shared" si="7"/>
        <v>7</v>
      </c>
      <c r="S29" s="59">
        <f t="shared" si="7"/>
        <v>7</v>
      </c>
      <c r="T29" s="60">
        <f t="shared" ca="1" si="8"/>
        <v>176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9"/>
        <v>833000</v>
      </c>
      <c r="AC29" s="65">
        <f t="shared" ca="1" si="9"/>
        <v>833000</v>
      </c>
      <c r="AD29" s="65">
        <f t="shared" ca="1" si="9"/>
        <v>833000</v>
      </c>
      <c r="AE29" s="65">
        <f t="shared" ca="1" si="9"/>
        <v>595000</v>
      </c>
      <c r="AF29" s="65">
        <f t="shared" ca="1" si="9"/>
        <v>476000</v>
      </c>
      <c r="AG29" s="65">
        <f t="shared" ca="1" si="9"/>
        <v>833000</v>
      </c>
      <c r="AH29" s="104">
        <f t="shared" ca="1" si="9"/>
        <v>833000</v>
      </c>
      <c r="AI29" s="61">
        <f t="shared" ca="1" si="15"/>
        <v>5236000</v>
      </c>
      <c r="AJ29" s="105">
        <f t="shared" ca="1" si="10"/>
        <v>215.71200000000002</v>
      </c>
      <c r="AK29" s="105">
        <f t="shared" ca="1" si="10"/>
        <v>220.75200000000001</v>
      </c>
      <c r="AL29" s="105">
        <f t="shared" ca="1" si="10"/>
        <v>201.43200000000002</v>
      </c>
      <c r="AM29" s="105">
        <f t="shared" ca="1" si="10"/>
        <v>126.96000000000001</v>
      </c>
      <c r="AN29" s="105">
        <f t="shared" ca="1" si="10"/>
        <v>108.09599999999999</v>
      </c>
      <c r="AO29" s="105">
        <f t="shared" ca="1" si="10"/>
        <v>238.72800000000001</v>
      </c>
      <c r="AP29" s="105">
        <f t="shared" ca="1" si="10"/>
        <v>196.56</v>
      </c>
      <c r="AQ29" s="62">
        <f t="shared" ca="1" si="16"/>
        <v>1308.24</v>
      </c>
      <c r="AR29" s="105">
        <f t="shared" ca="1" si="11"/>
        <v>3861.6303219106953</v>
      </c>
      <c r="AS29" s="105">
        <f t="shared" ca="1" si="11"/>
        <v>3773.4652460679858</v>
      </c>
      <c r="AT29" s="105">
        <f t="shared" ca="1" si="11"/>
        <v>4135.3906032805116</v>
      </c>
      <c r="AU29" s="105">
        <f t="shared" ca="1" si="11"/>
        <v>4686.5154379332071</v>
      </c>
      <c r="AV29" s="105">
        <f t="shared" ca="1" si="11"/>
        <v>4403.4931912374186</v>
      </c>
      <c r="AW29" s="105">
        <f t="shared" ca="1" si="11"/>
        <v>3489.3267651888341</v>
      </c>
      <c r="AX29" s="105">
        <f t="shared" ca="1" si="11"/>
        <v>4237.8917378917376</v>
      </c>
      <c r="AY29" s="63">
        <f t="shared" ca="1" si="11"/>
        <v>4002.3237326484436</v>
      </c>
      <c r="AZ29" s="101">
        <f t="shared" si="17"/>
        <v>3861.6303219106953</v>
      </c>
      <c r="BA29" s="37">
        <f t="shared" si="12"/>
        <v>3773.4652460679854</v>
      </c>
      <c r="BB29" s="37">
        <f t="shared" si="12"/>
        <v>4135.3906032805107</v>
      </c>
      <c r="BC29" s="37">
        <f t="shared" si="12"/>
        <v>4686.5154379332071</v>
      </c>
      <c r="BD29" s="37">
        <f t="shared" si="12"/>
        <v>4403.4931912374186</v>
      </c>
      <c r="BE29" s="37">
        <f t="shared" si="12"/>
        <v>3489.3267651888336</v>
      </c>
      <c r="BF29" s="37">
        <f t="shared" si="12"/>
        <v>4237.8917378917376</v>
      </c>
      <c r="BG29" s="38">
        <f t="shared" si="18"/>
        <v>7</v>
      </c>
      <c r="BH29" s="38">
        <f t="shared" si="19"/>
        <v>7</v>
      </c>
      <c r="BI29" s="38">
        <f t="shared" si="20"/>
        <v>7</v>
      </c>
      <c r="BJ29" s="38">
        <f t="shared" si="21"/>
        <v>5</v>
      </c>
      <c r="BK29" s="38">
        <v>4</v>
      </c>
      <c r="BL29" s="38">
        <f t="shared" si="23"/>
        <v>7</v>
      </c>
      <c r="BM29" s="38">
        <f t="shared" si="24"/>
        <v>7</v>
      </c>
      <c r="BO29" s="113"/>
    </row>
    <row r="30" spans="1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2">SUM(M6:M29)</f>
        <v>81</v>
      </c>
      <c r="N30" s="70">
        <f t="shared" si="32"/>
        <v>102</v>
      </c>
      <c r="O30" s="70">
        <f t="shared" si="32"/>
        <v>115</v>
      </c>
      <c r="P30" s="70">
        <f t="shared" si="32"/>
        <v>85</v>
      </c>
      <c r="Q30" s="70">
        <f t="shared" si="32"/>
        <v>101</v>
      </c>
      <c r="R30" s="70">
        <f t="shared" si="32"/>
        <v>108</v>
      </c>
      <c r="S30" s="70">
        <f t="shared" si="32"/>
        <v>77</v>
      </c>
      <c r="T30" s="71">
        <f t="shared" ca="1" si="32"/>
        <v>2676</v>
      </c>
      <c r="U30" s="68"/>
      <c r="V30" s="68"/>
      <c r="W30" s="68"/>
      <c r="X30" s="68"/>
      <c r="Y30" s="68"/>
      <c r="Z30" s="68"/>
      <c r="AA30" s="68"/>
      <c r="AB30" s="70">
        <f t="shared" ref="AB30:AQ30" ca="1" si="33">SUM(AB6:AB29)</f>
        <v>8435060</v>
      </c>
      <c r="AC30" s="70">
        <f t="shared" ca="1" si="33"/>
        <v>12908100</v>
      </c>
      <c r="AD30" s="70">
        <f t="shared" ca="1" si="33"/>
        <v>13912460</v>
      </c>
      <c r="AE30" s="70">
        <f t="shared" ca="1" si="33"/>
        <v>6024460</v>
      </c>
      <c r="AF30" s="70">
        <f t="shared" ca="1" si="33"/>
        <v>13021660</v>
      </c>
      <c r="AG30" s="70">
        <f t="shared" ca="1" si="33"/>
        <v>8550660</v>
      </c>
      <c r="AH30" s="70">
        <f t="shared" ca="1" si="33"/>
        <v>6164200</v>
      </c>
      <c r="AI30" s="106">
        <f ca="1">SUM(AI6:AI29)</f>
        <v>69016600</v>
      </c>
      <c r="AJ30" s="107">
        <f t="shared" ca="1" si="33"/>
        <v>1968.4319999999998</v>
      </c>
      <c r="AK30" s="107">
        <f t="shared" ca="1" si="33"/>
        <v>3934.1520000000005</v>
      </c>
      <c r="AL30" s="107">
        <f t="shared" ca="1" si="33"/>
        <v>4330.3440000000001</v>
      </c>
      <c r="AM30" s="107">
        <f t="shared" ca="1" si="33"/>
        <v>2276.3040000000001</v>
      </c>
      <c r="AN30" s="107">
        <f t="shared" ca="1" si="33"/>
        <v>3843.1200000000003</v>
      </c>
      <c r="AO30" s="107">
        <f t="shared" ca="1" si="33"/>
        <v>2713.9440000000004</v>
      </c>
      <c r="AP30" s="107">
        <f t="shared" ca="1" si="33"/>
        <v>1931.3280000000002</v>
      </c>
      <c r="AQ30" s="106">
        <f t="shared" ca="1" si="33"/>
        <v>20997.623999999996</v>
      </c>
      <c r="AR30" s="107">
        <f t="shared" ref="AR30:AY30" ca="1" si="34">AB30/AJ30</f>
        <v>4285.1670771456675</v>
      </c>
      <c r="AS30" s="107">
        <f t="shared" ca="1" si="34"/>
        <v>3281.03743830945</v>
      </c>
      <c r="AT30" s="107">
        <f t="shared" ca="1" si="34"/>
        <v>3212.7840190063421</v>
      </c>
      <c r="AU30" s="107">
        <f t="shared" ca="1" si="34"/>
        <v>2646.5972910472415</v>
      </c>
      <c r="AV30" s="107">
        <f t="shared" ca="1" si="34"/>
        <v>3388.3042944274439</v>
      </c>
      <c r="AW30" s="107">
        <f t="shared" ca="1" si="34"/>
        <v>3150.6398068641056</v>
      </c>
      <c r="AX30" s="107">
        <f t="shared" ca="1" si="34"/>
        <v>3191.6898631408021</v>
      </c>
      <c r="AY30" s="108">
        <f t="shared" ca="1" si="34"/>
        <v>3286.8766485198521</v>
      </c>
      <c r="AZ30" s="73"/>
      <c r="BA30" s="73"/>
      <c r="BB30" s="73"/>
      <c r="BC30" s="73"/>
      <c r="BD30" s="73"/>
      <c r="BE30" s="73"/>
      <c r="BF30" s="73"/>
    </row>
    <row r="31" spans="1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7" ht="15" thickBot="1">
      <c r="B32" s="76" t="s">
        <v>26</v>
      </c>
      <c r="C32" s="99">
        <v>51600000</v>
      </c>
      <c r="D32" s="7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65" t="s">
        <v>63</v>
      </c>
      <c r="Z32" s="265"/>
      <c r="AA32" s="265"/>
      <c r="AB32" s="265"/>
      <c r="AC32" s="265"/>
      <c r="AD32" s="265"/>
      <c r="AE32" s="265"/>
      <c r="AF32" s="265"/>
      <c r="AG32" s="265"/>
      <c r="AH32" s="265"/>
      <c r="AI32" s="126">
        <f ca="1">AI30/28*21</f>
        <v>51762450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5461.9440000000013</v>
      </c>
      <c r="AR32" s="68"/>
      <c r="AS32" s="68"/>
      <c r="AT32" s="68"/>
      <c r="AU32" s="68"/>
      <c r="AV32" s="68"/>
      <c r="AW32" s="68"/>
      <c r="AX32" s="68"/>
      <c r="AY32" s="81">
        <f ca="1">AI30</f>
        <v>69016600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3286.8766485198521</v>
      </c>
      <c r="D33" s="82"/>
      <c r="F33" s="68"/>
      <c r="G33" s="68"/>
      <c r="H33" s="69"/>
      <c r="I33" s="69"/>
      <c r="J33" s="69"/>
      <c r="O33" s="69"/>
      <c r="P33" s="79"/>
      <c r="Q33" s="74"/>
      <c r="S33" s="69"/>
      <c r="T33" s="77"/>
      <c r="U33" s="68"/>
      <c r="V33" s="80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80">
        <f ca="1">AZ34</f>
        <v>11023.752599999996</v>
      </c>
      <c r="AJ33" s="68"/>
      <c r="AK33" s="68"/>
      <c r="AL33" s="68"/>
      <c r="AM33" s="68"/>
      <c r="AN33" s="68"/>
      <c r="AO33" s="68"/>
      <c r="AP33" s="68"/>
      <c r="AQ33" s="83">
        <f ca="1">AQ32/AQ30</f>
        <v>0.260122002375126</v>
      </c>
      <c r="AR33" s="68"/>
      <c r="AS33" s="68"/>
      <c r="AT33" s="68"/>
      <c r="AU33" s="68"/>
      <c r="AV33" s="68"/>
      <c r="AW33" s="68"/>
      <c r="AX33" s="68"/>
      <c r="AY33" s="84">
        <f ca="1">C32-AY32</f>
        <v>-17416600</v>
      </c>
      <c r="AZ33" s="73">
        <f ca="1">AQ30*70%</f>
        <v>14698.336799999995</v>
      </c>
      <c r="BA33" s="73"/>
      <c r="BB33" s="73">
        <f ca="1">BA33+AZ33</f>
        <v>14698.336799999995</v>
      </c>
      <c r="BC33" s="73">
        <f>C32</f>
        <v>51600000</v>
      </c>
      <c r="BD33" s="73">
        <f ca="1">BC33/BB33</f>
        <v>3510.6012810918864</v>
      </c>
      <c r="BE33" s="73"/>
      <c r="BF33" s="73"/>
    </row>
    <row r="34" spans="1:58" ht="15" thickBot="1">
      <c r="B34" s="5" t="s">
        <v>32</v>
      </c>
      <c r="C34" s="85">
        <f ca="1">C33*3</f>
        <v>9860.6299455595563</v>
      </c>
      <c r="D34" s="86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80"/>
      <c r="U34" s="80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>
        <f ca="1">AI32/AI33</f>
        <v>4695.5380693140751</v>
      </c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73">
        <f ca="1">AZ33/28*21</f>
        <v>11023.752599999996</v>
      </c>
      <c r="BA34" s="73"/>
      <c r="BB34" s="73">
        <f ca="1">BA34+AZ34</f>
        <v>11023.752599999996</v>
      </c>
      <c r="BC34" s="73">
        <f>BC33</f>
        <v>51600000</v>
      </c>
      <c r="BD34" s="73">
        <f ca="1">BC34/BB34</f>
        <v>4680.8017081225153</v>
      </c>
      <c r="BE34" s="73"/>
      <c r="BF34" s="73"/>
    </row>
    <row r="35" spans="1:58" ht="15" thickBot="1">
      <c r="B35" s="90"/>
      <c r="C35" s="91"/>
      <c r="D35" s="92"/>
      <c r="F35" s="89"/>
      <c r="G35" s="89"/>
      <c r="H35" s="89"/>
      <c r="I35" s="89"/>
      <c r="J35" s="89"/>
      <c r="K35" s="89"/>
      <c r="O35" s="89"/>
      <c r="P35" s="89"/>
      <c r="Q35" s="6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94"/>
    </row>
    <row r="38" spans="1:58" s="96" customFormat="1" ht="15.6">
      <c r="A38" s="95"/>
    </row>
    <row r="39" spans="1:58">
      <c r="A39" s="2"/>
      <c r="B39" s="2"/>
    </row>
    <row r="41" spans="1:58">
      <c r="A41" s="284"/>
    </row>
    <row r="42" spans="1:58">
      <c r="A42" s="284"/>
    </row>
    <row r="44" spans="1:58"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SUMIFS($AI$6:$AI$29,$B$6:$B$29,A45)/$B$53</f>
        <v>2.1281836543672102E-2</v>
      </c>
      <c r="C45" s="135">
        <f ca="1">SUMIFS($AQ$6:$AQ$29,$B$6:$B$29,A45)/$C$53</f>
        <v>1.8474090211349631E-2</v>
      </c>
    </row>
    <row r="46" spans="1:58">
      <c r="A46" s="3" t="s">
        <v>50</v>
      </c>
      <c r="B46" s="135">
        <f t="shared" ref="B46:B51" ca="1" si="35">SUMIFS($AI$6:$AI$29,$B$6:$B$29,A46)/$B$53</f>
        <v>0.10793635154441106</v>
      </c>
      <c r="C46" s="135">
        <f t="shared" ref="C46:C51" ca="1" si="36">SUMIFS($AQ$6:$AQ$29,$B$6:$B$29,A46)/$C$53</f>
        <v>9.6082871090557687E-2</v>
      </c>
    </row>
    <row r="47" spans="1:58">
      <c r="A47" s="3" t="s">
        <v>51</v>
      </c>
      <c r="B47" s="135">
        <f t="shared" ca="1" si="35"/>
        <v>7.6210650770973942E-2</v>
      </c>
      <c r="C47" s="135">
        <f t="shared" ca="1" si="36"/>
        <v>9.1778384068597493E-2</v>
      </c>
    </row>
    <row r="48" spans="1:58">
      <c r="A48" s="3" t="s">
        <v>52</v>
      </c>
      <c r="B48" s="135">
        <f t="shared" ca="1" si="35"/>
        <v>0.15444110547317602</v>
      </c>
      <c r="C48" s="135">
        <f t="shared" ca="1" si="36"/>
        <v>0.17141710890717926</v>
      </c>
    </row>
    <row r="49" spans="1:10">
      <c r="A49" s="3" t="s">
        <v>48</v>
      </c>
      <c r="B49" s="135">
        <f t="shared" ca="1" si="35"/>
        <v>0.20390167003300655</v>
      </c>
      <c r="C49" s="135">
        <f t="shared" ca="1" si="36"/>
        <v>0.29982135121573755</v>
      </c>
    </row>
    <row r="50" spans="1:10">
      <c r="A50" s="175" t="s">
        <v>47</v>
      </c>
      <c r="B50" s="176">
        <f t="shared" ca="1" si="35"/>
        <v>0.36036257943741073</v>
      </c>
      <c r="C50" s="176">
        <f t="shared" ca="1" si="36"/>
        <v>0.260122002375126</v>
      </c>
    </row>
    <row r="51" spans="1:10">
      <c r="A51" s="3" t="s">
        <v>49</v>
      </c>
      <c r="B51" s="135">
        <f t="shared" ca="1" si="35"/>
        <v>7.5865806197349617E-2</v>
      </c>
      <c r="C51" s="135">
        <f t="shared" ca="1" si="36"/>
        <v>6.23041921314526E-2</v>
      </c>
    </row>
    <row r="53" spans="1:10">
      <c r="B53" s="1">
        <f ca="1">AI30</f>
        <v>69016600</v>
      </c>
      <c r="C53" s="1">
        <f ca="1">AQ30</f>
        <v>20997.623999999996</v>
      </c>
    </row>
    <row r="56" spans="1:10">
      <c r="H56" s="69"/>
      <c r="I56" s="69"/>
      <c r="J56" s="69"/>
    </row>
    <row r="57" spans="1:10">
      <c r="F57" s="73"/>
      <c r="G57" s="73"/>
      <c r="H57" s="73"/>
      <c r="I57" s="73"/>
      <c r="J57" s="73"/>
    </row>
  </sheetData>
  <mergeCells count="18">
    <mergeCell ref="A41:A42"/>
    <mergeCell ref="AQ3:AQ5"/>
    <mergeCell ref="AR3:AX3"/>
    <mergeCell ref="AY3:AY5"/>
    <mergeCell ref="AZ3:BF3"/>
    <mergeCell ref="Y32:AH32"/>
    <mergeCell ref="BG3:BM4"/>
    <mergeCell ref="AZ4:BF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61" priority="3" operator="containsText" text="Paid">
      <formula>NOT(ISERROR(SEARCH("Paid",B6)))</formula>
    </cfRule>
    <cfRule type="containsText" dxfId="60" priority="4" operator="containsText" text="FOC">
      <formula>NOT(ISERROR(SEARCH("FOC",B6)))</formula>
    </cfRule>
  </conditionalFormatting>
  <conditionalFormatting sqref="A45:A51">
    <cfRule type="containsText" dxfId="59" priority="1" operator="containsText" text="Paid">
      <formula>NOT(ISERROR(SEARCH("Paid",A45)))</formula>
    </cfRule>
    <cfRule type="containsText" dxfId="58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4"/>
  <sheetViews>
    <sheetView topLeftCell="E1" zoomScale="40" zoomScaleNormal="40" workbookViewId="0">
      <selection activeCell="BD34" sqref="BD34"/>
    </sheetView>
  </sheetViews>
  <sheetFormatPr defaultRowHeight="14.4"/>
  <cols>
    <col min="1" max="1" width="22.21875" bestFit="1" customWidth="1"/>
    <col min="2" max="2" width="16.88671875" bestFit="1" customWidth="1"/>
    <col min="3" max="3" width="15.77734375" bestFit="1" customWidth="1"/>
    <col min="4" max="4" width="8.21875" bestFit="1" customWidth="1"/>
    <col min="5" max="5" width="6.55468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21875" bestFit="1" customWidth="1"/>
    <col min="12" max="12" width="17.77734375" bestFit="1" customWidth="1"/>
    <col min="13" max="13" width="17" hidden="1" customWidth="1"/>
    <col min="14" max="14" width="9.44140625" hidden="1" customWidth="1"/>
    <col min="15" max="15" width="8.44140625" hidden="1" customWidth="1"/>
    <col min="16" max="16" width="11.5546875" hidden="1" customWidth="1"/>
    <col min="17" max="17" width="8.44140625" hidden="1" customWidth="1"/>
    <col min="18" max="18" width="13.21875" hidden="1" customWidth="1"/>
    <col min="19" max="19" width="8" hidden="1" customWidth="1"/>
    <col min="20" max="20" width="15.21875" bestFit="1" customWidth="1"/>
    <col min="21" max="21" width="10.5546875" bestFit="1" customWidth="1"/>
    <col min="22" max="25" width="10.21875" bestFit="1" customWidth="1"/>
    <col min="26" max="27" width="10.5546875" bestFit="1" customWidth="1"/>
    <col min="28" max="28" width="10.77734375" hidden="1" customWidth="1"/>
    <col min="29" max="29" width="11.21875" hidden="1" customWidth="1"/>
    <col min="30" max="34" width="12.21875" hidden="1" customWidth="1"/>
    <col min="35" max="35" width="18.77734375" bestFit="1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5.6640625" customWidth="1"/>
    <col min="44" max="44" width="8.44140625" hidden="1" customWidth="1"/>
    <col min="45" max="45" width="9.44140625" hidden="1" customWidth="1"/>
    <col min="46" max="46" width="8.44140625" hidden="1" customWidth="1"/>
    <col min="47" max="47" width="9" hidden="1" customWidth="1"/>
    <col min="48" max="48" width="8.44140625" hidden="1" customWidth="1"/>
    <col min="49" max="49" width="9" hidden="1" customWidth="1"/>
    <col min="50" max="50" width="8.21875" hidden="1" customWidth="1"/>
    <col min="51" max="51" width="17.77734375" bestFit="1" customWidth="1"/>
    <col min="52" max="52" width="10.21875" bestFit="1" customWidth="1"/>
    <col min="53" max="54" width="10.5546875" bestFit="1" customWidth="1"/>
    <col min="55" max="55" width="13" bestFit="1" customWidth="1"/>
    <col min="56" max="56" width="9.44140625" bestFit="1" customWidth="1"/>
    <col min="57" max="57" width="10.21875" bestFit="1" customWidth="1"/>
    <col min="58" max="58" width="9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7" max="67" width="6.21875" bestFit="1" customWidth="1"/>
    <col min="68" max="73" width="2.77734375" bestFit="1" customWidth="1"/>
    <col min="77" max="77" width="6.21875" bestFit="1" customWidth="1"/>
    <col min="78" max="78" width="2.77734375" bestFit="1" customWidth="1"/>
  </cols>
  <sheetData>
    <row r="1" spans="1:78" ht="15" customHeight="1">
      <c r="A1" s="266">
        <v>43497</v>
      </c>
      <c r="B1" s="267" t="s">
        <v>34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6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1500</v>
      </c>
      <c r="BP3">
        <v>6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f>BO3+1000</f>
        <v>2500</v>
      </c>
      <c r="BP4">
        <v>3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 t="shared" ref="BO5:BO10" si="4">BO4+1000</f>
        <v>3500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0.82799999999999996</v>
      </c>
      <c r="F6" s="186">
        <v>0.30599999999999999</v>
      </c>
      <c r="G6" s="186">
        <v>0.58399999999999996</v>
      </c>
      <c r="H6" s="186">
        <v>0.443</v>
      </c>
      <c r="I6" s="186">
        <v>0.151</v>
      </c>
      <c r="J6" s="186">
        <v>0.41099999999999998</v>
      </c>
      <c r="K6" s="186">
        <v>0.67</v>
      </c>
      <c r="L6" s="24">
        <f t="shared" ref="L6:L29" ca="1" si="5">T6*6</f>
        <v>576</v>
      </c>
      <c r="M6" s="25">
        <f t="shared" ref="M6:S29" si="6">BG6</f>
        <v>6</v>
      </c>
      <c r="N6" s="26">
        <f t="shared" si="6"/>
        <v>0</v>
      </c>
      <c r="O6" s="26">
        <f t="shared" si="6"/>
        <v>6</v>
      </c>
      <c r="P6" s="26">
        <f t="shared" si="6"/>
        <v>3</v>
      </c>
      <c r="Q6" s="26">
        <f t="shared" si="6"/>
        <v>0</v>
      </c>
      <c r="R6" s="26">
        <f t="shared" si="6"/>
        <v>3</v>
      </c>
      <c r="S6" s="27">
        <f t="shared" si="6"/>
        <v>6</v>
      </c>
      <c r="T6" s="28">
        <f t="shared" ref="T6:T29" ca="1" si="7">IFERROR(M6*M$4+N6*N$4+O6*O$4+P6*P$4+Q6*Q$4+R6*R$4+S6*S$4,"0")</f>
        <v>96</v>
      </c>
      <c r="U6" s="29">
        <v>8500</v>
      </c>
      <c r="V6" s="30">
        <v>8500</v>
      </c>
      <c r="W6" s="30">
        <v>8500</v>
      </c>
      <c r="X6" s="30">
        <v>8500</v>
      </c>
      <c r="Y6" s="30">
        <v>8500</v>
      </c>
      <c r="Z6" s="30">
        <v>8500</v>
      </c>
      <c r="AA6" s="31">
        <v>8500</v>
      </c>
      <c r="AB6" s="32">
        <f t="shared" ref="AB6:AH29" ca="1" si="8">M6*U6*AB$4</f>
        <v>204000</v>
      </c>
      <c r="AC6" s="33">
        <f t="shared" ca="1" si="8"/>
        <v>0</v>
      </c>
      <c r="AD6" s="33">
        <f t="shared" ca="1" si="8"/>
        <v>204000</v>
      </c>
      <c r="AE6" s="33">
        <f t="shared" ca="1" si="8"/>
        <v>102000</v>
      </c>
      <c r="AF6" s="33">
        <f t="shared" ca="1" si="8"/>
        <v>0</v>
      </c>
      <c r="AG6" s="33">
        <f t="shared" ca="1" si="8"/>
        <v>102000</v>
      </c>
      <c r="AH6" s="34">
        <f t="shared" ca="1" si="8"/>
        <v>204000</v>
      </c>
      <c r="AI6" s="35">
        <f ca="1">IFERROR(SUM(AB6:AH6),"")</f>
        <v>816000</v>
      </c>
      <c r="AJ6" s="32">
        <f t="shared" ref="AJ6:AP29" ca="1" si="9">M6*AJ$4*60/$L$4*E6</f>
        <v>119.232</v>
      </c>
      <c r="AK6" s="33">
        <f t="shared" ca="1" si="9"/>
        <v>0</v>
      </c>
      <c r="AL6" s="33">
        <f t="shared" ca="1" si="9"/>
        <v>84.095999999999989</v>
      </c>
      <c r="AM6" s="33">
        <f t="shared" ca="1" si="9"/>
        <v>31.896000000000001</v>
      </c>
      <c r="AN6" s="33">
        <f t="shared" ca="1" si="9"/>
        <v>0</v>
      </c>
      <c r="AO6" s="33">
        <f t="shared" ca="1" si="9"/>
        <v>29.591999999999999</v>
      </c>
      <c r="AP6" s="34">
        <f t="shared" ca="1" si="9"/>
        <v>96.48</v>
      </c>
      <c r="AQ6" s="36">
        <f ca="1">IFERROR(SUM(AJ6:AP6),"")</f>
        <v>361.29599999999999</v>
      </c>
      <c r="AR6" s="32">
        <f t="shared" ref="AR6:AY29" ca="1" si="10">IFERROR(AB6/AJ6,"")</f>
        <v>1710.9500805152979</v>
      </c>
      <c r="AS6" s="33" t="str">
        <f t="shared" ca="1" si="10"/>
        <v/>
      </c>
      <c r="AT6" s="33">
        <f t="shared" ca="1" si="10"/>
        <v>2425.7990867579911</v>
      </c>
      <c r="AU6" s="33">
        <f t="shared" ca="1" si="10"/>
        <v>3197.8931527464256</v>
      </c>
      <c r="AV6" s="33" t="str">
        <f t="shared" ca="1" si="10"/>
        <v/>
      </c>
      <c r="AW6" s="33">
        <f t="shared" ca="1" si="10"/>
        <v>3446.8775344687756</v>
      </c>
      <c r="AX6" s="34">
        <f t="shared" ca="1" si="10"/>
        <v>2114.4278606965172</v>
      </c>
      <c r="AY6" s="36">
        <f t="shared" ca="1" si="10"/>
        <v>2258.535937292414</v>
      </c>
      <c r="AZ6" s="37">
        <f>IFERROR(U6/6/E6,"0")</f>
        <v>1710.9500805152982</v>
      </c>
      <c r="BA6" s="37">
        <f t="shared" ref="BA6:BF29" si="11">IFERROR(V6/6/F6,"0")</f>
        <v>4629.6296296296296</v>
      </c>
      <c r="BB6" s="37">
        <f t="shared" si="11"/>
        <v>2425.7990867579911</v>
      </c>
      <c r="BC6" s="37">
        <f t="shared" si="11"/>
        <v>3197.893152746426</v>
      </c>
      <c r="BD6" s="37">
        <f t="shared" si="11"/>
        <v>9381.8984547461368</v>
      </c>
      <c r="BE6" s="37">
        <f t="shared" si="11"/>
        <v>3446.8775344687756</v>
      </c>
      <c r="BF6" s="37">
        <f t="shared" si="11"/>
        <v>2114.4278606965172</v>
      </c>
      <c r="BG6" s="38">
        <f>VLOOKUP(AZ6,$BO$2:$BP$10,2,TRUE)</f>
        <v>6</v>
      </c>
      <c r="BH6" s="38">
        <f t="shared" ref="BH6:BH29" si="12">VLOOKUP(BA6,$BO$2:$BP$10,2,TRUE)</f>
        <v>0</v>
      </c>
      <c r="BI6" s="38">
        <f t="shared" ref="BI6:BI29" si="13">VLOOKUP(BB6,$BO$2:$BP$10,2,TRUE)</f>
        <v>6</v>
      </c>
      <c r="BJ6" s="38">
        <f t="shared" ref="BJ6:BJ29" si="14">VLOOKUP(BC6,$BO$2:$BP$10,2,TRUE)</f>
        <v>3</v>
      </c>
      <c r="BK6" s="38">
        <f t="shared" ref="BK6:BK29" si="15">VLOOKUP(BD6,$BO$2:$BP$10,2,TRUE)</f>
        <v>0</v>
      </c>
      <c r="BL6" s="38">
        <f t="shared" ref="BL6:BL29" si="16">VLOOKUP(BE6,$BO$2:$BP$10,2,TRUE)</f>
        <v>3</v>
      </c>
      <c r="BM6" s="38">
        <f t="shared" ref="BM6:BM29" si="17">VLOOKUP(BF6,$BO$2:$BP$10,2,TRUE)</f>
        <v>6</v>
      </c>
      <c r="BO6">
        <f t="shared" si="4"/>
        <v>4500</v>
      </c>
      <c r="BP6">
        <v>0</v>
      </c>
      <c r="BY6">
        <v>0</v>
      </c>
      <c r="BZ6">
        <v>4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0.191</v>
      </c>
      <c r="F7" s="186">
        <v>5.3999999999999999E-2</v>
      </c>
      <c r="G7" s="186">
        <v>0.23400000000000001</v>
      </c>
      <c r="H7" s="186">
        <v>0.26100000000000001</v>
      </c>
      <c r="I7" s="186">
        <v>0.20300000000000001</v>
      </c>
      <c r="J7" s="186">
        <v>0.33600000000000002</v>
      </c>
      <c r="K7" s="186">
        <v>0.26800000000000002</v>
      </c>
      <c r="L7" s="41">
        <f t="shared" ca="1" si="5"/>
        <v>0</v>
      </c>
      <c r="M7" s="42">
        <f t="shared" si="6"/>
        <v>0</v>
      </c>
      <c r="N7" s="43">
        <f t="shared" si="6"/>
        <v>0</v>
      </c>
      <c r="O7" s="43">
        <f t="shared" si="6"/>
        <v>0</v>
      </c>
      <c r="P7" s="43">
        <f t="shared" si="6"/>
        <v>0</v>
      </c>
      <c r="Q7" s="43">
        <f t="shared" si="6"/>
        <v>0</v>
      </c>
      <c r="R7" s="43">
        <f t="shared" si="6"/>
        <v>0</v>
      </c>
      <c r="S7" s="44">
        <f t="shared" si="6"/>
        <v>0</v>
      </c>
      <c r="T7" s="45">
        <f t="shared" ca="1" si="7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8"/>
        <v>0</v>
      </c>
      <c r="AC7" s="50">
        <f t="shared" ca="1" si="8"/>
        <v>0</v>
      </c>
      <c r="AD7" s="50">
        <f t="shared" ca="1" si="8"/>
        <v>0</v>
      </c>
      <c r="AE7" s="50">
        <f t="shared" ca="1" si="8"/>
        <v>0</v>
      </c>
      <c r="AF7" s="50">
        <f t="shared" ca="1" si="8"/>
        <v>0</v>
      </c>
      <c r="AG7" s="50">
        <f t="shared" ca="1" si="8"/>
        <v>0</v>
      </c>
      <c r="AH7" s="51">
        <f t="shared" ca="1" si="8"/>
        <v>0</v>
      </c>
      <c r="AI7" s="35">
        <f t="shared" ref="AI7:AI29" ca="1" si="18">IFERROR(SUM(AB7:AH7),"")</f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36">
        <f t="shared" ref="AQ7:AQ29" ca="1" si="19">IFERROR(SUM(AJ7:AP7),"")</f>
        <v>0</v>
      </c>
      <c r="AR7" s="49" t="str">
        <f t="shared" ca="1" si="10"/>
        <v/>
      </c>
      <c r="AS7" s="50" t="str">
        <f t="shared" ca="1" si="10"/>
        <v/>
      </c>
      <c r="AT7" s="50" t="str">
        <f t="shared" ca="1" si="10"/>
        <v/>
      </c>
      <c r="AU7" s="50" t="str">
        <f t="shared" ca="1" si="10"/>
        <v/>
      </c>
      <c r="AV7" s="50" t="str">
        <f t="shared" ca="1" si="10"/>
        <v/>
      </c>
      <c r="AW7" s="50" t="str">
        <f t="shared" ca="1" si="10"/>
        <v/>
      </c>
      <c r="AX7" s="51" t="str">
        <f t="shared" ca="1" si="10"/>
        <v/>
      </c>
      <c r="AY7" s="52" t="str">
        <f t="shared" ca="1" si="10"/>
        <v/>
      </c>
      <c r="AZ7" s="37">
        <f t="shared" ref="AZ7:AZ29" si="20">IFERROR(U7/6/E7,"0")</f>
        <v>5933.6823734729487</v>
      </c>
      <c r="BA7" s="37">
        <f t="shared" si="11"/>
        <v>20987.654320987655</v>
      </c>
      <c r="BB7" s="37">
        <f t="shared" si="11"/>
        <v>4843.3048433048425</v>
      </c>
      <c r="BC7" s="37">
        <f t="shared" si="11"/>
        <v>4342.2733077905486</v>
      </c>
      <c r="BD7" s="37">
        <f t="shared" si="11"/>
        <v>5582.9228243021334</v>
      </c>
      <c r="BE7" s="37">
        <f t="shared" si="11"/>
        <v>3373.0158730158728</v>
      </c>
      <c r="BF7" s="37">
        <f t="shared" si="11"/>
        <v>4228.8557213930344</v>
      </c>
      <c r="BG7" s="218"/>
      <c r="BH7" s="218"/>
      <c r="BI7" s="218"/>
      <c r="BJ7" s="218"/>
      <c r="BK7" s="218"/>
      <c r="BL7" s="218"/>
      <c r="BM7" s="218"/>
      <c r="BO7">
        <f t="shared" si="4"/>
        <v>5500</v>
      </c>
      <c r="BP7">
        <v>0</v>
      </c>
      <c r="BY7">
        <v>5000</v>
      </c>
      <c r="BZ7">
        <v>4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0.10199999999999999</v>
      </c>
      <c r="F8" s="186">
        <v>4.2999999999999997E-2</v>
      </c>
      <c r="G8" s="186">
        <v>0.121</v>
      </c>
      <c r="H8" s="186">
        <v>2.1000000000000001E-2</v>
      </c>
      <c r="I8" s="186">
        <v>6.0999999999999999E-2</v>
      </c>
      <c r="J8" s="186">
        <v>9.0999999999999998E-2</v>
      </c>
      <c r="K8" s="186">
        <v>5.8999999999999997E-2</v>
      </c>
      <c r="L8" s="41">
        <f t="shared" ca="1" si="5"/>
        <v>0</v>
      </c>
      <c r="M8" s="42">
        <f t="shared" si="6"/>
        <v>0</v>
      </c>
      <c r="N8" s="43">
        <f t="shared" si="6"/>
        <v>0</v>
      </c>
      <c r="O8" s="43">
        <f t="shared" si="6"/>
        <v>0</v>
      </c>
      <c r="P8" s="43">
        <f t="shared" si="6"/>
        <v>0</v>
      </c>
      <c r="Q8" s="43">
        <f t="shared" si="6"/>
        <v>0</v>
      </c>
      <c r="R8" s="43">
        <f t="shared" si="6"/>
        <v>0</v>
      </c>
      <c r="S8" s="44">
        <f t="shared" si="6"/>
        <v>0</v>
      </c>
      <c r="T8" s="45">
        <f t="shared" ca="1" si="7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8"/>
        <v>0</v>
      </c>
      <c r="AC8" s="50">
        <f t="shared" ca="1" si="8"/>
        <v>0</v>
      </c>
      <c r="AD8" s="50">
        <f t="shared" ca="1" si="8"/>
        <v>0</v>
      </c>
      <c r="AE8" s="50">
        <f t="shared" ca="1" si="8"/>
        <v>0</v>
      </c>
      <c r="AF8" s="50">
        <f t="shared" ca="1" si="8"/>
        <v>0</v>
      </c>
      <c r="AG8" s="50">
        <f t="shared" ca="1" si="8"/>
        <v>0</v>
      </c>
      <c r="AH8" s="51">
        <f t="shared" ca="1" si="8"/>
        <v>0</v>
      </c>
      <c r="AI8" s="35">
        <f t="shared" ca="1" si="1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36">
        <f t="shared" ca="1" si="19"/>
        <v>0</v>
      </c>
      <c r="AR8" s="49" t="str">
        <f t="shared" ca="1" si="10"/>
        <v/>
      </c>
      <c r="AS8" s="50" t="str">
        <f t="shared" ca="1" si="10"/>
        <v/>
      </c>
      <c r="AT8" s="50" t="str">
        <f t="shared" ca="1" si="10"/>
        <v/>
      </c>
      <c r="AU8" s="50" t="str">
        <f t="shared" ca="1" si="10"/>
        <v/>
      </c>
      <c r="AV8" s="50" t="str">
        <f t="shared" ca="1" si="10"/>
        <v/>
      </c>
      <c r="AW8" s="50" t="str">
        <f t="shared" ca="1" si="10"/>
        <v/>
      </c>
      <c r="AX8" s="51" t="str">
        <f t="shared" ca="1" si="10"/>
        <v/>
      </c>
      <c r="AY8" s="52" t="str">
        <f t="shared" ca="1" si="10"/>
        <v/>
      </c>
      <c r="AZ8" s="37">
        <f t="shared" si="20"/>
        <v>11111.111111111111</v>
      </c>
      <c r="BA8" s="37">
        <f t="shared" si="11"/>
        <v>26356.589147286821</v>
      </c>
      <c r="BB8" s="37">
        <f t="shared" si="11"/>
        <v>9366.3911845730017</v>
      </c>
      <c r="BC8" s="37">
        <f t="shared" si="11"/>
        <v>53968.253968253965</v>
      </c>
      <c r="BD8" s="37">
        <f t="shared" si="11"/>
        <v>18579.234972677594</v>
      </c>
      <c r="BE8" s="37">
        <f t="shared" si="11"/>
        <v>12454.212454212453</v>
      </c>
      <c r="BF8" s="37">
        <f t="shared" si="11"/>
        <v>19209.0395480226</v>
      </c>
      <c r="BG8" s="218"/>
      <c r="BH8" s="218"/>
      <c r="BI8" s="218"/>
      <c r="BJ8" s="218"/>
      <c r="BK8" s="218"/>
      <c r="BL8" s="218"/>
      <c r="BM8" s="218"/>
      <c r="BO8">
        <f t="shared" si="4"/>
        <v>6500</v>
      </c>
      <c r="BP8">
        <v>0</v>
      </c>
      <c r="BY8">
        <f>BY7+1000</f>
        <v>6000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8.6999999999999994E-2</v>
      </c>
      <c r="F9" s="186">
        <v>3.0000000000000001E-3</v>
      </c>
      <c r="G9" s="186">
        <v>1.0999999999999999E-2</v>
      </c>
      <c r="H9" s="186">
        <v>3.0000000000000001E-3</v>
      </c>
      <c r="I9" s="186">
        <v>1.2E-2</v>
      </c>
      <c r="J9" s="186">
        <v>1.4999999999999999E-2</v>
      </c>
      <c r="K9" s="186">
        <v>2.8000000000000001E-2</v>
      </c>
      <c r="L9" s="41">
        <f t="shared" ca="1" si="5"/>
        <v>0</v>
      </c>
      <c r="M9" s="42">
        <f t="shared" si="6"/>
        <v>0</v>
      </c>
      <c r="N9" s="43">
        <f t="shared" si="6"/>
        <v>0</v>
      </c>
      <c r="O9" s="43">
        <f t="shared" si="6"/>
        <v>0</v>
      </c>
      <c r="P9" s="43">
        <f t="shared" si="6"/>
        <v>0</v>
      </c>
      <c r="Q9" s="43">
        <f t="shared" si="6"/>
        <v>0</v>
      </c>
      <c r="R9" s="43">
        <f t="shared" si="6"/>
        <v>0</v>
      </c>
      <c r="S9" s="44">
        <f t="shared" si="6"/>
        <v>0</v>
      </c>
      <c r="T9" s="45">
        <f t="shared" ca="1" si="7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8"/>
        <v>0</v>
      </c>
      <c r="AC9" s="50">
        <f t="shared" ca="1" si="8"/>
        <v>0</v>
      </c>
      <c r="AD9" s="50">
        <f t="shared" ca="1" si="8"/>
        <v>0</v>
      </c>
      <c r="AE9" s="50">
        <f t="shared" ca="1" si="8"/>
        <v>0</v>
      </c>
      <c r="AF9" s="50">
        <f t="shared" ca="1" si="8"/>
        <v>0</v>
      </c>
      <c r="AG9" s="50">
        <f t="shared" ca="1" si="8"/>
        <v>0</v>
      </c>
      <c r="AH9" s="51">
        <f t="shared" ca="1" si="8"/>
        <v>0</v>
      </c>
      <c r="AI9" s="35">
        <f t="shared" ca="1" si="1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36">
        <f t="shared" ca="1" si="19"/>
        <v>0</v>
      </c>
      <c r="AR9" s="49" t="str">
        <f t="shared" ca="1" si="10"/>
        <v/>
      </c>
      <c r="AS9" s="50" t="str">
        <f t="shared" ca="1" si="10"/>
        <v/>
      </c>
      <c r="AT9" s="50" t="str">
        <f t="shared" ca="1" si="10"/>
        <v/>
      </c>
      <c r="AU9" s="50" t="str">
        <f t="shared" ca="1" si="10"/>
        <v/>
      </c>
      <c r="AV9" s="50" t="str">
        <f t="shared" ca="1" si="10"/>
        <v/>
      </c>
      <c r="AW9" s="50" t="str">
        <f t="shared" ca="1" si="10"/>
        <v/>
      </c>
      <c r="AX9" s="51" t="str">
        <f t="shared" ca="1" si="10"/>
        <v/>
      </c>
      <c r="AY9" s="52" t="str">
        <f t="shared" ca="1" si="10"/>
        <v/>
      </c>
      <c r="AZ9" s="37">
        <f t="shared" si="20"/>
        <v>13026.819923371648</v>
      </c>
      <c r="BA9" s="37">
        <f t="shared" si="11"/>
        <v>377777.77777777775</v>
      </c>
      <c r="BB9" s="37">
        <f t="shared" si="11"/>
        <v>103030.30303030302</v>
      </c>
      <c r="BC9" s="37">
        <f t="shared" si="11"/>
        <v>377777.77777777775</v>
      </c>
      <c r="BD9" s="37">
        <f t="shared" si="11"/>
        <v>94444.444444444438</v>
      </c>
      <c r="BE9" s="37">
        <f t="shared" si="11"/>
        <v>75555.555555555547</v>
      </c>
      <c r="BF9" s="37">
        <f t="shared" si="11"/>
        <v>40476.190476190473</v>
      </c>
      <c r="BG9" s="218"/>
      <c r="BH9" s="218"/>
      <c r="BI9" s="218"/>
      <c r="BJ9" s="218"/>
      <c r="BK9" s="218"/>
      <c r="BL9" s="218"/>
      <c r="BM9" s="218"/>
      <c r="BO9">
        <f t="shared" si="4"/>
        <v>7500</v>
      </c>
      <c r="BP9">
        <v>0</v>
      </c>
      <c r="BY9">
        <f t="shared" ref="BY9:BY11" si="21">BY8+1000</f>
        <v>7000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3.0000000000000001E-3</v>
      </c>
      <c r="G10" s="186">
        <v>0</v>
      </c>
      <c r="H10" s="186">
        <v>0</v>
      </c>
      <c r="I10" s="186">
        <v>0.01</v>
      </c>
      <c r="J10" s="186">
        <v>2E-3</v>
      </c>
      <c r="K10" s="186">
        <v>1E-3</v>
      </c>
      <c r="L10" s="41">
        <f t="shared" ca="1" si="5"/>
        <v>0</v>
      </c>
      <c r="M10" s="42">
        <f t="shared" si="6"/>
        <v>0</v>
      </c>
      <c r="N10" s="43">
        <f t="shared" si="6"/>
        <v>0</v>
      </c>
      <c r="O10" s="43">
        <f t="shared" si="6"/>
        <v>0</v>
      </c>
      <c r="P10" s="43">
        <f t="shared" si="6"/>
        <v>0</v>
      </c>
      <c r="Q10" s="43">
        <f t="shared" si="6"/>
        <v>0</v>
      </c>
      <c r="R10" s="43">
        <f t="shared" si="6"/>
        <v>0</v>
      </c>
      <c r="S10" s="44">
        <f t="shared" si="6"/>
        <v>0</v>
      </c>
      <c r="T10" s="45">
        <f t="shared" ca="1" si="7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8"/>
        <v>0</v>
      </c>
      <c r="AC10" s="50">
        <f t="shared" ca="1" si="8"/>
        <v>0</v>
      </c>
      <c r="AD10" s="50">
        <f t="shared" ca="1" si="8"/>
        <v>0</v>
      </c>
      <c r="AE10" s="50">
        <f t="shared" ca="1" si="8"/>
        <v>0</v>
      </c>
      <c r="AF10" s="50">
        <f t="shared" ca="1" si="8"/>
        <v>0</v>
      </c>
      <c r="AG10" s="50">
        <f t="shared" ca="1" si="8"/>
        <v>0</v>
      </c>
      <c r="AH10" s="51">
        <f t="shared" ca="1" si="8"/>
        <v>0</v>
      </c>
      <c r="AI10" s="35">
        <f t="shared" ca="1" si="1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36">
        <f t="shared" ca="1" si="19"/>
        <v>0</v>
      </c>
      <c r="AR10" s="49" t="str">
        <f t="shared" ca="1" si="10"/>
        <v/>
      </c>
      <c r="AS10" s="50" t="str">
        <f t="shared" ca="1" si="10"/>
        <v/>
      </c>
      <c r="AT10" s="50" t="str">
        <f t="shared" ca="1" si="10"/>
        <v/>
      </c>
      <c r="AU10" s="50" t="str">
        <f t="shared" ca="1" si="10"/>
        <v/>
      </c>
      <c r="AV10" s="50" t="str">
        <f t="shared" ca="1" si="10"/>
        <v/>
      </c>
      <c r="AW10" s="50" t="str">
        <f t="shared" ca="1" si="10"/>
        <v/>
      </c>
      <c r="AX10" s="51" t="str">
        <f t="shared" ca="1" si="10"/>
        <v/>
      </c>
      <c r="AY10" s="52" t="str">
        <f t="shared" ca="1" si="10"/>
        <v/>
      </c>
      <c r="AZ10" s="37">
        <f t="shared" si="20"/>
        <v>283333.33333333331</v>
      </c>
      <c r="BA10" s="37">
        <f t="shared" si="11"/>
        <v>377777.77777777775</v>
      </c>
      <c r="BB10" s="37" t="str">
        <f t="shared" si="11"/>
        <v>0</v>
      </c>
      <c r="BC10" s="37" t="str">
        <f t="shared" si="11"/>
        <v>0</v>
      </c>
      <c r="BD10" s="37">
        <f t="shared" si="11"/>
        <v>113333.33333333333</v>
      </c>
      <c r="BE10" s="37">
        <f t="shared" si="11"/>
        <v>566666.66666666663</v>
      </c>
      <c r="BF10" s="37">
        <f t="shared" si="11"/>
        <v>1133333.3333333333</v>
      </c>
      <c r="BG10" s="218"/>
      <c r="BH10" s="218"/>
      <c r="BI10" s="218"/>
      <c r="BJ10" s="218"/>
      <c r="BK10" s="218"/>
      <c r="BL10" s="218"/>
      <c r="BM10" s="218"/>
      <c r="BO10">
        <f t="shared" si="4"/>
        <v>8500</v>
      </c>
      <c r="BP10">
        <v>0</v>
      </c>
      <c r="BY10">
        <f t="shared" si="21"/>
        <v>8000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8.9999999999999993E-3</v>
      </c>
      <c r="F11" s="186">
        <v>0</v>
      </c>
      <c r="G11" s="186">
        <v>4.0000000000000001E-3</v>
      </c>
      <c r="H11" s="186">
        <v>2E-3</v>
      </c>
      <c r="I11" s="186">
        <v>0</v>
      </c>
      <c r="J11" s="186">
        <v>8.9999999999999993E-3</v>
      </c>
      <c r="K11" s="186">
        <v>6.0000000000000001E-3</v>
      </c>
      <c r="L11" s="41">
        <f t="shared" ca="1" si="5"/>
        <v>0</v>
      </c>
      <c r="M11" s="42">
        <f t="shared" si="6"/>
        <v>0</v>
      </c>
      <c r="N11" s="43">
        <f t="shared" si="6"/>
        <v>0</v>
      </c>
      <c r="O11" s="43">
        <f t="shared" si="6"/>
        <v>0</v>
      </c>
      <c r="P11" s="43">
        <f t="shared" si="6"/>
        <v>0</v>
      </c>
      <c r="Q11" s="43">
        <f t="shared" si="6"/>
        <v>0</v>
      </c>
      <c r="R11" s="43">
        <f t="shared" si="6"/>
        <v>0</v>
      </c>
      <c r="S11" s="44">
        <f t="shared" si="6"/>
        <v>0</v>
      </c>
      <c r="T11" s="45">
        <f t="shared" ca="1" si="7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8"/>
        <v>0</v>
      </c>
      <c r="AC11" s="50">
        <f t="shared" ca="1" si="8"/>
        <v>0</v>
      </c>
      <c r="AD11" s="50">
        <f t="shared" ca="1" si="8"/>
        <v>0</v>
      </c>
      <c r="AE11" s="50">
        <f t="shared" ca="1" si="8"/>
        <v>0</v>
      </c>
      <c r="AF11" s="50">
        <f t="shared" ca="1" si="8"/>
        <v>0</v>
      </c>
      <c r="AG11" s="50">
        <f t="shared" ca="1" si="8"/>
        <v>0</v>
      </c>
      <c r="AH11" s="51">
        <f t="shared" ca="1" si="8"/>
        <v>0</v>
      </c>
      <c r="AI11" s="35">
        <f t="shared" ca="1" si="1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36">
        <f t="shared" ca="1" si="19"/>
        <v>0</v>
      </c>
      <c r="AR11" s="49" t="str">
        <f t="shared" ca="1" si="10"/>
        <v/>
      </c>
      <c r="AS11" s="50" t="str">
        <f t="shared" ca="1" si="10"/>
        <v/>
      </c>
      <c r="AT11" s="50" t="str">
        <f t="shared" ca="1" si="10"/>
        <v/>
      </c>
      <c r="AU11" s="50" t="str">
        <f t="shared" ca="1" si="10"/>
        <v/>
      </c>
      <c r="AV11" s="50" t="str">
        <f t="shared" ca="1" si="10"/>
        <v/>
      </c>
      <c r="AW11" s="50" t="str">
        <f t="shared" ca="1" si="10"/>
        <v/>
      </c>
      <c r="AX11" s="51" t="str">
        <f t="shared" ca="1" si="10"/>
        <v/>
      </c>
      <c r="AY11" s="52" t="str">
        <f t="shared" ca="1" si="10"/>
        <v/>
      </c>
      <c r="AZ11" s="37">
        <f t="shared" si="20"/>
        <v>125925.92592592593</v>
      </c>
      <c r="BA11" s="37" t="str">
        <f t="shared" si="11"/>
        <v>0</v>
      </c>
      <c r="BB11" s="37">
        <f t="shared" si="11"/>
        <v>283333.33333333331</v>
      </c>
      <c r="BC11" s="37">
        <f t="shared" si="11"/>
        <v>566666.66666666663</v>
      </c>
      <c r="BD11" s="37" t="str">
        <f t="shared" si="11"/>
        <v>0</v>
      </c>
      <c r="BE11" s="37">
        <f t="shared" si="11"/>
        <v>125925.92592592593</v>
      </c>
      <c r="BF11" s="37">
        <f t="shared" si="11"/>
        <v>188888.88888888888</v>
      </c>
      <c r="BG11" s="218"/>
      <c r="BH11" s="218"/>
      <c r="BI11" s="218"/>
      <c r="BJ11" s="218"/>
      <c r="BK11" s="218"/>
      <c r="BL11" s="218"/>
      <c r="BM11" s="218"/>
      <c r="BY11">
        <f t="shared" si="21"/>
        <v>9000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1E-3</v>
      </c>
      <c r="F12" s="186">
        <v>0</v>
      </c>
      <c r="G12" s="186">
        <v>2.3E-2</v>
      </c>
      <c r="H12" s="186">
        <v>1.2E-2</v>
      </c>
      <c r="I12" s="186">
        <v>2.1000000000000001E-2</v>
      </c>
      <c r="J12" s="186">
        <v>4.4999999999999998E-2</v>
      </c>
      <c r="K12" s="186">
        <v>7.0000000000000001E-3</v>
      </c>
      <c r="L12" s="41">
        <f t="shared" ca="1" si="5"/>
        <v>0</v>
      </c>
      <c r="M12" s="42">
        <f t="shared" si="6"/>
        <v>0</v>
      </c>
      <c r="N12" s="43">
        <f t="shared" si="6"/>
        <v>0</v>
      </c>
      <c r="O12" s="43">
        <f t="shared" si="6"/>
        <v>0</v>
      </c>
      <c r="P12" s="43">
        <f t="shared" si="6"/>
        <v>0</v>
      </c>
      <c r="Q12" s="43">
        <f t="shared" si="6"/>
        <v>0</v>
      </c>
      <c r="R12" s="43">
        <f t="shared" si="6"/>
        <v>0</v>
      </c>
      <c r="S12" s="44">
        <f t="shared" si="6"/>
        <v>0</v>
      </c>
      <c r="T12" s="45">
        <f t="shared" ca="1" si="7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8"/>
        <v>0</v>
      </c>
      <c r="AC12" s="50">
        <f t="shared" ca="1" si="8"/>
        <v>0</v>
      </c>
      <c r="AD12" s="50">
        <f t="shared" ca="1" si="8"/>
        <v>0</v>
      </c>
      <c r="AE12" s="50">
        <f t="shared" ca="1" si="8"/>
        <v>0</v>
      </c>
      <c r="AF12" s="50">
        <f t="shared" ca="1" si="8"/>
        <v>0</v>
      </c>
      <c r="AG12" s="50">
        <f t="shared" ca="1" si="8"/>
        <v>0</v>
      </c>
      <c r="AH12" s="51">
        <f t="shared" ca="1" si="8"/>
        <v>0</v>
      </c>
      <c r="AI12" s="35">
        <f t="shared" ca="1" si="1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36">
        <f t="shared" ca="1" si="19"/>
        <v>0</v>
      </c>
      <c r="AR12" s="49" t="str">
        <f t="shared" ca="1" si="10"/>
        <v/>
      </c>
      <c r="AS12" s="50" t="str">
        <f t="shared" ca="1" si="10"/>
        <v/>
      </c>
      <c r="AT12" s="50" t="str">
        <f t="shared" ca="1" si="10"/>
        <v/>
      </c>
      <c r="AU12" s="50" t="str">
        <f t="shared" ca="1" si="10"/>
        <v/>
      </c>
      <c r="AV12" s="50" t="str">
        <f t="shared" ca="1" si="10"/>
        <v/>
      </c>
      <c r="AW12" s="50" t="str">
        <f t="shared" ca="1" si="10"/>
        <v/>
      </c>
      <c r="AX12" s="51" t="str">
        <f t="shared" ca="1" si="10"/>
        <v/>
      </c>
      <c r="AY12" s="52" t="str">
        <f t="shared" ca="1" si="10"/>
        <v/>
      </c>
      <c r="AZ12" s="37">
        <f t="shared" si="20"/>
        <v>1133333.3333333333</v>
      </c>
      <c r="BA12" s="37" t="str">
        <f t="shared" si="11"/>
        <v>0</v>
      </c>
      <c r="BB12" s="37">
        <f t="shared" si="11"/>
        <v>49275.362318840576</v>
      </c>
      <c r="BC12" s="37">
        <f t="shared" si="11"/>
        <v>94444.444444444438</v>
      </c>
      <c r="BD12" s="37">
        <f t="shared" si="11"/>
        <v>53968.253968253965</v>
      </c>
      <c r="BE12" s="37">
        <f t="shared" si="11"/>
        <v>25185.185185185186</v>
      </c>
      <c r="BF12" s="37">
        <f t="shared" si="11"/>
        <v>161904.76190476189</v>
      </c>
      <c r="BG12" s="218"/>
      <c r="BH12" s="218"/>
      <c r="BI12" s="218"/>
      <c r="BJ12" s="218"/>
      <c r="BK12" s="218"/>
      <c r="BL12" s="218"/>
      <c r="BM12" s="21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2.3E-2</v>
      </c>
      <c r="F13" s="186">
        <v>8.8999999999999996E-2</v>
      </c>
      <c r="G13" s="186">
        <v>0.214</v>
      </c>
      <c r="H13" s="186">
        <v>7.1999999999999995E-2</v>
      </c>
      <c r="I13" s="186">
        <v>0.05</v>
      </c>
      <c r="J13" s="186">
        <v>1.6E-2</v>
      </c>
      <c r="K13" s="186">
        <v>0.11700000000000001</v>
      </c>
      <c r="L13" s="41">
        <f t="shared" ca="1" si="5"/>
        <v>0</v>
      </c>
      <c r="M13" s="42">
        <f t="shared" si="6"/>
        <v>0</v>
      </c>
      <c r="N13" s="43">
        <f t="shared" si="6"/>
        <v>0</v>
      </c>
      <c r="O13" s="43">
        <f t="shared" si="6"/>
        <v>0</v>
      </c>
      <c r="P13" s="43">
        <f t="shared" si="6"/>
        <v>0</v>
      </c>
      <c r="Q13" s="43">
        <f t="shared" si="6"/>
        <v>0</v>
      </c>
      <c r="R13" s="43">
        <f t="shared" si="6"/>
        <v>0</v>
      </c>
      <c r="S13" s="44">
        <f t="shared" si="6"/>
        <v>0</v>
      </c>
      <c r="T13" s="45">
        <f t="shared" ca="1" si="7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8"/>
        <v>0</v>
      </c>
      <c r="AC13" s="50">
        <f t="shared" ca="1" si="8"/>
        <v>0</v>
      </c>
      <c r="AD13" s="50">
        <f t="shared" ca="1" si="8"/>
        <v>0</v>
      </c>
      <c r="AE13" s="50">
        <f t="shared" ca="1" si="8"/>
        <v>0</v>
      </c>
      <c r="AF13" s="50">
        <f t="shared" ca="1" si="8"/>
        <v>0</v>
      </c>
      <c r="AG13" s="50">
        <f t="shared" ca="1" si="8"/>
        <v>0</v>
      </c>
      <c r="AH13" s="51">
        <f t="shared" ca="1" si="8"/>
        <v>0</v>
      </c>
      <c r="AI13" s="35">
        <f t="shared" ca="1" si="1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36">
        <f t="shared" ca="1" si="19"/>
        <v>0</v>
      </c>
      <c r="AR13" s="49" t="str">
        <f t="shared" ca="1" si="10"/>
        <v/>
      </c>
      <c r="AS13" s="50" t="str">
        <f t="shared" ca="1" si="10"/>
        <v/>
      </c>
      <c r="AT13" s="50" t="str">
        <f t="shared" ca="1" si="10"/>
        <v/>
      </c>
      <c r="AU13" s="50" t="str">
        <f t="shared" ca="1" si="10"/>
        <v/>
      </c>
      <c r="AV13" s="50" t="str">
        <f t="shared" ca="1" si="10"/>
        <v/>
      </c>
      <c r="AW13" s="50" t="str">
        <f t="shared" ca="1" si="10"/>
        <v/>
      </c>
      <c r="AX13" s="51" t="str">
        <f t="shared" ca="1" si="10"/>
        <v/>
      </c>
      <c r="AY13" s="52" t="str">
        <f t="shared" ca="1" si="10"/>
        <v/>
      </c>
      <c r="AZ13" s="37">
        <f t="shared" si="20"/>
        <v>49275.362318840576</v>
      </c>
      <c r="BA13" s="37">
        <f t="shared" si="11"/>
        <v>12734.082397003745</v>
      </c>
      <c r="BB13" s="37">
        <f t="shared" si="11"/>
        <v>5295.9501557632393</v>
      </c>
      <c r="BC13" s="37">
        <f t="shared" si="11"/>
        <v>15740.740740740741</v>
      </c>
      <c r="BD13" s="37">
        <f t="shared" si="11"/>
        <v>22666.666666666664</v>
      </c>
      <c r="BE13" s="37">
        <f t="shared" si="11"/>
        <v>70833.333333333328</v>
      </c>
      <c r="BF13" s="37">
        <f t="shared" si="11"/>
        <v>9686.609686609685</v>
      </c>
      <c r="BG13" s="38">
        <f>IFERROR(VLOOKUP(AZ13,$BO$2:$BP$10,2,TRUE),"0")</f>
        <v>0</v>
      </c>
      <c r="BH13" s="38">
        <f t="shared" ref="BH13:BH25" si="22">IFERROR(VLOOKUP(BA13,$BO$2:$BP$10,2,TRUE),"0")</f>
        <v>0</v>
      </c>
      <c r="BI13" s="38">
        <f t="shared" ref="BI13:BI25" si="23">IFERROR(VLOOKUP(BB13,$BO$2:$BP$10,2,TRUE),"0")</f>
        <v>0</v>
      </c>
      <c r="BJ13" s="38">
        <f t="shared" ref="BJ13:BJ25" si="24">IFERROR(VLOOKUP(BC13,$BO$2:$BP$10,2,TRUE),"0")</f>
        <v>0</v>
      </c>
      <c r="BK13" s="38">
        <f t="shared" ref="BK13:BK25" si="25">IFERROR(VLOOKUP(BD13,$BO$2:$BP$10,2,TRUE),"0")</f>
        <v>0</v>
      </c>
      <c r="BL13" s="38">
        <f t="shared" ref="BL13:BL25" si="26">IFERROR(VLOOKUP(BE13,$BO$2:$BP$10,2,TRUE),"0")</f>
        <v>0</v>
      </c>
      <c r="BM13" s="38">
        <f t="shared" ref="BM13:BM25" si="27">IFERROR(VLOOKUP(BF13,$BO$2:$BP$10,2,TRUE),"0")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0.14399999999999999</v>
      </c>
      <c r="F14" s="186">
        <v>0.22700000000000001</v>
      </c>
      <c r="G14" s="186">
        <v>0.23200000000000001</v>
      </c>
      <c r="H14" s="186">
        <v>0.25700000000000001</v>
      </c>
      <c r="I14" s="186">
        <v>0.39800000000000002</v>
      </c>
      <c r="J14" s="186">
        <v>0.35099999999999998</v>
      </c>
      <c r="K14" s="186">
        <v>0.23499999999999999</v>
      </c>
      <c r="L14" s="41">
        <f t="shared" ca="1" si="5"/>
        <v>0</v>
      </c>
      <c r="M14" s="42">
        <f t="shared" si="6"/>
        <v>0</v>
      </c>
      <c r="N14" s="43">
        <f t="shared" si="6"/>
        <v>0</v>
      </c>
      <c r="O14" s="43">
        <f t="shared" si="6"/>
        <v>0</v>
      </c>
      <c r="P14" s="43">
        <f t="shared" si="6"/>
        <v>0</v>
      </c>
      <c r="Q14" s="43">
        <f t="shared" si="6"/>
        <v>0</v>
      </c>
      <c r="R14" s="43">
        <f t="shared" si="6"/>
        <v>0</v>
      </c>
      <c r="S14" s="44">
        <f t="shared" si="6"/>
        <v>0</v>
      </c>
      <c r="T14" s="45">
        <f t="shared" ca="1" si="7"/>
        <v>0</v>
      </c>
      <c r="U14" s="46">
        <v>9350</v>
      </c>
      <c r="V14" s="47">
        <v>9350</v>
      </c>
      <c r="W14" s="47">
        <v>9350</v>
      </c>
      <c r="X14" s="47">
        <v>9350</v>
      </c>
      <c r="Y14" s="47">
        <v>9350</v>
      </c>
      <c r="Z14" s="47">
        <v>9350</v>
      </c>
      <c r="AA14" s="48">
        <v>9350</v>
      </c>
      <c r="AB14" s="49">
        <f t="shared" ca="1" si="8"/>
        <v>0</v>
      </c>
      <c r="AC14" s="50">
        <f t="shared" ca="1" si="8"/>
        <v>0</v>
      </c>
      <c r="AD14" s="50">
        <f t="shared" ca="1" si="8"/>
        <v>0</v>
      </c>
      <c r="AE14" s="50">
        <f t="shared" ca="1" si="8"/>
        <v>0</v>
      </c>
      <c r="AF14" s="50">
        <f t="shared" ca="1" si="8"/>
        <v>0</v>
      </c>
      <c r="AG14" s="50">
        <f t="shared" ca="1" si="8"/>
        <v>0</v>
      </c>
      <c r="AH14" s="51">
        <f t="shared" ca="1" si="8"/>
        <v>0</v>
      </c>
      <c r="AI14" s="35">
        <f t="shared" ca="1" si="1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36">
        <f t="shared" ca="1" si="19"/>
        <v>0</v>
      </c>
      <c r="AR14" s="49" t="str">
        <f t="shared" ca="1" si="10"/>
        <v/>
      </c>
      <c r="AS14" s="50" t="str">
        <f t="shared" ca="1" si="10"/>
        <v/>
      </c>
      <c r="AT14" s="50" t="str">
        <f t="shared" ca="1" si="10"/>
        <v/>
      </c>
      <c r="AU14" s="50" t="str">
        <f t="shared" ca="1" si="10"/>
        <v/>
      </c>
      <c r="AV14" s="50" t="str">
        <f t="shared" ca="1" si="10"/>
        <v/>
      </c>
      <c r="AW14" s="50" t="str">
        <f t="shared" ca="1" si="10"/>
        <v/>
      </c>
      <c r="AX14" s="51" t="str">
        <f t="shared" ca="1" si="10"/>
        <v/>
      </c>
      <c r="AY14" s="52" t="str">
        <f t="shared" ca="1" si="10"/>
        <v/>
      </c>
      <c r="AZ14" s="37">
        <f t="shared" si="20"/>
        <v>10821.759259259259</v>
      </c>
      <c r="BA14" s="37">
        <f t="shared" si="11"/>
        <v>6864.904552129221</v>
      </c>
      <c r="BB14" s="37">
        <f t="shared" si="11"/>
        <v>6716.9540229885051</v>
      </c>
      <c r="BC14" s="37">
        <f t="shared" si="11"/>
        <v>6063.5538261997399</v>
      </c>
      <c r="BD14" s="37">
        <f t="shared" si="11"/>
        <v>3915.4103852596313</v>
      </c>
      <c r="BE14" s="37">
        <f t="shared" si="11"/>
        <v>4439.6961063627732</v>
      </c>
      <c r="BF14" s="37">
        <f t="shared" si="11"/>
        <v>6631.2056737588655</v>
      </c>
      <c r="BG14" s="38">
        <f t="shared" ref="BG14:BG25" si="28">IFERROR(VLOOKUP(AZ14,$BO$2:$BP$10,2,TRUE),"0")</f>
        <v>0</v>
      </c>
      <c r="BH14" s="38">
        <f t="shared" si="22"/>
        <v>0</v>
      </c>
      <c r="BI14" s="38">
        <f t="shared" si="23"/>
        <v>0</v>
      </c>
      <c r="BJ14" s="38">
        <f t="shared" si="24"/>
        <v>0</v>
      </c>
      <c r="BK14" s="38">
        <f t="shared" si="25"/>
        <v>0</v>
      </c>
      <c r="BL14" s="38">
        <f t="shared" si="26"/>
        <v>0</v>
      </c>
      <c r="BM14" s="38">
        <f t="shared" si="27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0.46</v>
      </c>
      <c r="F15" s="186">
        <v>0.377</v>
      </c>
      <c r="G15" s="186">
        <v>0.58399999999999996</v>
      </c>
      <c r="H15" s="186">
        <v>0.51800000000000002</v>
      </c>
      <c r="I15" s="186">
        <v>0.505</v>
      </c>
      <c r="J15" s="186">
        <v>0.54300000000000004</v>
      </c>
      <c r="K15" s="186">
        <v>0.41599999999999998</v>
      </c>
      <c r="L15" s="41">
        <f t="shared" ca="1" si="5"/>
        <v>0</v>
      </c>
      <c r="M15" s="42">
        <f t="shared" si="6"/>
        <v>0</v>
      </c>
      <c r="N15" s="43">
        <f t="shared" si="6"/>
        <v>0</v>
      </c>
      <c r="O15" s="43">
        <f t="shared" si="6"/>
        <v>0</v>
      </c>
      <c r="P15" s="43">
        <f t="shared" si="6"/>
        <v>0</v>
      </c>
      <c r="Q15" s="43">
        <f t="shared" si="6"/>
        <v>0</v>
      </c>
      <c r="R15" s="43">
        <f t="shared" si="6"/>
        <v>0</v>
      </c>
      <c r="S15" s="44">
        <f t="shared" si="6"/>
        <v>0</v>
      </c>
      <c r="T15" s="45">
        <f t="shared" ca="1" si="7"/>
        <v>0</v>
      </c>
      <c r="U15" s="46">
        <v>15725</v>
      </c>
      <c r="V15" s="47">
        <v>15725</v>
      </c>
      <c r="W15" s="47">
        <v>15725</v>
      </c>
      <c r="X15" s="47">
        <v>15725</v>
      </c>
      <c r="Y15" s="47">
        <v>15725</v>
      </c>
      <c r="Z15" s="47">
        <v>15725</v>
      </c>
      <c r="AA15" s="48">
        <v>15725</v>
      </c>
      <c r="AB15" s="49">
        <f t="shared" ca="1" si="8"/>
        <v>0</v>
      </c>
      <c r="AC15" s="50">
        <f t="shared" ca="1" si="8"/>
        <v>0</v>
      </c>
      <c r="AD15" s="50">
        <f t="shared" ca="1" si="8"/>
        <v>0</v>
      </c>
      <c r="AE15" s="50">
        <f t="shared" ca="1" si="8"/>
        <v>0</v>
      </c>
      <c r="AF15" s="50">
        <f t="shared" ca="1" si="8"/>
        <v>0</v>
      </c>
      <c r="AG15" s="50">
        <f t="shared" ca="1" si="8"/>
        <v>0</v>
      </c>
      <c r="AH15" s="51">
        <f t="shared" ca="1" si="8"/>
        <v>0</v>
      </c>
      <c r="AI15" s="35">
        <f t="shared" ca="1" si="1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36">
        <f t="shared" ca="1" si="19"/>
        <v>0</v>
      </c>
      <c r="AR15" s="49" t="str">
        <f t="shared" ca="1" si="10"/>
        <v/>
      </c>
      <c r="AS15" s="50" t="str">
        <f t="shared" ca="1" si="10"/>
        <v/>
      </c>
      <c r="AT15" s="50" t="str">
        <f t="shared" ca="1" si="10"/>
        <v/>
      </c>
      <c r="AU15" s="50" t="str">
        <f t="shared" ca="1" si="10"/>
        <v/>
      </c>
      <c r="AV15" s="50" t="str">
        <f t="shared" ca="1" si="10"/>
        <v/>
      </c>
      <c r="AW15" s="50" t="str">
        <f t="shared" ca="1" si="10"/>
        <v/>
      </c>
      <c r="AX15" s="51" t="str">
        <f t="shared" ca="1" si="10"/>
        <v/>
      </c>
      <c r="AY15" s="52" t="str">
        <f t="shared" ca="1" si="10"/>
        <v/>
      </c>
      <c r="AZ15" s="37">
        <f t="shared" si="20"/>
        <v>5697.463768115942</v>
      </c>
      <c r="BA15" s="37">
        <f t="shared" si="11"/>
        <v>6951.8125552608317</v>
      </c>
      <c r="BB15" s="37">
        <f t="shared" si="11"/>
        <v>4487.7283105022834</v>
      </c>
      <c r="BC15" s="37">
        <f t="shared" si="11"/>
        <v>5059.5238095238101</v>
      </c>
      <c r="BD15" s="37">
        <f t="shared" si="11"/>
        <v>5189.7689768976898</v>
      </c>
      <c r="BE15" s="37">
        <f t="shared" si="11"/>
        <v>4826.5807243707795</v>
      </c>
      <c r="BF15" s="37">
        <f t="shared" si="11"/>
        <v>6300.0801282051289</v>
      </c>
      <c r="BG15" s="38">
        <f t="shared" si="28"/>
        <v>0</v>
      </c>
      <c r="BH15" s="38">
        <f t="shared" si="22"/>
        <v>0</v>
      </c>
      <c r="BI15" s="38">
        <f t="shared" si="23"/>
        <v>0</v>
      </c>
      <c r="BJ15" s="38">
        <f t="shared" si="24"/>
        <v>0</v>
      </c>
      <c r="BK15" s="38">
        <f t="shared" si="25"/>
        <v>0</v>
      </c>
      <c r="BL15" s="38">
        <f t="shared" si="26"/>
        <v>0</v>
      </c>
      <c r="BM15" s="38">
        <f t="shared" si="27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0.92100000000000004</v>
      </c>
      <c r="F16" s="186">
        <v>0.63700000000000001</v>
      </c>
      <c r="G16" s="186">
        <v>1.0009999999999999</v>
      </c>
      <c r="H16" s="186">
        <v>0.753</v>
      </c>
      <c r="I16" s="186">
        <v>0.44800000000000001</v>
      </c>
      <c r="J16" s="186">
        <v>0.505</v>
      </c>
      <c r="K16" s="186">
        <v>0.57199999999999995</v>
      </c>
      <c r="L16" s="41">
        <f t="shared" ca="1" si="5"/>
        <v>216</v>
      </c>
      <c r="M16" s="42">
        <f t="shared" si="6"/>
        <v>3</v>
      </c>
      <c r="N16" s="43">
        <f t="shared" si="6"/>
        <v>0</v>
      </c>
      <c r="O16" s="43">
        <f t="shared" si="6"/>
        <v>3</v>
      </c>
      <c r="P16" s="43">
        <f t="shared" si="6"/>
        <v>3</v>
      </c>
      <c r="Q16" s="43">
        <f t="shared" si="6"/>
        <v>0</v>
      </c>
      <c r="R16" s="43">
        <f t="shared" si="6"/>
        <v>0</v>
      </c>
      <c r="S16" s="44">
        <f t="shared" si="6"/>
        <v>0</v>
      </c>
      <c r="T16" s="45">
        <f t="shared" ca="1" si="7"/>
        <v>36</v>
      </c>
      <c r="U16" s="46">
        <v>15725</v>
      </c>
      <c r="V16" s="47">
        <v>15725</v>
      </c>
      <c r="W16" s="47">
        <v>15725</v>
      </c>
      <c r="X16" s="47">
        <v>15725</v>
      </c>
      <c r="Y16" s="47">
        <v>15725</v>
      </c>
      <c r="Z16" s="47">
        <v>15725</v>
      </c>
      <c r="AA16" s="48">
        <v>15725</v>
      </c>
      <c r="AB16" s="49">
        <f t="shared" ca="1" si="8"/>
        <v>188700</v>
      </c>
      <c r="AC16" s="50">
        <f t="shared" ca="1" si="8"/>
        <v>0</v>
      </c>
      <c r="AD16" s="50">
        <f t="shared" ca="1" si="8"/>
        <v>188700</v>
      </c>
      <c r="AE16" s="50">
        <f t="shared" ca="1" si="8"/>
        <v>188700</v>
      </c>
      <c r="AF16" s="50">
        <f t="shared" ca="1" si="8"/>
        <v>0</v>
      </c>
      <c r="AG16" s="50">
        <f t="shared" ca="1" si="8"/>
        <v>0</v>
      </c>
      <c r="AH16" s="51">
        <f t="shared" ca="1" si="8"/>
        <v>0</v>
      </c>
      <c r="AI16" s="35">
        <f t="shared" ca="1" si="18"/>
        <v>566100</v>
      </c>
      <c r="AJ16" s="49">
        <f t="shared" ca="1" si="9"/>
        <v>66.311999999999998</v>
      </c>
      <c r="AK16" s="50">
        <f t="shared" ca="1" si="9"/>
        <v>0</v>
      </c>
      <c r="AL16" s="50">
        <f t="shared" ca="1" si="9"/>
        <v>72.071999999999989</v>
      </c>
      <c r="AM16" s="50">
        <f t="shared" ca="1" si="9"/>
        <v>54.216000000000001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36">
        <f t="shared" ca="1" si="19"/>
        <v>192.6</v>
      </c>
      <c r="AR16" s="49">
        <f t="shared" ca="1" si="10"/>
        <v>2845.6387984075282</v>
      </c>
      <c r="AS16" s="50" t="str">
        <f t="shared" ca="1" si="10"/>
        <v/>
      </c>
      <c r="AT16" s="50">
        <f t="shared" ca="1" si="10"/>
        <v>2618.2151182151188</v>
      </c>
      <c r="AU16" s="50">
        <f t="shared" ca="1" si="10"/>
        <v>3480.5223550243468</v>
      </c>
      <c r="AV16" s="50" t="str">
        <f t="shared" ca="1" si="10"/>
        <v/>
      </c>
      <c r="AW16" s="50" t="str">
        <f t="shared" ca="1" si="10"/>
        <v/>
      </c>
      <c r="AX16" s="51" t="str">
        <f t="shared" ca="1" si="10"/>
        <v/>
      </c>
      <c r="AY16" s="52">
        <f t="shared" ca="1" si="10"/>
        <v>2939.2523364485983</v>
      </c>
      <c r="AZ16" s="37">
        <f t="shared" si="20"/>
        <v>2845.6387984075282</v>
      </c>
      <c r="BA16" s="37">
        <f t="shared" si="11"/>
        <v>4114.3380429094714</v>
      </c>
      <c r="BB16" s="37">
        <f t="shared" si="11"/>
        <v>2618.2151182151188</v>
      </c>
      <c r="BC16" s="37">
        <f t="shared" si="11"/>
        <v>3480.5223550243472</v>
      </c>
      <c r="BD16" s="37">
        <f t="shared" si="11"/>
        <v>5850.0744047619046</v>
      </c>
      <c r="BE16" s="37">
        <f t="shared" si="11"/>
        <v>5189.7689768976898</v>
      </c>
      <c r="BF16" s="37">
        <f t="shared" si="11"/>
        <v>4581.8764568764573</v>
      </c>
      <c r="BG16" s="38">
        <f t="shared" si="28"/>
        <v>3</v>
      </c>
      <c r="BH16" s="38">
        <f t="shared" si="22"/>
        <v>0</v>
      </c>
      <c r="BI16" s="38">
        <f t="shared" si="23"/>
        <v>3</v>
      </c>
      <c r="BJ16" s="38">
        <f t="shared" si="24"/>
        <v>3</v>
      </c>
      <c r="BK16" s="38">
        <f t="shared" si="25"/>
        <v>0</v>
      </c>
      <c r="BL16" s="38">
        <f t="shared" si="26"/>
        <v>0</v>
      </c>
      <c r="BM16" s="38">
        <f t="shared" si="27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0.96099999999999997</v>
      </c>
      <c r="F17" s="186">
        <v>0.59699999999999998</v>
      </c>
      <c r="G17" s="186">
        <v>0.70599999999999996</v>
      </c>
      <c r="H17" s="186">
        <v>0.45300000000000001</v>
      </c>
      <c r="I17" s="186">
        <v>0.53900000000000003</v>
      </c>
      <c r="J17" s="186">
        <v>0.50900000000000001</v>
      </c>
      <c r="K17" s="186">
        <v>0.65500000000000003</v>
      </c>
      <c r="L17" s="41">
        <f t="shared" ca="1" si="5"/>
        <v>72</v>
      </c>
      <c r="M17" s="42">
        <f t="shared" si="6"/>
        <v>3</v>
      </c>
      <c r="N17" s="43">
        <f t="shared" si="6"/>
        <v>0</v>
      </c>
      <c r="O17" s="43">
        <f t="shared" si="6"/>
        <v>0</v>
      </c>
      <c r="P17" s="43">
        <f t="shared" si="6"/>
        <v>0</v>
      </c>
      <c r="Q17" s="43">
        <f t="shared" si="6"/>
        <v>0</v>
      </c>
      <c r="R17" s="43">
        <f t="shared" si="6"/>
        <v>0</v>
      </c>
      <c r="S17" s="44">
        <f t="shared" si="6"/>
        <v>0</v>
      </c>
      <c r="T17" s="45">
        <f t="shared" ca="1" si="7"/>
        <v>12</v>
      </c>
      <c r="U17" s="46">
        <v>15725</v>
      </c>
      <c r="V17" s="47">
        <v>15725</v>
      </c>
      <c r="W17" s="47">
        <v>15725</v>
      </c>
      <c r="X17" s="47">
        <v>15725</v>
      </c>
      <c r="Y17" s="47">
        <v>15725</v>
      </c>
      <c r="Z17" s="47">
        <v>15725</v>
      </c>
      <c r="AA17" s="48">
        <v>15725</v>
      </c>
      <c r="AB17" s="49">
        <f t="shared" ca="1" si="8"/>
        <v>188700</v>
      </c>
      <c r="AC17" s="50">
        <f t="shared" ca="1" si="8"/>
        <v>0</v>
      </c>
      <c r="AD17" s="50">
        <f t="shared" ca="1" si="8"/>
        <v>0</v>
      </c>
      <c r="AE17" s="50">
        <f t="shared" ca="1" si="8"/>
        <v>0</v>
      </c>
      <c r="AF17" s="50">
        <f t="shared" ca="1" si="8"/>
        <v>0</v>
      </c>
      <c r="AG17" s="50">
        <f t="shared" ca="1" si="8"/>
        <v>0</v>
      </c>
      <c r="AH17" s="51">
        <f t="shared" ca="1" si="8"/>
        <v>0</v>
      </c>
      <c r="AI17" s="35">
        <f t="shared" ca="1" si="18"/>
        <v>188700</v>
      </c>
      <c r="AJ17" s="49">
        <f t="shared" ca="1" si="9"/>
        <v>69.191999999999993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36">
        <f t="shared" ca="1" si="19"/>
        <v>69.191999999999993</v>
      </c>
      <c r="AR17" s="49">
        <f t="shared" ca="1" si="10"/>
        <v>2727.1938952480059</v>
      </c>
      <c r="AS17" s="50" t="str">
        <f t="shared" ca="1" si="10"/>
        <v/>
      </c>
      <c r="AT17" s="50" t="str">
        <f t="shared" ca="1" si="10"/>
        <v/>
      </c>
      <c r="AU17" s="50" t="str">
        <f t="shared" ca="1" si="10"/>
        <v/>
      </c>
      <c r="AV17" s="50" t="str">
        <f t="shared" ca="1" si="10"/>
        <v/>
      </c>
      <c r="AW17" s="50" t="str">
        <f t="shared" ca="1" si="10"/>
        <v/>
      </c>
      <c r="AX17" s="51" t="str">
        <f t="shared" ca="1" si="10"/>
        <v/>
      </c>
      <c r="AY17" s="52">
        <f t="shared" ca="1" si="10"/>
        <v>2727.1938952480059</v>
      </c>
      <c r="AZ17" s="37">
        <f t="shared" si="20"/>
        <v>2727.1938952480059</v>
      </c>
      <c r="BA17" s="37">
        <f t="shared" si="11"/>
        <v>4390.005583472921</v>
      </c>
      <c r="BB17" s="37">
        <f t="shared" si="11"/>
        <v>3712.2285174693111</v>
      </c>
      <c r="BC17" s="37">
        <f t="shared" si="11"/>
        <v>5785.5040470934509</v>
      </c>
      <c r="BD17" s="37">
        <f t="shared" si="11"/>
        <v>4862.3995052566479</v>
      </c>
      <c r="BE17" s="37">
        <f t="shared" si="11"/>
        <v>5148.9849377865094</v>
      </c>
      <c r="BF17" s="37">
        <f t="shared" si="11"/>
        <v>4001.2722646310435</v>
      </c>
      <c r="BG17" s="38">
        <f t="shared" si="28"/>
        <v>3</v>
      </c>
      <c r="BH17" s="38">
        <f t="shared" si="22"/>
        <v>0</v>
      </c>
      <c r="BI17" s="38">
        <f t="shared" si="23"/>
        <v>0</v>
      </c>
      <c r="BJ17" s="38">
        <f t="shared" si="24"/>
        <v>0</v>
      </c>
      <c r="BK17" s="38">
        <f t="shared" si="25"/>
        <v>0</v>
      </c>
      <c r="BL17" s="38">
        <f t="shared" si="26"/>
        <v>0</v>
      </c>
      <c r="BM17" s="38">
        <f t="shared" si="27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0.56299999999999994</v>
      </c>
      <c r="F18" s="186">
        <v>0.68100000000000005</v>
      </c>
      <c r="G18" s="186">
        <v>0.66400000000000003</v>
      </c>
      <c r="H18" s="186">
        <v>0.45600000000000002</v>
      </c>
      <c r="I18" s="186">
        <v>0.995</v>
      </c>
      <c r="J18" s="186">
        <v>0.54900000000000004</v>
      </c>
      <c r="K18" s="186">
        <v>1.139</v>
      </c>
      <c r="L18" s="41">
        <f t="shared" ca="1" si="5"/>
        <v>216</v>
      </c>
      <c r="M18" s="42">
        <f t="shared" si="6"/>
        <v>0</v>
      </c>
      <c r="N18" s="43">
        <f t="shared" si="6"/>
        <v>0</v>
      </c>
      <c r="O18" s="43">
        <f t="shared" si="6"/>
        <v>0</v>
      </c>
      <c r="P18" s="43">
        <f t="shared" si="6"/>
        <v>0</v>
      </c>
      <c r="Q18" s="43">
        <f t="shared" si="6"/>
        <v>3</v>
      </c>
      <c r="R18" s="43">
        <f t="shared" si="6"/>
        <v>0</v>
      </c>
      <c r="S18" s="44">
        <f t="shared" si="6"/>
        <v>6</v>
      </c>
      <c r="T18" s="45">
        <f t="shared" ca="1" si="7"/>
        <v>36</v>
      </c>
      <c r="U18" s="46">
        <v>15725</v>
      </c>
      <c r="V18" s="47">
        <v>15725</v>
      </c>
      <c r="W18" s="47">
        <v>15725</v>
      </c>
      <c r="X18" s="47">
        <v>15725</v>
      </c>
      <c r="Y18" s="47">
        <v>15725</v>
      </c>
      <c r="Z18" s="47">
        <v>15725</v>
      </c>
      <c r="AA18" s="48">
        <v>15725</v>
      </c>
      <c r="AB18" s="49">
        <f t="shared" ca="1" si="8"/>
        <v>0</v>
      </c>
      <c r="AC18" s="50">
        <f t="shared" ca="1" si="8"/>
        <v>0</v>
      </c>
      <c r="AD18" s="50">
        <f t="shared" ca="1" si="8"/>
        <v>0</v>
      </c>
      <c r="AE18" s="50">
        <f t="shared" ca="1" si="8"/>
        <v>0</v>
      </c>
      <c r="AF18" s="50">
        <f t="shared" ca="1" si="8"/>
        <v>188700</v>
      </c>
      <c r="AG18" s="50">
        <f t="shared" ca="1" si="8"/>
        <v>0</v>
      </c>
      <c r="AH18" s="51">
        <f t="shared" ca="1" si="8"/>
        <v>377400</v>
      </c>
      <c r="AI18" s="35">
        <f t="shared" ca="1" si="18"/>
        <v>566100</v>
      </c>
      <c r="AJ18" s="49">
        <f t="shared" ca="1" si="9"/>
        <v>0</v>
      </c>
      <c r="AK18" s="50">
        <f t="shared" ca="1" si="9"/>
        <v>0</v>
      </c>
      <c r="AL18" s="50">
        <f t="shared" ca="1" si="9"/>
        <v>0</v>
      </c>
      <c r="AM18" s="50">
        <f t="shared" ca="1" si="9"/>
        <v>0</v>
      </c>
      <c r="AN18" s="50">
        <f t="shared" ca="1" si="9"/>
        <v>71.64</v>
      </c>
      <c r="AO18" s="50">
        <f t="shared" ca="1" si="9"/>
        <v>0</v>
      </c>
      <c r="AP18" s="51">
        <f t="shared" ca="1" si="9"/>
        <v>164.01599999999999</v>
      </c>
      <c r="AQ18" s="36">
        <f t="shared" ca="1" si="19"/>
        <v>235.65600000000001</v>
      </c>
      <c r="AR18" s="49" t="str">
        <f t="shared" ca="1" si="10"/>
        <v/>
      </c>
      <c r="AS18" s="50" t="str">
        <f t="shared" ca="1" si="10"/>
        <v/>
      </c>
      <c r="AT18" s="50" t="str">
        <f t="shared" ca="1" si="10"/>
        <v/>
      </c>
      <c r="AU18" s="50" t="str">
        <f t="shared" ca="1" si="10"/>
        <v/>
      </c>
      <c r="AV18" s="50">
        <f t="shared" ca="1" si="10"/>
        <v>2634.0033500837521</v>
      </c>
      <c r="AW18" s="50" t="str">
        <f t="shared" ca="1" si="10"/>
        <v/>
      </c>
      <c r="AX18" s="51">
        <f t="shared" ca="1" si="10"/>
        <v>2300.9950248756222</v>
      </c>
      <c r="AY18" s="52">
        <f t="shared" ca="1" si="10"/>
        <v>2402.2303696914146</v>
      </c>
      <c r="AZ18" s="37">
        <f t="shared" si="20"/>
        <v>4655.1213735938436</v>
      </c>
      <c r="BA18" s="37">
        <f t="shared" si="11"/>
        <v>3848.5070974057758</v>
      </c>
      <c r="BB18" s="37">
        <f t="shared" si="11"/>
        <v>3947.038152610442</v>
      </c>
      <c r="BC18" s="37">
        <f t="shared" si="11"/>
        <v>5747.4415204678362</v>
      </c>
      <c r="BD18" s="37">
        <f t="shared" si="11"/>
        <v>2634.0033500837521</v>
      </c>
      <c r="BE18" s="37">
        <f t="shared" si="11"/>
        <v>4773.8312082574375</v>
      </c>
      <c r="BF18" s="37">
        <f t="shared" si="11"/>
        <v>2300.9950248756222</v>
      </c>
      <c r="BG18" s="38">
        <f t="shared" si="28"/>
        <v>0</v>
      </c>
      <c r="BH18" s="38">
        <f t="shared" si="22"/>
        <v>0</v>
      </c>
      <c r="BI18" s="38">
        <f t="shared" si="23"/>
        <v>0</v>
      </c>
      <c r="BJ18" s="38">
        <f t="shared" si="24"/>
        <v>0</v>
      </c>
      <c r="BK18" s="38">
        <f t="shared" si="25"/>
        <v>3</v>
      </c>
      <c r="BL18" s="38">
        <f t="shared" si="26"/>
        <v>0</v>
      </c>
      <c r="BM18" s="38">
        <f t="shared" si="27"/>
        <v>6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0.58299999999999996</v>
      </c>
      <c r="F19" s="186">
        <v>0.48</v>
      </c>
      <c r="G19" s="186">
        <v>0.78200000000000003</v>
      </c>
      <c r="H19" s="186">
        <v>0.76600000000000001</v>
      </c>
      <c r="I19" s="186">
        <v>0.63800000000000001</v>
      </c>
      <c r="J19" s="186">
        <v>0.58199999999999996</v>
      </c>
      <c r="K19" s="186">
        <v>0.71499999999999997</v>
      </c>
      <c r="L19" s="41">
        <f t="shared" ca="1" si="5"/>
        <v>0</v>
      </c>
      <c r="M19" s="42">
        <f t="shared" si="6"/>
        <v>0</v>
      </c>
      <c r="N19" s="43">
        <f t="shared" si="6"/>
        <v>0</v>
      </c>
      <c r="O19" s="43">
        <f t="shared" si="6"/>
        <v>0</v>
      </c>
      <c r="P19" s="43">
        <f t="shared" si="6"/>
        <v>0</v>
      </c>
      <c r="Q19" s="43">
        <f t="shared" si="6"/>
        <v>0</v>
      </c>
      <c r="R19" s="43">
        <f t="shared" si="6"/>
        <v>0</v>
      </c>
      <c r="S19" s="44">
        <f t="shared" si="6"/>
        <v>0</v>
      </c>
      <c r="T19" s="45">
        <f t="shared" ca="1" si="7"/>
        <v>0</v>
      </c>
      <c r="U19" s="46">
        <v>21250</v>
      </c>
      <c r="V19" s="47">
        <v>17000</v>
      </c>
      <c r="W19" s="47">
        <v>17000</v>
      </c>
      <c r="X19" s="47">
        <v>17000</v>
      </c>
      <c r="Y19" s="47">
        <v>17000</v>
      </c>
      <c r="Z19" s="47">
        <v>21250</v>
      </c>
      <c r="AA19" s="48">
        <v>21250</v>
      </c>
      <c r="AB19" s="49">
        <f t="shared" ca="1" si="8"/>
        <v>0</v>
      </c>
      <c r="AC19" s="50">
        <f t="shared" ca="1" si="8"/>
        <v>0</v>
      </c>
      <c r="AD19" s="50">
        <f t="shared" ca="1" si="8"/>
        <v>0</v>
      </c>
      <c r="AE19" s="50">
        <f t="shared" ca="1" si="8"/>
        <v>0</v>
      </c>
      <c r="AF19" s="50">
        <f t="shared" ca="1" si="8"/>
        <v>0</v>
      </c>
      <c r="AG19" s="50">
        <f t="shared" ca="1" si="8"/>
        <v>0</v>
      </c>
      <c r="AH19" s="51">
        <f t="shared" ca="1" si="8"/>
        <v>0</v>
      </c>
      <c r="AI19" s="35">
        <f t="shared" ca="1" si="18"/>
        <v>0</v>
      </c>
      <c r="AJ19" s="49">
        <f t="shared" ca="1" si="9"/>
        <v>0</v>
      </c>
      <c r="AK19" s="50">
        <f t="shared" ca="1" si="9"/>
        <v>0</v>
      </c>
      <c r="AL19" s="50">
        <f t="shared" ca="1" si="9"/>
        <v>0</v>
      </c>
      <c r="AM19" s="50">
        <f t="shared" ca="1" si="9"/>
        <v>0</v>
      </c>
      <c r="AN19" s="50">
        <f t="shared" ca="1" si="9"/>
        <v>0</v>
      </c>
      <c r="AO19" s="50">
        <f t="shared" ca="1" si="9"/>
        <v>0</v>
      </c>
      <c r="AP19" s="51">
        <f t="shared" ca="1" si="9"/>
        <v>0</v>
      </c>
      <c r="AQ19" s="36">
        <f t="shared" ca="1" si="19"/>
        <v>0</v>
      </c>
      <c r="AR19" s="49" t="str">
        <f t="shared" ca="1" si="10"/>
        <v/>
      </c>
      <c r="AS19" s="50" t="str">
        <f t="shared" ca="1" si="10"/>
        <v/>
      </c>
      <c r="AT19" s="50" t="str">
        <f t="shared" ca="1" si="10"/>
        <v/>
      </c>
      <c r="AU19" s="50" t="str">
        <f t="shared" ca="1" si="10"/>
        <v/>
      </c>
      <c r="AV19" s="50" t="str">
        <f t="shared" ca="1" si="10"/>
        <v/>
      </c>
      <c r="AW19" s="50" t="str">
        <f t="shared" ca="1" si="10"/>
        <v/>
      </c>
      <c r="AX19" s="51" t="str">
        <f t="shared" ca="1" si="10"/>
        <v/>
      </c>
      <c r="AY19" s="52" t="str">
        <f t="shared" ca="1" si="10"/>
        <v/>
      </c>
      <c r="AZ19" s="37">
        <f t="shared" si="20"/>
        <v>6074.8999428244715</v>
      </c>
      <c r="BA19" s="37">
        <f t="shared" si="11"/>
        <v>5902.7777777777783</v>
      </c>
      <c r="BB19" s="37">
        <f t="shared" si="11"/>
        <v>3623.1884057971015</v>
      </c>
      <c r="BC19" s="37">
        <f t="shared" si="11"/>
        <v>3698.868581375109</v>
      </c>
      <c r="BD19" s="37">
        <f t="shared" si="11"/>
        <v>4440.9613375130621</v>
      </c>
      <c r="BE19" s="37">
        <f t="shared" si="11"/>
        <v>6085.3379152348225</v>
      </c>
      <c r="BF19" s="37">
        <f t="shared" si="11"/>
        <v>4953.3799533799538</v>
      </c>
      <c r="BG19" s="38">
        <f t="shared" si="28"/>
        <v>0</v>
      </c>
      <c r="BH19" s="38">
        <f t="shared" si="22"/>
        <v>0</v>
      </c>
      <c r="BI19" s="38">
        <f t="shared" si="23"/>
        <v>0</v>
      </c>
      <c r="BJ19" s="38">
        <f t="shared" si="24"/>
        <v>0</v>
      </c>
      <c r="BK19" s="38">
        <f t="shared" si="25"/>
        <v>0</v>
      </c>
      <c r="BL19" s="38">
        <f t="shared" si="26"/>
        <v>0</v>
      </c>
      <c r="BM19" s="38">
        <f t="shared" si="27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0.755</v>
      </c>
      <c r="F20" s="186">
        <v>0.44700000000000001</v>
      </c>
      <c r="G20" s="186">
        <v>0.65700000000000003</v>
      </c>
      <c r="H20" s="186">
        <v>0.93300000000000005</v>
      </c>
      <c r="I20" s="186">
        <v>0.55800000000000005</v>
      </c>
      <c r="J20" s="186">
        <v>0.52300000000000002</v>
      </c>
      <c r="K20" s="186">
        <v>0.61799999999999999</v>
      </c>
      <c r="L20" s="41">
        <f t="shared" ca="1" si="5"/>
        <v>72</v>
      </c>
      <c r="M20" s="42">
        <f t="shared" si="6"/>
        <v>0</v>
      </c>
      <c r="N20" s="43">
        <f t="shared" si="6"/>
        <v>0</v>
      </c>
      <c r="O20" s="43">
        <f t="shared" si="6"/>
        <v>0</v>
      </c>
      <c r="P20" s="43">
        <f t="shared" si="6"/>
        <v>3</v>
      </c>
      <c r="Q20" s="43">
        <f t="shared" si="6"/>
        <v>0</v>
      </c>
      <c r="R20" s="43">
        <f t="shared" si="6"/>
        <v>0</v>
      </c>
      <c r="S20" s="44">
        <f t="shared" si="6"/>
        <v>0</v>
      </c>
      <c r="T20" s="45">
        <f t="shared" ca="1" si="7"/>
        <v>12</v>
      </c>
      <c r="U20" s="46">
        <v>21250</v>
      </c>
      <c r="V20" s="47">
        <v>17000</v>
      </c>
      <c r="W20" s="47">
        <v>17000</v>
      </c>
      <c r="X20" s="47">
        <v>17000</v>
      </c>
      <c r="Y20" s="47">
        <v>17000</v>
      </c>
      <c r="Z20" s="47">
        <v>21250</v>
      </c>
      <c r="AA20" s="48">
        <v>21250</v>
      </c>
      <c r="AB20" s="49">
        <f t="shared" ca="1" si="8"/>
        <v>0</v>
      </c>
      <c r="AC20" s="50">
        <f t="shared" ca="1" si="8"/>
        <v>0</v>
      </c>
      <c r="AD20" s="50">
        <f t="shared" ca="1" si="8"/>
        <v>0</v>
      </c>
      <c r="AE20" s="50">
        <f t="shared" ca="1" si="8"/>
        <v>204000</v>
      </c>
      <c r="AF20" s="50">
        <f t="shared" ca="1" si="8"/>
        <v>0</v>
      </c>
      <c r="AG20" s="50">
        <f t="shared" ca="1" si="8"/>
        <v>0</v>
      </c>
      <c r="AH20" s="51">
        <f t="shared" ca="1" si="8"/>
        <v>0</v>
      </c>
      <c r="AI20" s="35">
        <f t="shared" ca="1" si="18"/>
        <v>204000</v>
      </c>
      <c r="AJ20" s="49">
        <f t="shared" ca="1" si="9"/>
        <v>0</v>
      </c>
      <c r="AK20" s="50">
        <f t="shared" ca="1" si="9"/>
        <v>0</v>
      </c>
      <c r="AL20" s="50">
        <f t="shared" ca="1" si="9"/>
        <v>0</v>
      </c>
      <c r="AM20" s="50">
        <f t="shared" ca="1" si="9"/>
        <v>67.176000000000002</v>
      </c>
      <c r="AN20" s="50">
        <f t="shared" ca="1" si="9"/>
        <v>0</v>
      </c>
      <c r="AO20" s="50">
        <f t="shared" ca="1" si="9"/>
        <v>0</v>
      </c>
      <c r="AP20" s="51">
        <f t="shared" ca="1" si="9"/>
        <v>0</v>
      </c>
      <c r="AQ20" s="36">
        <f t="shared" ca="1" si="19"/>
        <v>67.176000000000002</v>
      </c>
      <c r="AR20" s="49" t="str">
        <f t="shared" ca="1" si="10"/>
        <v/>
      </c>
      <c r="AS20" s="50" t="str">
        <f t="shared" ca="1" si="10"/>
        <v/>
      </c>
      <c r="AT20" s="50" t="str">
        <f t="shared" ca="1" si="10"/>
        <v/>
      </c>
      <c r="AU20" s="50">
        <f t="shared" ca="1" si="10"/>
        <v>3036.7988567345478</v>
      </c>
      <c r="AV20" s="50" t="str">
        <f t="shared" ca="1" si="10"/>
        <v/>
      </c>
      <c r="AW20" s="50" t="str">
        <f t="shared" ca="1" si="10"/>
        <v/>
      </c>
      <c r="AX20" s="51" t="str">
        <f t="shared" ca="1" si="10"/>
        <v/>
      </c>
      <c r="AY20" s="52">
        <f t="shared" ca="1" si="10"/>
        <v>3036.7988567345478</v>
      </c>
      <c r="AZ20" s="37">
        <f t="shared" si="20"/>
        <v>4690.9492273730684</v>
      </c>
      <c r="BA20" s="37">
        <f t="shared" si="11"/>
        <v>6338.5533184190908</v>
      </c>
      <c r="BB20" s="37">
        <f t="shared" si="11"/>
        <v>4312.5317097919842</v>
      </c>
      <c r="BC20" s="37">
        <f t="shared" si="11"/>
        <v>3036.7988567345478</v>
      </c>
      <c r="BD20" s="37">
        <f t="shared" si="11"/>
        <v>5077.6583034647547</v>
      </c>
      <c r="BE20" s="37">
        <f t="shared" si="11"/>
        <v>6771.8291905672395</v>
      </c>
      <c r="BF20" s="37">
        <f t="shared" si="11"/>
        <v>5730.8522114347352</v>
      </c>
      <c r="BG20" s="38">
        <f t="shared" si="28"/>
        <v>0</v>
      </c>
      <c r="BH20" s="38">
        <f t="shared" si="22"/>
        <v>0</v>
      </c>
      <c r="BI20" s="38">
        <f t="shared" si="23"/>
        <v>0</v>
      </c>
      <c r="BJ20" s="38">
        <f t="shared" si="24"/>
        <v>3</v>
      </c>
      <c r="BK20" s="38">
        <f t="shared" si="25"/>
        <v>0</v>
      </c>
      <c r="BL20" s="38">
        <f t="shared" si="26"/>
        <v>0</v>
      </c>
      <c r="BM20" s="38">
        <f t="shared" si="27"/>
        <v>0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0.65100000000000002</v>
      </c>
      <c r="F21" s="186">
        <v>0.56999999999999995</v>
      </c>
      <c r="G21" s="186">
        <v>0.99199999999999999</v>
      </c>
      <c r="H21" s="186">
        <v>0.94399999999999995</v>
      </c>
      <c r="I21" s="186">
        <v>0.54900000000000004</v>
      </c>
      <c r="J21" s="186">
        <v>0.72299999999999998</v>
      </c>
      <c r="K21" s="186">
        <v>0.55200000000000005</v>
      </c>
      <c r="L21" s="41">
        <f t="shared" ca="1" si="5"/>
        <v>144</v>
      </c>
      <c r="M21" s="42">
        <f t="shared" si="6"/>
        <v>0</v>
      </c>
      <c r="N21" s="43">
        <f t="shared" si="6"/>
        <v>0</v>
      </c>
      <c r="O21" s="43">
        <f t="shared" si="6"/>
        <v>3</v>
      </c>
      <c r="P21" s="43">
        <f t="shared" si="6"/>
        <v>3</v>
      </c>
      <c r="Q21" s="43">
        <f t="shared" si="6"/>
        <v>0</v>
      </c>
      <c r="R21" s="43">
        <f t="shared" si="6"/>
        <v>0</v>
      </c>
      <c r="S21" s="44">
        <f t="shared" si="6"/>
        <v>0</v>
      </c>
      <c r="T21" s="45">
        <f t="shared" ca="1" si="7"/>
        <v>24</v>
      </c>
      <c r="U21" s="46">
        <v>21250</v>
      </c>
      <c r="V21" s="47">
        <v>17000</v>
      </c>
      <c r="W21" s="47">
        <v>17000</v>
      </c>
      <c r="X21" s="47">
        <v>17000</v>
      </c>
      <c r="Y21" s="47">
        <v>17000</v>
      </c>
      <c r="Z21" s="47">
        <v>21250</v>
      </c>
      <c r="AA21" s="48">
        <v>21250</v>
      </c>
      <c r="AB21" s="49">
        <f t="shared" ca="1" si="8"/>
        <v>0</v>
      </c>
      <c r="AC21" s="50">
        <f t="shared" ca="1" si="8"/>
        <v>0</v>
      </c>
      <c r="AD21" s="50">
        <f t="shared" ca="1" si="8"/>
        <v>204000</v>
      </c>
      <c r="AE21" s="50">
        <f t="shared" ca="1" si="8"/>
        <v>204000</v>
      </c>
      <c r="AF21" s="50">
        <f t="shared" ca="1" si="8"/>
        <v>0</v>
      </c>
      <c r="AG21" s="50">
        <f t="shared" ca="1" si="8"/>
        <v>0</v>
      </c>
      <c r="AH21" s="51">
        <f t="shared" ca="1" si="8"/>
        <v>0</v>
      </c>
      <c r="AI21" s="35">
        <f t="shared" ca="1" si="18"/>
        <v>408000</v>
      </c>
      <c r="AJ21" s="49">
        <f t="shared" ca="1" si="9"/>
        <v>0</v>
      </c>
      <c r="AK21" s="50">
        <f t="shared" ca="1" si="9"/>
        <v>0</v>
      </c>
      <c r="AL21" s="50">
        <f t="shared" ca="1" si="9"/>
        <v>71.424000000000007</v>
      </c>
      <c r="AM21" s="50">
        <f t="shared" ca="1" si="9"/>
        <v>67.967999999999989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36">
        <f t="shared" ca="1" si="19"/>
        <v>139.392</v>
      </c>
      <c r="AR21" s="49" t="str">
        <f t="shared" ca="1" si="10"/>
        <v/>
      </c>
      <c r="AS21" s="50" t="str">
        <f t="shared" ca="1" si="10"/>
        <v/>
      </c>
      <c r="AT21" s="50">
        <f t="shared" ca="1" si="10"/>
        <v>2856.1827956989246</v>
      </c>
      <c r="AU21" s="50">
        <f t="shared" ca="1" si="10"/>
        <v>3001.4124293785317</v>
      </c>
      <c r="AV21" s="50" t="str">
        <f t="shared" ca="1" si="10"/>
        <v/>
      </c>
      <c r="AW21" s="50" t="str">
        <f t="shared" ca="1" si="10"/>
        <v/>
      </c>
      <c r="AX21" s="51" t="str">
        <f t="shared" ca="1" si="10"/>
        <v/>
      </c>
      <c r="AY21" s="52">
        <f t="shared" ca="1" si="10"/>
        <v>2926.9972451790636</v>
      </c>
      <c r="AZ21" s="37">
        <f t="shared" si="20"/>
        <v>5440.3481822836657</v>
      </c>
      <c r="BA21" s="37">
        <f t="shared" si="11"/>
        <v>4970.7602339181294</v>
      </c>
      <c r="BB21" s="37">
        <f t="shared" si="11"/>
        <v>2856.182795698925</v>
      </c>
      <c r="BC21" s="37">
        <f t="shared" si="11"/>
        <v>3001.4124293785312</v>
      </c>
      <c r="BD21" s="37">
        <f t="shared" si="11"/>
        <v>5160.8986035215539</v>
      </c>
      <c r="BE21" s="37">
        <f t="shared" si="11"/>
        <v>4898.5707699400646</v>
      </c>
      <c r="BF21" s="37">
        <f t="shared" si="11"/>
        <v>6416.0628019323667</v>
      </c>
      <c r="BG21" s="38">
        <f t="shared" si="28"/>
        <v>0</v>
      </c>
      <c r="BH21" s="38">
        <f t="shared" si="22"/>
        <v>0</v>
      </c>
      <c r="BI21" s="38">
        <f t="shared" si="23"/>
        <v>3</v>
      </c>
      <c r="BJ21" s="38">
        <f t="shared" si="24"/>
        <v>3</v>
      </c>
      <c r="BK21" s="38">
        <f t="shared" si="25"/>
        <v>0</v>
      </c>
      <c r="BL21" s="38">
        <f t="shared" si="26"/>
        <v>0</v>
      </c>
      <c r="BM21" s="38">
        <f t="shared" si="27"/>
        <v>0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0.45100000000000001</v>
      </c>
      <c r="F22" s="186">
        <v>0.56999999999999995</v>
      </c>
      <c r="G22" s="186">
        <v>0.81499999999999995</v>
      </c>
      <c r="H22" s="186">
        <v>0.47699999999999998</v>
      </c>
      <c r="I22" s="186">
        <v>0.56799999999999995</v>
      </c>
      <c r="J22" s="186">
        <v>0.68300000000000005</v>
      </c>
      <c r="K22" s="186">
        <v>0.48699999999999999</v>
      </c>
      <c r="L22" s="41">
        <f t="shared" ca="1" si="5"/>
        <v>72</v>
      </c>
      <c r="M22" s="42">
        <f t="shared" si="6"/>
        <v>0</v>
      </c>
      <c r="N22" s="43">
        <f t="shared" si="6"/>
        <v>0</v>
      </c>
      <c r="O22" s="43">
        <f t="shared" si="6"/>
        <v>3</v>
      </c>
      <c r="P22" s="43">
        <f t="shared" si="6"/>
        <v>0</v>
      </c>
      <c r="Q22" s="43">
        <f t="shared" si="6"/>
        <v>0</v>
      </c>
      <c r="R22" s="43">
        <f t="shared" si="6"/>
        <v>0</v>
      </c>
      <c r="S22" s="44">
        <f t="shared" si="6"/>
        <v>0</v>
      </c>
      <c r="T22" s="45">
        <f t="shared" ca="1" si="7"/>
        <v>12</v>
      </c>
      <c r="U22" s="46">
        <v>21250</v>
      </c>
      <c r="V22" s="47">
        <v>17000</v>
      </c>
      <c r="W22" s="47">
        <v>17000</v>
      </c>
      <c r="X22" s="47">
        <v>17000</v>
      </c>
      <c r="Y22" s="47">
        <v>17000</v>
      </c>
      <c r="Z22" s="47">
        <v>21250</v>
      </c>
      <c r="AA22" s="48">
        <v>21250</v>
      </c>
      <c r="AB22" s="49">
        <f t="shared" ca="1" si="8"/>
        <v>0</v>
      </c>
      <c r="AC22" s="50">
        <f t="shared" ca="1" si="8"/>
        <v>0</v>
      </c>
      <c r="AD22" s="50">
        <f t="shared" ca="1" si="8"/>
        <v>204000</v>
      </c>
      <c r="AE22" s="50">
        <f t="shared" ca="1" si="8"/>
        <v>0</v>
      </c>
      <c r="AF22" s="50">
        <f t="shared" ca="1" si="8"/>
        <v>0</v>
      </c>
      <c r="AG22" s="50">
        <f t="shared" ca="1" si="8"/>
        <v>0</v>
      </c>
      <c r="AH22" s="51">
        <f t="shared" ca="1" si="8"/>
        <v>0</v>
      </c>
      <c r="AI22" s="35">
        <f t="shared" ca="1" si="18"/>
        <v>204000</v>
      </c>
      <c r="AJ22" s="49">
        <f t="shared" ca="1" si="9"/>
        <v>0</v>
      </c>
      <c r="AK22" s="50">
        <f t="shared" ca="1" si="9"/>
        <v>0</v>
      </c>
      <c r="AL22" s="50">
        <f t="shared" ca="1" si="9"/>
        <v>58.679999999999993</v>
      </c>
      <c r="AM22" s="50">
        <f t="shared" ca="1" si="9"/>
        <v>0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36">
        <f t="shared" ca="1" si="19"/>
        <v>58.679999999999993</v>
      </c>
      <c r="AR22" s="49" t="str">
        <f t="shared" ca="1" si="10"/>
        <v/>
      </c>
      <c r="AS22" s="50" t="str">
        <f t="shared" ca="1" si="10"/>
        <v/>
      </c>
      <c r="AT22" s="50">
        <f t="shared" ca="1" si="10"/>
        <v>3476.4826175869125</v>
      </c>
      <c r="AU22" s="50" t="str">
        <f t="shared" ca="1" si="10"/>
        <v/>
      </c>
      <c r="AV22" s="50" t="str">
        <f t="shared" ca="1" si="10"/>
        <v/>
      </c>
      <c r="AW22" s="50" t="str">
        <f t="shared" ca="1" si="10"/>
        <v/>
      </c>
      <c r="AX22" s="51" t="str">
        <f t="shared" ca="1" si="10"/>
        <v/>
      </c>
      <c r="AY22" s="52">
        <f t="shared" ca="1" si="10"/>
        <v>3476.4826175869125</v>
      </c>
      <c r="AZ22" s="37">
        <f t="shared" si="20"/>
        <v>7852.9194382852911</v>
      </c>
      <c r="BA22" s="37">
        <f t="shared" si="11"/>
        <v>4970.7602339181294</v>
      </c>
      <c r="BB22" s="37">
        <f t="shared" si="11"/>
        <v>3476.4826175869125</v>
      </c>
      <c r="BC22" s="37">
        <f t="shared" si="11"/>
        <v>5939.9021663172616</v>
      </c>
      <c r="BD22" s="37">
        <f t="shared" si="11"/>
        <v>4988.2629107981229</v>
      </c>
      <c r="BE22" s="37">
        <f t="shared" si="11"/>
        <v>5185.4563201561732</v>
      </c>
      <c r="BF22" s="37">
        <f t="shared" si="11"/>
        <v>7272.4161533196439</v>
      </c>
      <c r="BG22" s="38">
        <f t="shared" si="28"/>
        <v>0</v>
      </c>
      <c r="BH22" s="38">
        <f t="shared" si="22"/>
        <v>0</v>
      </c>
      <c r="BI22" s="38">
        <f t="shared" si="23"/>
        <v>3</v>
      </c>
      <c r="BJ22" s="38">
        <f t="shared" si="24"/>
        <v>0</v>
      </c>
      <c r="BK22" s="38">
        <f t="shared" si="25"/>
        <v>0</v>
      </c>
      <c r="BL22" s="38">
        <f t="shared" si="26"/>
        <v>0</v>
      </c>
      <c r="BM22" s="38">
        <f t="shared" si="27"/>
        <v>0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0.52</v>
      </c>
      <c r="F23" s="186">
        <v>0.505</v>
      </c>
      <c r="G23" s="186">
        <v>0.93300000000000005</v>
      </c>
      <c r="H23" s="186">
        <v>0.68400000000000005</v>
      </c>
      <c r="I23" s="186">
        <v>0.68200000000000005</v>
      </c>
      <c r="J23" s="186">
        <v>0.82299999999999995</v>
      </c>
      <c r="K23" s="186">
        <v>0.45700000000000002</v>
      </c>
      <c r="L23" s="41">
        <f t="shared" ca="1" si="5"/>
        <v>72</v>
      </c>
      <c r="M23" s="42">
        <f t="shared" si="6"/>
        <v>0</v>
      </c>
      <c r="N23" s="43">
        <f t="shared" si="6"/>
        <v>0</v>
      </c>
      <c r="O23" s="43">
        <f t="shared" si="6"/>
        <v>3</v>
      </c>
      <c r="P23" s="43">
        <f t="shared" si="6"/>
        <v>0</v>
      </c>
      <c r="Q23" s="43">
        <f t="shared" si="6"/>
        <v>0</v>
      </c>
      <c r="R23" s="43">
        <f t="shared" si="6"/>
        <v>0</v>
      </c>
      <c r="S23" s="44">
        <f t="shared" si="6"/>
        <v>0</v>
      </c>
      <c r="T23" s="45">
        <f t="shared" ca="1" si="7"/>
        <v>12</v>
      </c>
      <c r="U23" s="46">
        <v>21250</v>
      </c>
      <c r="V23" s="47">
        <v>17000</v>
      </c>
      <c r="W23" s="47">
        <v>17000</v>
      </c>
      <c r="X23" s="47">
        <v>17000</v>
      </c>
      <c r="Y23" s="47">
        <v>17000</v>
      </c>
      <c r="Z23" s="47">
        <v>21250</v>
      </c>
      <c r="AA23" s="48">
        <v>21250</v>
      </c>
      <c r="AB23" s="49">
        <f t="shared" ca="1" si="8"/>
        <v>0</v>
      </c>
      <c r="AC23" s="50">
        <f t="shared" ca="1" si="8"/>
        <v>0</v>
      </c>
      <c r="AD23" s="50">
        <f t="shared" ca="1" si="8"/>
        <v>204000</v>
      </c>
      <c r="AE23" s="50">
        <f t="shared" ca="1" si="8"/>
        <v>0</v>
      </c>
      <c r="AF23" s="50">
        <f t="shared" ca="1" si="8"/>
        <v>0</v>
      </c>
      <c r="AG23" s="50">
        <f t="shared" ca="1" si="8"/>
        <v>0</v>
      </c>
      <c r="AH23" s="51">
        <f t="shared" ca="1" si="8"/>
        <v>0</v>
      </c>
      <c r="AI23" s="35">
        <f t="shared" ca="1" si="18"/>
        <v>204000</v>
      </c>
      <c r="AJ23" s="49">
        <f t="shared" ca="1" si="9"/>
        <v>0</v>
      </c>
      <c r="AK23" s="50">
        <f t="shared" ca="1" si="9"/>
        <v>0</v>
      </c>
      <c r="AL23" s="50">
        <f t="shared" ca="1" si="9"/>
        <v>67.176000000000002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36">
        <f t="shared" ca="1" si="19"/>
        <v>67.176000000000002</v>
      </c>
      <c r="AR23" s="49" t="str">
        <f t="shared" ca="1" si="10"/>
        <v/>
      </c>
      <c r="AS23" s="50" t="str">
        <f t="shared" ca="1" si="10"/>
        <v/>
      </c>
      <c r="AT23" s="50">
        <f t="shared" ca="1" si="10"/>
        <v>3036.7988567345478</v>
      </c>
      <c r="AU23" s="50" t="str">
        <f t="shared" ca="1" si="10"/>
        <v/>
      </c>
      <c r="AV23" s="50" t="str">
        <f t="shared" ca="1" si="10"/>
        <v/>
      </c>
      <c r="AW23" s="50" t="str">
        <f t="shared" ca="1" si="10"/>
        <v/>
      </c>
      <c r="AX23" s="51" t="str">
        <f t="shared" ca="1" si="10"/>
        <v/>
      </c>
      <c r="AY23" s="52">
        <f t="shared" ca="1" si="10"/>
        <v>3036.7988567345478</v>
      </c>
      <c r="AZ23" s="37">
        <f t="shared" si="20"/>
        <v>6810.8974358974356</v>
      </c>
      <c r="BA23" s="37">
        <f t="shared" si="11"/>
        <v>5610.561056105611</v>
      </c>
      <c r="BB23" s="37">
        <f t="shared" si="11"/>
        <v>3036.7988567345478</v>
      </c>
      <c r="BC23" s="37">
        <f t="shared" si="11"/>
        <v>4142.3001949317741</v>
      </c>
      <c r="BD23" s="37">
        <f t="shared" si="11"/>
        <v>4154.4477028347992</v>
      </c>
      <c r="BE23" s="37">
        <f t="shared" si="11"/>
        <v>4303.3616848926695</v>
      </c>
      <c r="BF23" s="37">
        <f t="shared" si="11"/>
        <v>7749.817651349379</v>
      </c>
      <c r="BG23" s="38">
        <f t="shared" si="28"/>
        <v>0</v>
      </c>
      <c r="BH23" s="38">
        <f t="shared" si="22"/>
        <v>0</v>
      </c>
      <c r="BI23" s="38">
        <f t="shared" si="23"/>
        <v>3</v>
      </c>
      <c r="BJ23" s="38">
        <f t="shared" si="24"/>
        <v>0</v>
      </c>
      <c r="BK23" s="38">
        <f t="shared" si="25"/>
        <v>0</v>
      </c>
      <c r="BL23" s="38">
        <f t="shared" si="26"/>
        <v>0</v>
      </c>
      <c r="BM23" s="38">
        <f t="shared" si="27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1.2110000000000001</v>
      </c>
      <c r="F24" s="186">
        <v>0.86499999999999999</v>
      </c>
      <c r="G24" s="186">
        <v>1.1850000000000001</v>
      </c>
      <c r="H24" s="186">
        <v>1.105</v>
      </c>
      <c r="I24" s="186">
        <v>0.75700000000000001</v>
      </c>
      <c r="J24" s="186">
        <v>1.3819999999999999</v>
      </c>
      <c r="K24" s="186">
        <v>0.97099999999999997</v>
      </c>
      <c r="L24" s="41">
        <f t="shared" ca="1" si="5"/>
        <v>216</v>
      </c>
      <c r="M24" s="42">
        <f t="shared" si="6"/>
        <v>3</v>
      </c>
      <c r="N24" s="43">
        <f t="shared" si="6"/>
        <v>0</v>
      </c>
      <c r="O24" s="43">
        <f t="shared" si="6"/>
        <v>3</v>
      </c>
      <c r="P24" s="43">
        <f t="shared" si="6"/>
        <v>0</v>
      </c>
      <c r="Q24" s="43">
        <f t="shared" si="6"/>
        <v>0</v>
      </c>
      <c r="R24" s="43">
        <f t="shared" si="6"/>
        <v>3</v>
      </c>
      <c r="S24" s="44">
        <f t="shared" si="6"/>
        <v>0</v>
      </c>
      <c r="T24" s="45">
        <f t="shared" ca="1" si="7"/>
        <v>36</v>
      </c>
      <c r="U24" s="46">
        <v>23800</v>
      </c>
      <c r="V24" s="47">
        <v>23800</v>
      </c>
      <c r="W24" s="47">
        <v>23800</v>
      </c>
      <c r="X24" s="47">
        <v>23800</v>
      </c>
      <c r="Y24" s="47">
        <v>23800</v>
      </c>
      <c r="Z24" s="47">
        <v>23800</v>
      </c>
      <c r="AA24" s="48">
        <v>23800</v>
      </c>
      <c r="AB24" s="49">
        <f t="shared" ca="1" si="8"/>
        <v>285600</v>
      </c>
      <c r="AC24" s="50">
        <f t="shared" ca="1" si="8"/>
        <v>0</v>
      </c>
      <c r="AD24" s="50">
        <f t="shared" ca="1" si="8"/>
        <v>285600</v>
      </c>
      <c r="AE24" s="50">
        <f t="shared" ca="1" si="8"/>
        <v>0</v>
      </c>
      <c r="AF24" s="50">
        <f t="shared" ca="1" si="8"/>
        <v>0</v>
      </c>
      <c r="AG24" s="50">
        <f t="shared" ca="1" si="8"/>
        <v>285600</v>
      </c>
      <c r="AH24" s="51">
        <f t="shared" ca="1" si="8"/>
        <v>0</v>
      </c>
      <c r="AI24" s="35">
        <f t="shared" ca="1" si="18"/>
        <v>856800</v>
      </c>
      <c r="AJ24" s="49">
        <f t="shared" ca="1" si="9"/>
        <v>87.192000000000007</v>
      </c>
      <c r="AK24" s="50">
        <f t="shared" ca="1" si="9"/>
        <v>0</v>
      </c>
      <c r="AL24" s="50">
        <f t="shared" ca="1" si="9"/>
        <v>85.320000000000007</v>
      </c>
      <c r="AM24" s="50">
        <f t="shared" ca="1" si="9"/>
        <v>0</v>
      </c>
      <c r="AN24" s="50">
        <f t="shared" ca="1" si="9"/>
        <v>0</v>
      </c>
      <c r="AO24" s="50">
        <f t="shared" ca="1" si="9"/>
        <v>99.503999999999991</v>
      </c>
      <c r="AP24" s="51">
        <f t="shared" ca="1" si="9"/>
        <v>0</v>
      </c>
      <c r="AQ24" s="36">
        <f t="shared" ca="1" si="19"/>
        <v>272.01599999999996</v>
      </c>
      <c r="AR24" s="49">
        <f t="shared" ca="1" si="10"/>
        <v>3275.5298651252406</v>
      </c>
      <c r="AS24" s="50" t="str">
        <f t="shared" ca="1" si="10"/>
        <v/>
      </c>
      <c r="AT24" s="50">
        <f t="shared" ca="1" si="10"/>
        <v>3347.3980309423346</v>
      </c>
      <c r="AU24" s="50" t="str">
        <f t="shared" ca="1" si="10"/>
        <v/>
      </c>
      <c r="AV24" s="50" t="str">
        <f t="shared" ca="1" si="10"/>
        <v/>
      </c>
      <c r="AW24" s="50">
        <f t="shared" ca="1" si="10"/>
        <v>2870.2363724071397</v>
      </c>
      <c r="AX24" s="51" t="str">
        <f t="shared" ca="1" si="10"/>
        <v/>
      </c>
      <c r="AY24" s="52">
        <f t="shared" ca="1" si="10"/>
        <v>3149.8147167813663</v>
      </c>
      <c r="AZ24" s="37">
        <f t="shared" si="20"/>
        <v>3275.5298651252406</v>
      </c>
      <c r="BA24" s="37">
        <f t="shared" si="11"/>
        <v>4585.7418111753368</v>
      </c>
      <c r="BB24" s="37">
        <f t="shared" si="11"/>
        <v>3347.3980309423346</v>
      </c>
      <c r="BC24" s="37">
        <f t="shared" si="11"/>
        <v>3589.7435897435898</v>
      </c>
      <c r="BD24" s="37">
        <f t="shared" si="11"/>
        <v>5239.9823866138258</v>
      </c>
      <c r="BE24" s="37">
        <f t="shared" si="11"/>
        <v>2870.2363724071397</v>
      </c>
      <c r="BF24" s="37">
        <f t="shared" si="11"/>
        <v>4085.1355990387915</v>
      </c>
      <c r="BG24" s="38">
        <f t="shared" si="28"/>
        <v>3</v>
      </c>
      <c r="BH24" s="38">
        <f t="shared" si="22"/>
        <v>0</v>
      </c>
      <c r="BI24" s="38">
        <f t="shared" si="23"/>
        <v>3</v>
      </c>
      <c r="BJ24" s="38">
        <f t="shared" si="24"/>
        <v>0</v>
      </c>
      <c r="BK24" s="38">
        <f t="shared" si="25"/>
        <v>0</v>
      </c>
      <c r="BL24" s="38">
        <f t="shared" si="26"/>
        <v>3</v>
      </c>
      <c r="BM24" s="38">
        <f t="shared" si="27"/>
        <v>0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2.407</v>
      </c>
      <c r="F25" s="186">
        <v>2.96</v>
      </c>
      <c r="G25" s="186">
        <v>2.7069999999999999</v>
      </c>
      <c r="H25" s="186">
        <v>2.25</v>
      </c>
      <c r="I25" s="186">
        <v>2.4990000000000001</v>
      </c>
      <c r="J25" s="186">
        <v>2.206</v>
      </c>
      <c r="K25" s="186">
        <v>2.081</v>
      </c>
      <c r="L25" s="41">
        <f t="shared" ca="1" si="5"/>
        <v>504</v>
      </c>
      <c r="M25" s="42">
        <f t="shared" si="6"/>
        <v>3</v>
      </c>
      <c r="N25" s="43">
        <f t="shared" si="6"/>
        <v>6</v>
      </c>
      <c r="O25" s="43">
        <f t="shared" si="6"/>
        <v>3</v>
      </c>
      <c r="P25" s="43">
        <f t="shared" si="6"/>
        <v>3</v>
      </c>
      <c r="Q25" s="43">
        <f t="shared" si="6"/>
        <v>3</v>
      </c>
      <c r="R25" s="43">
        <f t="shared" si="6"/>
        <v>3</v>
      </c>
      <c r="S25" s="44">
        <f t="shared" si="6"/>
        <v>0</v>
      </c>
      <c r="T25" s="45">
        <f t="shared" ca="1" si="7"/>
        <v>84</v>
      </c>
      <c r="U25" s="46">
        <v>44200</v>
      </c>
      <c r="V25" s="47">
        <v>44200</v>
      </c>
      <c r="W25" s="47">
        <v>44200</v>
      </c>
      <c r="X25" s="47">
        <v>44200</v>
      </c>
      <c r="Y25" s="47">
        <v>44200</v>
      </c>
      <c r="Z25" s="47">
        <v>44200</v>
      </c>
      <c r="AA25" s="48">
        <v>44200</v>
      </c>
      <c r="AB25" s="49">
        <f t="shared" ca="1" si="8"/>
        <v>530400</v>
      </c>
      <c r="AC25" s="50">
        <f t="shared" ca="1" si="8"/>
        <v>1060800</v>
      </c>
      <c r="AD25" s="50">
        <f t="shared" ca="1" si="8"/>
        <v>530400</v>
      </c>
      <c r="AE25" s="50">
        <f t="shared" ca="1" si="8"/>
        <v>530400</v>
      </c>
      <c r="AF25" s="50">
        <f t="shared" ca="1" si="8"/>
        <v>530400</v>
      </c>
      <c r="AG25" s="50">
        <f t="shared" ca="1" si="8"/>
        <v>530400</v>
      </c>
      <c r="AH25" s="51">
        <f t="shared" ca="1" si="8"/>
        <v>0</v>
      </c>
      <c r="AI25" s="35">
        <f t="shared" ca="1" si="18"/>
        <v>3712800</v>
      </c>
      <c r="AJ25" s="49">
        <f t="shared" ca="1" si="9"/>
        <v>173.304</v>
      </c>
      <c r="AK25" s="50">
        <f t="shared" ca="1" si="9"/>
        <v>426.24</v>
      </c>
      <c r="AL25" s="50">
        <f t="shared" ca="1" si="9"/>
        <v>194.904</v>
      </c>
      <c r="AM25" s="50">
        <f t="shared" ca="1" si="9"/>
        <v>162</v>
      </c>
      <c r="AN25" s="50">
        <f t="shared" ca="1" si="9"/>
        <v>179.928</v>
      </c>
      <c r="AO25" s="50">
        <f t="shared" ca="1" si="9"/>
        <v>158.83199999999999</v>
      </c>
      <c r="AP25" s="51">
        <f t="shared" ca="1" si="9"/>
        <v>0</v>
      </c>
      <c r="AQ25" s="36">
        <f t="shared" ca="1" si="19"/>
        <v>1295.2080000000001</v>
      </c>
      <c r="AR25" s="49">
        <f t="shared" ca="1" si="10"/>
        <v>3060.5179338041821</v>
      </c>
      <c r="AS25" s="50">
        <f t="shared" ca="1" si="10"/>
        <v>2488.7387387387389</v>
      </c>
      <c r="AT25" s="50">
        <f t="shared" ca="1" si="10"/>
        <v>2721.3397364856546</v>
      </c>
      <c r="AU25" s="50">
        <f t="shared" ca="1" si="10"/>
        <v>3274.0740740740739</v>
      </c>
      <c r="AV25" s="50">
        <f t="shared" ca="1" si="10"/>
        <v>2947.8458049886622</v>
      </c>
      <c r="AW25" s="50">
        <f t="shared" ca="1" si="10"/>
        <v>3339.3774554245997</v>
      </c>
      <c r="AX25" s="51" t="str">
        <f t="shared" ca="1" si="10"/>
        <v/>
      </c>
      <c r="AY25" s="52">
        <f t="shared" ca="1" si="10"/>
        <v>2866.5666055181869</v>
      </c>
      <c r="AZ25" s="37">
        <f t="shared" si="20"/>
        <v>3060.5179338041821</v>
      </c>
      <c r="BA25" s="37">
        <f t="shared" si="11"/>
        <v>2488.7387387387389</v>
      </c>
      <c r="BB25" s="37">
        <f t="shared" si="11"/>
        <v>2721.3397364856546</v>
      </c>
      <c r="BC25" s="37">
        <f t="shared" si="11"/>
        <v>3274.0740740740744</v>
      </c>
      <c r="BD25" s="37">
        <f t="shared" si="11"/>
        <v>2947.8458049886622</v>
      </c>
      <c r="BE25" s="37">
        <f t="shared" si="11"/>
        <v>3339.3774554245997</v>
      </c>
      <c r="BF25" s="37">
        <f t="shared" si="11"/>
        <v>3539.9647605317959</v>
      </c>
      <c r="BG25" s="38">
        <f t="shared" si="28"/>
        <v>3</v>
      </c>
      <c r="BH25" s="38">
        <f t="shared" si="22"/>
        <v>6</v>
      </c>
      <c r="BI25" s="38">
        <f t="shared" si="23"/>
        <v>3</v>
      </c>
      <c r="BJ25" s="38">
        <f t="shared" si="24"/>
        <v>3</v>
      </c>
      <c r="BK25" s="38">
        <f t="shared" si="25"/>
        <v>3</v>
      </c>
      <c r="BL25" s="38">
        <f t="shared" si="26"/>
        <v>3</v>
      </c>
      <c r="BM25" s="38">
        <f t="shared" si="27"/>
        <v>0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1.6359999999999999</v>
      </c>
      <c r="F26" s="186">
        <v>5.1790000000000003</v>
      </c>
      <c r="G26" s="186">
        <v>3.673</v>
      </c>
      <c r="H26" s="186">
        <v>1.698</v>
      </c>
      <c r="I26" s="186">
        <v>3.165</v>
      </c>
      <c r="J26" s="186">
        <v>5.1070000000000002</v>
      </c>
      <c r="K26" s="186">
        <v>4.4459999999999997</v>
      </c>
      <c r="L26" s="41">
        <f t="shared" ca="1" si="5"/>
        <v>0</v>
      </c>
      <c r="M26" s="42">
        <f t="shared" si="6"/>
        <v>0</v>
      </c>
      <c r="N26" s="43">
        <f t="shared" si="6"/>
        <v>0</v>
      </c>
      <c r="O26" s="43">
        <f t="shared" si="6"/>
        <v>0</v>
      </c>
      <c r="P26" s="43">
        <f t="shared" si="6"/>
        <v>0</v>
      </c>
      <c r="Q26" s="43">
        <f t="shared" si="6"/>
        <v>0</v>
      </c>
      <c r="R26" s="43">
        <f t="shared" si="6"/>
        <v>0</v>
      </c>
      <c r="S26" s="44">
        <f t="shared" si="6"/>
        <v>0</v>
      </c>
      <c r="T26" s="45">
        <f t="shared" ca="1" si="7"/>
        <v>0</v>
      </c>
      <c r="U26" s="46">
        <v>238000</v>
      </c>
      <c r="V26" s="47">
        <v>187000</v>
      </c>
      <c r="W26" s="47">
        <v>187000</v>
      </c>
      <c r="X26" s="47">
        <v>187000</v>
      </c>
      <c r="Y26" s="47">
        <v>187000</v>
      </c>
      <c r="Z26" s="47">
        <v>238000</v>
      </c>
      <c r="AA26" s="48">
        <v>238000</v>
      </c>
      <c r="AB26" s="49">
        <f t="shared" ca="1" si="8"/>
        <v>0</v>
      </c>
      <c r="AC26" s="50">
        <f t="shared" ca="1" si="8"/>
        <v>0</v>
      </c>
      <c r="AD26" s="50">
        <f t="shared" ca="1" si="8"/>
        <v>0</v>
      </c>
      <c r="AE26" s="50">
        <f t="shared" ca="1" si="8"/>
        <v>0</v>
      </c>
      <c r="AF26" s="50">
        <f t="shared" ca="1" si="8"/>
        <v>0</v>
      </c>
      <c r="AG26" s="50">
        <f t="shared" ca="1" si="8"/>
        <v>0</v>
      </c>
      <c r="AH26" s="51">
        <f t="shared" ca="1" si="8"/>
        <v>0</v>
      </c>
      <c r="AI26" s="35">
        <f t="shared" ca="1" si="18"/>
        <v>0</v>
      </c>
      <c r="AJ26" s="49">
        <f t="shared" ca="1" si="9"/>
        <v>0</v>
      </c>
      <c r="AK26" s="50">
        <f t="shared" ca="1" si="9"/>
        <v>0</v>
      </c>
      <c r="AL26" s="50">
        <f t="shared" ca="1" si="9"/>
        <v>0</v>
      </c>
      <c r="AM26" s="50">
        <f t="shared" ca="1" si="9"/>
        <v>0</v>
      </c>
      <c r="AN26" s="50">
        <f t="shared" ca="1" si="9"/>
        <v>0</v>
      </c>
      <c r="AO26" s="50">
        <f t="shared" ca="1" si="9"/>
        <v>0</v>
      </c>
      <c r="AP26" s="51">
        <f t="shared" ca="1" si="9"/>
        <v>0</v>
      </c>
      <c r="AQ26" s="36">
        <f t="shared" ca="1" si="19"/>
        <v>0</v>
      </c>
      <c r="AR26" s="49" t="str">
        <f t="shared" ca="1" si="10"/>
        <v/>
      </c>
      <c r="AS26" s="50" t="str">
        <f t="shared" ca="1" si="10"/>
        <v/>
      </c>
      <c r="AT26" s="50" t="str">
        <f t="shared" ca="1" si="10"/>
        <v/>
      </c>
      <c r="AU26" s="50" t="str">
        <f t="shared" ca="1" si="10"/>
        <v/>
      </c>
      <c r="AV26" s="50" t="str">
        <f t="shared" ca="1" si="10"/>
        <v/>
      </c>
      <c r="AW26" s="50" t="str">
        <f t="shared" ca="1" si="10"/>
        <v/>
      </c>
      <c r="AX26" s="51" t="str">
        <f t="shared" ca="1" si="10"/>
        <v/>
      </c>
      <c r="AY26" s="52" t="str">
        <f t="shared" ca="1" si="10"/>
        <v/>
      </c>
      <c r="AZ26" s="37">
        <f t="shared" si="20"/>
        <v>24246.128769356153</v>
      </c>
      <c r="BA26" s="37">
        <f t="shared" si="11"/>
        <v>6017.8927720924248</v>
      </c>
      <c r="BB26" s="37">
        <f t="shared" si="11"/>
        <v>8485.343497595064</v>
      </c>
      <c r="BC26" s="37">
        <f t="shared" si="11"/>
        <v>18354.927365528074</v>
      </c>
      <c r="BD26" s="37">
        <f t="shared" si="11"/>
        <v>9847.2880463401798</v>
      </c>
      <c r="BE26" s="37">
        <f t="shared" si="11"/>
        <v>7767.1170289145612</v>
      </c>
      <c r="BF26" s="37">
        <f t="shared" si="11"/>
        <v>8921.8773429299745</v>
      </c>
      <c r="BG26" s="217">
        <f>VLOOKUP(AZ26,$BY$6:$BZ$11,2,TRUE)</f>
        <v>0</v>
      </c>
      <c r="BH26" s="217">
        <f t="shared" ref="BH26:BH28" si="29">VLOOKUP(BA26,$BY$6:$BZ$11,2,TRUE)</f>
        <v>0</v>
      </c>
      <c r="BI26" s="217">
        <f t="shared" ref="BI26:BI28" si="30">VLOOKUP(BB26,$BY$6:$BZ$11,2,TRUE)</f>
        <v>0</v>
      </c>
      <c r="BJ26" s="217">
        <f t="shared" ref="BJ26:BJ28" si="31">VLOOKUP(BC26,$BY$6:$BZ$11,2,TRUE)</f>
        <v>0</v>
      </c>
      <c r="BK26" s="217">
        <f t="shared" ref="BK26:BK28" si="32">VLOOKUP(BD26,$BY$6:$BZ$11,2,TRUE)</f>
        <v>0</v>
      </c>
      <c r="BL26" s="217">
        <f t="shared" ref="BL26:BL28" si="33">VLOOKUP(BE26,$BY$6:$BZ$11,2,TRUE)</f>
        <v>0</v>
      </c>
      <c r="BM26" s="217">
        <f t="shared" ref="BM26:BM28" si="34">VLOOKUP(BF26,$BY$6:$BZ$11,2,TRUE)</f>
        <v>0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0.94399999999999995</v>
      </c>
      <c r="F27" s="186">
        <v>3.2559999999999998</v>
      </c>
      <c r="G27" s="186">
        <v>2.3610000000000002</v>
      </c>
      <c r="H27" s="186">
        <v>1.377</v>
      </c>
      <c r="I27" s="186">
        <v>2.3220000000000001</v>
      </c>
      <c r="J27" s="186">
        <v>3.6549999999999998</v>
      </c>
      <c r="K27" s="186">
        <v>2.367</v>
      </c>
      <c r="L27" s="41">
        <f t="shared" ca="1" si="5"/>
        <v>192</v>
      </c>
      <c r="M27" s="42">
        <f t="shared" si="6"/>
        <v>0</v>
      </c>
      <c r="N27" s="43">
        <f t="shared" si="6"/>
        <v>4</v>
      </c>
      <c r="O27" s="43">
        <f t="shared" si="6"/>
        <v>0</v>
      </c>
      <c r="P27" s="43">
        <f t="shared" si="6"/>
        <v>0</v>
      </c>
      <c r="Q27" s="43">
        <f t="shared" si="6"/>
        <v>0</v>
      </c>
      <c r="R27" s="43">
        <f t="shared" si="6"/>
        <v>4</v>
      </c>
      <c r="S27" s="44">
        <f t="shared" si="6"/>
        <v>0</v>
      </c>
      <c r="T27" s="45">
        <f t="shared" ca="1" si="7"/>
        <v>32</v>
      </c>
      <c r="U27" s="46">
        <v>106250</v>
      </c>
      <c r="V27" s="47">
        <v>106250</v>
      </c>
      <c r="W27" s="47">
        <v>106250</v>
      </c>
      <c r="X27" s="47">
        <v>106250</v>
      </c>
      <c r="Y27" s="47">
        <v>106250</v>
      </c>
      <c r="Z27" s="47">
        <v>106250</v>
      </c>
      <c r="AA27" s="48">
        <v>106250</v>
      </c>
      <c r="AB27" s="49">
        <f t="shared" ca="1" si="8"/>
        <v>0</v>
      </c>
      <c r="AC27" s="50">
        <f t="shared" ca="1" si="8"/>
        <v>1700000</v>
      </c>
      <c r="AD27" s="50">
        <f t="shared" ca="1" si="8"/>
        <v>0</v>
      </c>
      <c r="AE27" s="50">
        <f t="shared" ca="1" si="8"/>
        <v>0</v>
      </c>
      <c r="AF27" s="50">
        <f t="shared" ca="1" si="8"/>
        <v>0</v>
      </c>
      <c r="AG27" s="50">
        <f t="shared" ca="1" si="8"/>
        <v>1700000</v>
      </c>
      <c r="AH27" s="51">
        <f t="shared" ca="1" si="8"/>
        <v>0</v>
      </c>
      <c r="AI27" s="35">
        <f t="shared" ca="1" si="18"/>
        <v>3400000</v>
      </c>
      <c r="AJ27" s="49">
        <f t="shared" ca="1" si="9"/>
        <v>0</v>
      </c>
      <c r="AK27" s="50">
        <f t="shared" ca="1" si="9"/>
        <v>312.57599999999996</v>
      </c>
      <c r="AL27" s="50">
        <f t="shared" ca="1" si="9"/>
        <v>0</v>
      </c>
      <c r="AM27" s="50">
        <f t="shared" ca="1" si="9"/>
        <v>0</v>
      </c>
      <c r="AN27" s="50">
        <f t="shared" ca="1" si="9"/>
        <v>0</v>
      </c>
      <c r="AO27" s="50">
        <f t="shared" ca="1" si="9"/>
        <v>350.88</v>
      </c>
      <c r="AP27" s="51">
        <f t="shared" ca="1" si="9"/>
        <v>0</v>
      </c>
      <c r="AQ27" s="36">
        <f t="shared" ca="1" si="19"/>
        <v>663.4559999999999</v>
      </c>
      <c r="AR27" s="49" t="str">
        <f t="shared" ca="1" si="10"/>
        <v/>
      </c>
      <c r="AS27" s="50">
        <f t="shared" ca="1" si="10"/>
        <v>5438.6773136773145</v>
      </c>
      <c r="AT27" s="50" t="str">
        <f t="shared" ca="1" si="10"/>
        <v/>
      </c>
      <c r="AU27" s="50" t="str">
        <f t="shared" ca="1" si="10"/>
        <v/>
      </c>
      <c r="AV27" s="50" t="str">
        <f t="shared" ca="1" si="10"/>
        <v/>
      </c>
      <c r="AW27" s="50">
        <f t="shared" ca="1" si="10"/>
        <v>4844.9612403100773</v>
      </c>
      <c r="AX27" s="51" t="str">
        <f t="shared" ca="1" si="10"/>
        <v/>
      </c>
      <c r="AY27" s="52">
        <f t="shared" ca="1" si="10"/>
        <v>5124.6804611006619</v>
      </c>
      <c r="AZ27" s="37">
        <f t="shared" si="20"/>
        <v>18758.827683615818</v>
      </c>
      <c r="BA27" s="37">
        <f t="shared" si="11"/>
        <v>5438.6773136773136</v>
      </c>
      <c r="BB27" s="37">
        <f t="shared" si="11"/>
        <v>7500.3529577862473</v>
      </c>
      <c r="BC27" s="37">
        <f t="shared" si="11"/>
        <v>12860.082304526748</v>
      </c>
      <c r="BD27" s="37">
        <f t="shared" si="11"/>
        <v>7626.3278782658617</v>
      </c>
      <c r="BE27" s="37">
        <f t="shared" si="11"/>
        <v>4844.9612403100773</v>
      </c>
      <c r="BF27" s="37">
        <f t="shared" si="11"/>
        <v>7481.3406562455984</v>
      </c>
      <c r="BG27" s="217">
        <f t="shared" ref="BG27:BG28" si="35">VLOOKUP(AZ27,$BY$6:$BZ$11,2,TRUE)</f>
        <v>0</v>
      </c>
      <c r="BH27" s="217">
        <f t="shared" si="29"/>
        <v>4</v>
      </c>
      <c r="BI27" s="217">
        <f t="shared" si="30"/>
        <v>0</v>
      </c>
      <c r="BJ27" s="217">
        <f t="shared" si="31"/>
        <v>0</v>
      </c>
      <c r="BK27" s="217">
        <f t="shared" si="32"/>
        <v>0</v>
      </c>
      <c r="BL27" s="217">
        <f t="shared" si="33"/>
        <v>4</v>
      </c>
      <c r="BM27" s="217">
        <f t="shared" si="34"/>
        <v>0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0.52800000000000002</v>
      </c>
      <c r="F28" s="186">
        <v>1.1830000000000001</v>
      </c>
      <c r="G28" s="186">
        <v>1.381</v>
      </c>
      <c r="H28" s="186">
        <v>0.96099999999999997</v>
      </c>
      <c r="I28" s="186">
        <v>1.601</v>
      </c>
      <c r="J28" s="186">
        <v>1.6220000000000001</v>
      </c>
      <c r="K28" s="186">
        <v>1.4219999999999999</v>
      </c>
      <c r="L28" s="41">
        <f t="shared" ca="1" si="5"/>
        <v>288</v>
      </c>
      <c r="M28" s="42">
        <f t="shared" si="6"/>
        <v>0</v>
      </c>
      <c r="N28" s="43">
        <f t="shared" si="6"/>
        <v>0</v>
      </c>
      <c r="O28" s="43">
        <f t="shared" si="6"/>
        <v>0</v>
      </c>
      <c r="P28" s="43">
        <f t="shared" si="6"/>
        <v>0</v>
      </c>
      <c r="Q28" s="43">
        <f t="shared" si="6"/>
        <v>4</v>
      </c>
      <c r="R28" s="43">
        <f t="shared" si="6"/>
        <v>4</v>
      </c>
      <c r="S28" s="44">
        <f t="shared" si="6"/>
        <v>4</v>
      </c>
      <c r="T28" s="45">
        <f t="shared" ca="1" si="7"/>
        <v>48</v>
      </c>
      <c r="U28" s="46">
        <v>51000</v>
      </c>
      <c r="V28" s="47">
        <v>51000</v>
      </c>
      <c r="W28" s="47">
        <v>51000</v>
      </c>
      <c r="X28" s="47">
        <v>51000</v>
      </c>
      <c r="Y28" s="47">
        <v>51000</v>
      </c>
      <c r="Z28" s="47">
        <v>51000</v>
      </c>
      <c r="AA28" s="48">
        <v>51000</v>
      </c>
      <c r="AB28" s="49">
        <f t="shared" ca="1" si="8"/>
        <v>0</v>
      </c>
      <c r="AC28" s="50">
        <f t="shared" ca="1" si="8"/>
        <v>0</v>
      </c>
      <c r="AD28" s="50">
        <f t="shared" ca="1" si="8"/>
        <v>0</v>
      </c>
      <c r="AE28" s="50">
        <f t="shared" ca="1" si="8"/>
        <v>0</v>
      </c>
      <c r="AF28" s="50">
        <f t="shared" ca="1" si="8"/>
        <v>816000</v>
      </c>
      <c r="AG28" s="50">
        <f t="shared" ca="1" si="8"/>
        <v>816000</v>
      </c>
      <c r="AH28" s="51">
        <f t="shared" ca="1" si="8"/>
        <v>816000</v>
      </c>
      <c r="AI28" s="35">
        <f t="shared" ca="1" si="18"/>
        <v>2448000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0</v>
      </c>
      <c r="AN28" s="50">
        <f t="shared" ca="1" si="9"/>
        <v>153.696</v>
      </c>
      <c r="AO28" s="50">
        <f t="shared" ca="1" si="9"/>
        <v>155.71200000000002</v>
      </c>
      <c r="AP28" s="51">
        <f t="shared" ca="1" si="9"/>
        <v>136.512</v>
      </c>
      <c r="AQ28" s="36">
        <f t="shared" ca="1" si="19"/>
        <v>445.92</v>
      </c>
      <c r="AR28" s="49" t="str">
        <f t="shared" ca="1" si="10"/>
        <v/>
      </c>
      <c r="AS28" s="50" t="str">
        <f t="shared" ca="1" si="10"/>
        <v/>
      </c>
      <c r="AT28" s="50" t="str">
        <f t="shared" ca="1" si="10"/>
        <v/>
      </c>
      <c r="AU28" s="50" t="str">
        <f t="shared" ca="1" si="10"/>
        <v/>
      </c>
      <c r="AV28" s="50">
        <f t="shared" ca="1" si="10"/>
        <v>5309.1817613991252</v>
      </c>
      <c r="AW28" s="50">
        <f t="shared" ca="1" si="10"/>
        <v>5240.4438964241672</v>
      </c>
      <c r="AX28" s="51">
        <f t="shared" ca="1" si="10"/>
        <v>5977.4964838255974</v>
      </c>
      <c r="AY28" s="52">
        <f t="shared" ca="1" si="10"/>
        <v>5489.7739504843912</v>
      </c>
      <c r="AZ28" s="37">
        <f t="shared" si="20"/>
        <v>16098.484848484848</v>
      </c>
      <c r="BA28" s="37">
        <f t="shared" si="11"/>
        <v>7185.1225697379541</v>
      </c>
      <c r="BB28" s="37">
        <f t="shared" si="11"/>
        <v>6154.9601737871108</v>
      </c>
      <c r="BC28" s="37">
        <f t="shared" si="11"/>
        <v>8844.9531737773159</v>
      </c>
      <c r="BD28" s="37">
        <f t="shared" si="11"/>
        <v>5309.1817613991252</v>
      </c>
      <c r="BE28" s="37">
        <f t="shared" si="11"/>
        <v>5240.4438964241672</v>
      </c>
      <c r="BF28" s="37">
        <f t="shared" si="11"/>
        <v>5977.4964838255983</v>
      </c>
      <c r="BG28" s="217">
        <f t="shared" si="35"/>
        <v>0</v>
      </c>
      <c r="BH28" s="217">
        <f t="shared" si="29"/>
        <v>0</v>
      </c>
      <c r="BI28" s="217">
        <f t="shared" si="30"/>
        <v>0</v>
      </c>
      <c r="BJ28" s="217">
        <f t="shared" si="31"/>
        <v>0</v>
      </c>
      <c r="BK28" s="217">
        <f t="shared" si="32"/>
        <v>4</v>
      </c>
      <c r="BL28" s="217">
        <f t="shared" si="33"/>
        <v>4</v>
      </c>
      <c r="BM28" s="217">
        <f t="shared" si="34"/>
        <v>4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0.44700000000000001</v>
      </c>
      <c r="F29" s="186">
        <v>0.65300000000000002</v>
      </c>
      <c r="G29" s="186">
        <v>0.91800000000000004</v>
      </c>
      <c r="H29" s="186">
        <v>0.46100000000000002</v>
      </c>
      <c r="I29" s="186">
        <v>0.90900000000000003</v>
      </c>
      <c r="J29" s="186">
        <v>0.69699999999999995</v>
      </c>
      <c r="K29" s="186">
        <v>1.167</v>
      </c>
      <c r="L29" s="56">
        <f t="shared" ca="1" si="5"/>
        <v>0</v>
      </c>
      <c r="M29" s="57">
        <f t="shared" si="6"/>
        <v>0</v>
      </c>
      <c r="N29" s="58">
        <f t="shared" si="6"/>
        <v>0</v>
      </c>
      <c r="O29" s="58">
        <f t="shared" si="6"/>
        <v>0</v>
      </c>
      <c r="P29" s="58">
        <f t="shared" si="6"/>
        <v>0</v>
      </c>
      <c r="Q29" s="58">
        <f t="shared" si="6"/>
        <v>0</v>
      </c>
      <c r="R29" s="58">
        <f t="shared" si="6"/>
        <v>0</v>
      </c>
      <c r="S29" s="59">
        <f t="shared" si="6"/>
        <v>0</v>
      </c>
      <c r="T29" s="60">
        <f t="shared" ca="1" si="7"/>
        <v>0</v>
      </c>
      <c r="U29" s="61">
        <v>29750</v>
      </c>
      <c r="V29" s="62">
        <v>29750</v>
      </c>
      <c r="W29" s="62">
        <v>29750</v>
      </c>
      <c r="X29" s="62">
        <v>29750</v>
      </c>
      <c r="Y29" s="62">
        <v>29750</v>
      </c>
      <c r="Z29" s="62">
        <v>29750</v>
      </c>
      <c r="AA29" s="63">
        <v>29750</v>
      </c>
      <c r="AB29" s="64">
        <f t="shared" ca="1" si="8"/>
        <v>0</v>
      </c>
      <c r="AC29" s="65">
        <f t="shared" ca="1" si="8"/>
        <v>0</v>
      </c>
      <c r="AD29" s="65">
        <f t="shared" ca="1" si="8"/>
        <v>0</v>
      </c>
      <c r="AE29" s="65">
        <f t="shared" ca="1" si="8"/>
        <v>0</v>
      </c>
      <c r="AF29" s="65">
        <f t="shared" ca="1" si="8"/>
        <v>0</v>
      </c>
      <c r="AG29" s="65">
        <f t="shared" ca="1" si="8"/>
        <v>0</v>
      </c>
      <c r="AH29" s="66">
        <f t="shared" ca="1" si="8"/>
        <v>0</v>
      </c>
      <c r="AI29" s="35">
        <f t="shared" ca="1" si="18"/>
        <v>0</v>
      </c>
      <c r="AJ29" s="64">
        <f t="shared" ca="1" si="9"/>
        <v>0</v>
      </c>
      <c r="AK29" s="65">
        <f t="shared" ca="1" si="9"/>
        <v>0</v>
      </c>
      <c r="AL29" s="65">
        <f t="shared" ca="1" si="9"/>
        <v>0</v>
      </c>
      <c r="AM29" s="65">
        <f t="shared" ca="1" si="9"/>
        <v>0</v>
      </c>
      <c r="AN29" s="65">
        <f t="shared" ca="1" si="9"/>
        <v>0</v>
      </c>
      <c r="AO29" s="65">
        <f t="shared" ca="1" si="9"/>
        <v>0</v>
      </c>
      <c r="AP29" s="66">
        <f t="shared" ca="1" si="9"/>
        <v>0</v>
      </c>
      <c r="AQ29" s="36">
        <f t="shared" ca="1" si="19"/>
        <v>0</v>
      </c>
      <c r="AR29" s="64" t="str">
        <f t="shared" ca="1" si="10"/>
        <v/>
      </c>
      <c r="AS29" s="65" t="str">
        <f t="shared" ca="1" si="10"/>
        <v/>
      </c>
      <c r="AT29" s="65" t="str">
        <f t="shared" ca="1" si="10"/>
        <v/>
      </c>
      <c r="AU29" s="65" t="str">
        <f t="shared" ca="1" si="10"/>
        <v/>
      </c>
      <c r="AV29" s="65" t="str">
        <f t="shared" ca="1" si="10"/>
        <v/>
      </c>
      <c r="AW29" s="65" t="str">
        <f t="shared" ca="1" si="10"/>
        <v/>
      </c>
      <c r="AX29" s="66" t="str">
        <f t="shared" ca="1" si="10"/>
        <v/>
      </c>
      <c r="AY29" s="67" t="str">
        <f t="shared" ca="1" si="10"/>
        <v/>
      </c>
      <c r="AZ29" s="37">
        <f t="shared" si="20"/>
        <v>11092.468307233406</v>
      </c>
      <c r="BA29" s="37">
        <f t="shared" si="11"/>
        <v>7593.1597753956094</v>
      </c>
      <c r="BB29" s="37">
        <f t="shared" si="11"/>
        <v>5401.2345679012342</v>
      </c>
      <c r="BC29" s="37">
        <f t="shared" si="11"/>
        <v>10755.603759942154</v>
      </c>
      <c r="BD29" s="37">
        <f t="shared" si="11"/>
        <v>5454.7121378804541</v>
      </c>
      <c r="BE29" s="37">
        <f t="shared" si="11"/>
        <v>7113.8211382113823</v>
      </c>
      <c r="BF29" s="37">
        <f t="shared" si="11"/>
        <v>4248.7860611253927</v>
      </c>
      <c r="BG29" s="38">
        <f t="shared" ref="BG29" si="36">VLOOKUP(AZ29,$BO$2:$BP$10,2,TRUE)</f>
        <v>0</v>
      </c>
      <c r="BH29" s="38">
        <f t="shared" si="12"/>
        <v>0</v>
      </c>
      <c r="BI29" s="38">
        <f t="shared" si="13"/>
        <v>0</v>
      </c>
      <c r="BJ29" s="38">
        <f t="shared" si="14"/>
        <v>0</v>
      </c>
      <c r="BK29" s="38">
        <f t="shared" si="15"/>
        <v>0</v>
      </c>
      <c r="BL29" s="38">
        <f t="shared" si="16"/>
        <v>0</v>
      </c>
      <c r="BM29" s="38">
        <f t="shared" si="17"/>
        <v>0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7">SUM(M6:M29)</f>
        <v>18</v>
      </c>
      <c r="N30" s="70">
        <f t="shared" si="37"/>
        <v>10</v>
      </c>
      <c r="O30" s="70">
        <f t="shared" si="37"/>
        <v>24</v>
      </c>
      <c r="P30" s="70">
        <f t="shared" si="37"/>
        <v>15</v>
      </c>
      <c r="Q30" s="70">
        <f t="shared" si="37"/>
        <v>10</v>
      </c>
      <c r="R30" s="70">
        <f t="shared" si="37"/>
        <v>17</v>
      </c>
      <c r="S30" s="70">
        <f t="shared" si="37"/>
        <v>16</v>
      </c>
      <c r="T30" s="71">
        <f t="shared" ca="1" si="37"/>
        <v>440</v>
      </c>
      <c r="U30" s="68"/>
      <c r="V30" s="68"/>
      <c r="W30" s="68"/>
      <c r="X30" s="68"/>
      <c r="Y30" s="68"/>
      <c r="Z30" s="68"/>
      <c r="AA30" s="68"/>
      <c r="AB30" s="70">
        <f t="shared" ref="AB30:AQ30" ca="1" si="38">SUM(AB6:AB29)</f>
        <v>1397400</v>
      </c>
      <c r="AC30" s="70">
        <f t="shared" ca="1" si="38"/>
        <v>2760800</v>
      </c>
      <c r="AD30" s="70">
        <f t="shared" ca="1" si="38"/>
        <v>1820700</v>
      </c>
      <c r="AE30" s="70">
        <f t="shared" ca="1" si="38"/>
        <v>1229100</v>
      </c>
      <c r="AF30" s="70">
        <f t="shared" ca="1" si="38"/>
        <v>1535100</v>
      </c>
      <c r="AG30" s="70">
        <f t="shared" ca="1" si="38"/>
        <v>3434000</v>
      </c>
      <c r="AH30" s="70">
        <f t="shared" ca="1" si="38"/>
        <v>1397400</v>
      </c>
      <c r="AI30" s="71">
        <f t="shared" ca="1" si="38"/>
        <v>13574500</v>
      </c>
      <c r="AJ30" s="70">
        <f t="shared" ca="1" si="38"/>
        <v>515.23199999999997</v>
      </c>
      <c r="AK30" s="70">
        <f t="shared" ca="1" si="38"/>
        <v>738.81600000000003</v>
      </c>
      <c r="AL30" s="70">
        <f t="shared" ca="1" si="38"/>
        <v>633.67200000000003</v>
      </c>
      <c r="AM30" s="70">
        <f t="shared" ca="1" si="38"/>
        <v>383.25599999999997</v>
      </c>
      <c r="AN30" s="70">
        <f t="shared" ca="1" si="38"/>
        <v>405.26400000000001</v>
      </c>
      <c r="AO30" s="70">
        <f t="shared" ca="1" si="38"/>
        <v>794.52</v>
      </c>
      <c r="AP30" s="70">
        <f t="shared" ca="1" si="38"/>
        <v>397.00799999999998</v>
      </c>
      <c r="AQ30" s="71">
        <f t="shared" ca="1" si="38"/>
        <v>3867.768</v>
      </c>
      <c r="AR30" s="70">
        <f t="shared" ref="AR30:AY30" ca="1" si="39">AB30/AJ30</f>
        <v>2712.176262343954</v>
      </c>
      <c r="AS30" s="70">
        <f t="shared" ca="1" si="39"/>
        <v>3736.7896742896742</v>
      </c>
      <c r="AT30" s="70">
        <f t="shared" ca="1" si="39"/>
        <v>2873.2530394273376</v>
      </c>
      <c r="AU30" s="70">
        <f t="shared" ca="1" si="39"/>
        <v>3206.9948024297078</v>
      </c>
      <c r="AV30" s="70">
        <f t="shared" ca="1" si="39"/>
        <v>3787.9012199455169</v>
      </c>
      <c r="AW30" s="70">
        <f t="shared" ca="1" si="39"/>
        <v>4322.1064290389168</v>
      </c>
      <c r="AX30" s="70">
        <f t="shared" ca="1" si="39"/>
        <v>3519.8283158022004</v>
      </c>
      <c r="AY30" s="72">
        <f t="shared" ca="1" si="39"/>
        <v>3509.6469074670454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349350</v>
      </c>
      <c r="AC31" s="80">
        <f ca="1">AC30/4</f>
        <v>690200</v>
      </c>
      <c r="AD31" s="68"/>
      <c r="AE31" s="68"/>
      <c r="AF31" s="68"/>
      <c r="AG31" s="68"/>
      <c r="AH31" s="80">
        <f ca="1">AH30/4</f>
        <v>349350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76" t="s">
        <v>26</v>
      </c>
      <c r="C32" s="99">
        <v>9422000</v>
      </c>
      <c r="D32" s="78"/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65" t="s">
        <v>63</v>
      </c>
      <c r="Z32" s="265"/>
      <c r="AA32" s="265"/>
      <c r="AB32" s="265"/>
      <c r="AC32" s="265"/>
      <c r="AD32" s="265"/>
      <c r="AE32" s="265"/>
      <c r="AF32" s="265"/>
      <c r="AG32" s="265"/>
      <c r="AH32" s="265"/>
      <c r="AI32" s="126">
        <f ca="1">AI30/28*21</f>
        <v>10180875</v>
      </c>
      <c r="AJ32" s="68"/>
      <c r="AK32" s="68"/>
      <c r="AL32" s="68"/>
      <c r="AM32" s="68"/>
      <c r="AN32" s="68"/>
      <c r="AO32" s="68"/>
      <c r="AP32" s="68"/>
      <c r="AQ32" s="80">
        <f ca="1">SUM(AQ26:AQ28)</f>
        <v>1109.376</v>
      </c>
      <c r="AR32" s="68"/>
      <c r="AS32" s="68"/>
      <c r="AT32" s="68"/>
      <c r="AU32" s="68"/>
      <c r="AV32" s="68"/>
      <c r="AW32" s="68"/>
      <c r="AX32" s="68"/>
      <c r="AY32" s="81">
        <f ca="1">AI30</f>
        <v>13574500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58" ht="15" thickBot="1">
      <c r="B33" s="5" t="s">
        <v>31</v>
      </c>
      <c r="C33" s="78">
        <f ca="1">AI30/AQ30</f>
        <v>3509.6469074670454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0.28682589028090621</v>
      </c>
      <c r="AR33" s="68"/>
      <c r="AS33" s="68"/>
      <c r="AT33" s="68"/>
      <c r="AU33" s="68"/>
      <c r="AV33" s="68"/>
      <c r="AW33" s="68"/>
      <c r="AX33" s="68"/>
      <c r="AY33" s="84">
        <f ca="1">C32-AY32</f>
        <v>-4152500</v>
      </c>
      <c r="AZ33" s="73">
        <f ca="1">AQ30*70%</f>
        <v>2707.4375999999997</v>
      </c>
      <c r="BA33" s="73">
        <v>0</v>
      </c>
      <c r="BB33" s="73">
        <f ca="1">BA33+AZ33</f>
        <v>2707.4375999999997</v>
      </c>
      <c r="BC33" s="73">
        <f>C32</f>
        <v>9422000</v>
      </c>
      <c r="BD33" s="73">
        <f ca="1">BC33/BB33</f>
        <v>3480.0432704340078</v>
      </c>
      <c r="BE33" s="73"/>
      <c r="BF33" s="73"/>
    </row>
    <row r="34" spans="1:58" ht="15" thickBot="1">
      <c r="B34" s="5" t="s">
        <v>32</v>
      </c>
      <c r="C34" s="85">
        <f ca="1">C33*3</f>
        <v>10528.940722401136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2030.5781999999999</v>
      </c>
      <c r="BA34" s="73"/>
      <c r="BB34" s="73">
        <f ca="1">BA34+AZ34</f>
        <v>2030.5781999999999</v>
      </c>
      <c r="BC34" s="73">
        <f>BC33</f>
        <v>9422000</v>
      </c>
      <c r="BD34" s="73">
        <f ca="1">BC34/BB34</f>
        <v>4640.0576939120101</v>
      </c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5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58">
      <c r="T39" s="111"/>
    </row>
    <row r="44" spans="1:58" s="96" customFormat="1">
      <c r="A44"/>
      <c r="B44" t="s">
        <v>54</v>
      </c>
      <c r="C44" t="s">
        <v>55</v>
      </c>
    </row>
    <row r="45" spans="1:58">
      <c r="A45" s="3" t="s">
        <v>46</v>
      </c>
      <c r="B45" s="135">
        <f ca="1">SUMIFS($AI$6:$AI$29,$B$6:$B$29,A45)/$B$54</f>
        <v>6.0112711333750783E-2</v>
      </c>
      <c r="C45" s="135">
        <f ca="1">SUMIFS($AQ$6:$AQ$29,$B$6:$B$29,A45)/$C$54</f>
        <v>9.3412014371079127E-2</v>
      </c>
    </row>
    <row r="46" spans="1:58">
      <c r="A46" s="3" t="s">
        <v>50</v>
      </c>
      <c r="B46" s="135">
        <f t="shared" ref="B46:B51" ca="1" si="40">SUMIFS($AI$6:$AI$29,$B$6:$B$29,A46)/$B$54</f>
        <v>5.5604257983719471E-2</v>
      </c>
      <c r="C46" s="135">
        <f t="shared" ref="C46:C51" ca="1" si="41">SUMIFS($AQ$6:$AQ$29,$B$6:$B$29,A46)/$C$54</f>
        <v>6.7685548874699825E-2</v>
      </c>
    </row>
    <row r="47" spans="1:58">
      <c r="A47" s="3" t="s">
        <v>51</v>
      </c>
      <c r="B47" s="135">
        <f t="shared" ca="1" si="40"/>
        <v>4.1703193487789607E-2</v>
      </c>
      <c r="C47" s="135">
        <f t="shared" ca="1" si="41"/>
        <v>6.0928163219717418E-2</v>
      </c>
    </row>
    <row r="48" spans="1:58">
      <c r="A48" s="3" t="s">
        <v>52</v>
      </c>
      <c r="B48" s="135">
        <f t="shared" ca="1" si="40"/>
        <v>7.5140889167188474E-2</v>
      </c>
      <c r="C48" s="135">
        <f t="shared" ca="1" si="41"/>
        <v>8.5947243991883679E-2</v>
      </c>
    </row>
    <row r="49" spans="1:3">
      <c r="A49" s="3" t="s">
        <v>48</v>
      </c>
      <c r="B49" s="135">
        <f t="shared" ca="1" si="40"/>
        <v>0.33663118346900439</v>
      </c>
      <c r="C49" s="135">
        <f t="shared" ca="1" si="41"/>
        <v>0.40520113926171375</v>
      </c>
    </row>
    <row r="50" spans="1:3">
      <c r="A50" s="175" t="s">
        <v>47</v>
      </c>
      <c r="B50" s="135">
        <f t="shared" ca="1" si="40"/>
        <v>0.4308077645585473</v>
      </c>
      <c r="C50" s="135">
        <f t="shared" ca="1" si="41"/>
        <v>0.28682589028090621</v>
      </c>
    </row>
    <row r="51" spans="1:3">
      <c r="A51" s="3" t="s">
        <v>49</v>
      </c>
      <c r="B51" s="135">
        <f t="shared" ca="1" si="40"/>
        <v>0</v>
      </c>
      <c r="C51" s="135">
        <f t="shared" ca="1" si="41"/>
        <v>0</v>
      </c>
    </row>
    <row r="54" spans="1:3">
      <c r="B54" s="73">
        <f ca="1">AI30</f>
        <v>13574500</v>
      </c>
      <c r="C54" s="73">
        <f ca="1">AQ30</f>
        <v>3867.768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2:AH32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57" priority="3" operator="containsText" text="Paid">
      <formula>NOT(ISERROR(SEARCH("Paid",B6)))</formula>
    </cfRule>
    <cfRule type="containsText" dxfId="56" priority="4" operator="containsText" text="FOC">
      <formula>NOT(ISERROR(SEARCH("FOC",B6)))</formula>
    </cfRule>
  </conditionalFormatting>
  <conditionalFormatting sqref="A45:A51">
    <cfRule type="containsText" dxfId="55" priority="1" operator="containsText" text="Paid">
      <formula>NOT(ISERROR(SEARCH("Paid",A45)))</formula>
    </cfRule>
    <cfRule type="containsText" dxfId="54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66"/>
  <sheetViews>
    <sheetView topLeftCell="E1" zoomScale="40" zoomScaleNormal="40" workbookViewId="0">
      <selection activeCell="BT36" sqref="BT36"/>
    </sheetView>
  </sheetViews>
  <sheetFormatPr defaultRowHeight="14.4"/>
  <cols>
    <col min="1" max="1" width="12.77734375" bestFit="1" customWidth="1"/>
    <col min="2" max="2" width="16.21875" bestFit="1" customWidth="1"/>
    <col min="3" max="3" width="16.88671875" bestFit="1" customWidth="1"/>
    <col min="4" max="4" width="15.77734375" bestFit="1" customWidth="1"/>
    <col min="5" max="5" width="6.77734375" bestFit="1" customWidth="1"/>
    <col min="6" max="6" width="7.5546875" bestFit="1" customWidth="1"/>
    <col min="7" max="7" width="6.5546875" bestFit="1" customWidth="1"/>
    <col min="8" max="8" width="7" bestFit="1" customWidth="1"/>
    <col min="9" max="9" width="6.5546875" bestFit="1" customWidth="1"/>
    <col min="10" max="11" width="6.77734375" bestFit="1" customWidth="1"/>
    <col min="12" max="12" width="17.77734375" bestFit="1" customWidth="1"/>
    <col min="13" max="13" width="17" hidden="1" customWidth="1"/>
    <col min="14" max="14" width="9.44140625" hidden="1" customWidth="1"/>
    <col min="15" max="15" width="8.44140625" hidden="1" customWidth="1"/>
    <col min="16" max="16" width="9" hidden="1" customWidth="1"/>
    <col min="17" max="17" width="8.44140625" hidden="1" customWidth="1"/>
    <col min="18" max="18" width="7.21875" hidden="1" customWidth="1"/>
    <col min="19" max="19" width="8" hidden="1" customWidth="1"/>
    <col min="20" max="20" width="15.21875" bestFit="1" customWidth="1"/>
    <col min="21" max="27" width="10.5546875" bestFit="1" customWidth="1"/>
    <col min="28" max="28" width="11.77734375" hidden="1" customWidth="1"/>
    <col min="29" max="30" width="12.21875" hidden="1" customWidth="1"/>
    <col min="31" max="31" width="13" hidden="1" customWidth="1"/>
    <col min="32" max="34" width="12.21875" hidden="1" customWidth="1"/>
    <col min="35" max="35" width="20.554687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2.21875" customWidth="1"/>
    <col min="44" max="44" width="8.44140625" hidden="1" customWidth="1"/>
    <col min="45" max="45" width="9.44140625" hidden="1" customWidth="1"/>
    <col min="46" max="47" width="9" hidden="1" customWidth="1"/>
    <col min="48" max="48" width="9.44140625" hidden="1" customWidth="1"/>
    <col min="49" max="49" width="9" hidden="1" customWidth="1"/>
    <col min="50" max="50" width="8.21875" hidden="1" customWidth="1"/>
    <col min="51" max="51" width="16.88671875" bestFit="1" customWidth="1"/>
    <col min="52" max="52" width="12.77734375" bestFit="1" customWidth="1"/>
    <col min="53" max="53" width="13" bestFit="1" customWidth="1"/>
    <col min="54" max="54" width="10.21875" bestFit="1" customWidth="1"/>
    <col min="55" max="55" width="13.44140625" bestFit="1" customWidth="1"/>
    <col min="56" max="56" width="10.21875" bestFit="1" customWidth="1"/>
    <col min="57" max="57" width="9.44140625" bestFit="1" customWidth="1"/>
    <col min="58" max="58" width="10.21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  <col min="66" max="67" width="9.44140625" bestFit="1" customWidth="1"/>
    <col min="68" max="68" width="9" bestFit="1" customWidth="1"/>
    <col min="69" max="69" width="9.44140625" bestFit="1" customWidth="1"/>
    <col min="70" max="70" width="13.44140625" bestFit="1" customWidth="1"/>
    <col min="71" max="71" width="12.21875" bestFit="1" customWidth="1"/>
    <col min="72" max="72" width="9" bestFit="1" customWidth="1"/>
    <col min="73" max="73" width="9.44140625" bestFit="1" customWidth="1"/>
    <col min="74" max="74" width="11.21875" bestFit="1" customWidth="1"/>
  </cols>
  <sheetData>
    <row r="1" spans="1:74" ht="15" customHeight="1">
      <c r="A1" s="266">
        <v>43497</v>
      </c>
      <c r="B1" s="267" t="s">
        <v>43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4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</row>
    <row r="3" spans="1:74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P5" s="1">
        <v>1</v>
      </c>
      <c r="BQ5">
        <v>7</v>
      </c>
      <c r="BS5" s="1">
        <v>1</v>
      </c>
      <c r="BT5">
        <v>7</v>
      </c>
    </row>
    <row r="6" spans="1:74">
      <c r="A6" s="10">
        <v>43497</v>
      </c>
      <c r="B6" s="3" t="s">
        <v>46</v>
      </c>
      <c r="C6" s="22">
        <v>0</v>
      </c>
      <c r="D6" s="23">
        <v>4.1666666666666664E-2</v>
      </c>
      <c r="E6" s="186">
        <v>0.89600000000000002</v>
      </c>
      <c r="F6" s="186">
        <v>1.1000000000000001</v>
      </c>
      <c r="G6" s="186">
        <v>1.6080000000000001</v>
      </c>
      <c r="H6" s="186">
        <v>2.3090000000000002</v>
      </c>
      <c r="I6" s="186">
        <v>2.0390000000000001</v>
      </c>
      <c r="J6" s="186">
        <v>1.605</v>
      </c>
      <c r="K6" s="186">
        <v>0.92700000000000005</v>
      </c>
      <c r="L6" s="24">
        <f t="shared" ref="L6:L31" ca="1" si="4">T6*6</f>
        <v>0</v>
      </c>
      <c r="M6" s="25">
        <f t="shared" ref="M6:S31" si="5">BG6</f>
        <v>0</v>
      </c>
      <c r="N6" s="26">
        <f t="shared" si="5"/>
        <v>0</v>
      </c>
      <c r="O6" s="26">
        <f t="shared" si="5"/>
        <v>0</v>
      </c>
      <c r="P6" s="26">
        <f t="shared" si="5"/>
        <v>0</v>
      </c>
      <c r="Q6" s="26">
        <f t="shared" si="5"/>
        <v>0</v>
      </c>
      <c r="R6" s="26">
        <f t="shared" si="5"/>
        <v>0</v>
      </c>
      <c r="S6" s="27">
        <f t="shared" si="5"/>
        <v>0</v>
      </c>
      <c r="T6" s="28">
        <f t="shared" ref="T6:T31" ca="1" si="6">IFERROR(M6*M$4+N6*N$4+O6*O$4+P6*P$4+Q6*Q$4+R6*R$4+S6*S$4,"0")</f>
        <v>0</v>
      </c>
      <c r="U6" s="29">
        <v>20000</v>
      </c>
      <c r="V6" s="30">
        <v>20000</v>
      </c>
      <c r="W6" s="30">
        <v>20000</v>
      </c>
      <c r="X6" s="30">
        <v>20000</v>
      </c>
      <c r="Y6" s="30">
        <v>20000</v>
      </c>
      <c r="Z6" s="30">
        <v>20000</v>
      </c>
      <c r="AA6" s="31">
        <v>20000</v>
      </c>
      <c r="AB6" s="32">
        <f t="shared" ref="AB6:AH31" ca="1" si="7">M6*U6*AB$4</f>
        <v>0</v>
      </c>
      <c r="AC6" s="33">
        <f t="shared" ca="1" si="7"/>
        <v>0</v>
      </c>
      <c r="AD6" s="33">
        <f t="shared" ca="1" si="7"/>
        <v>0</v>
      </c>
      <c r="AE6" s="33">
        <f t="shared" ca="1" si="7"/>
        <v>0</v>
      </c>
      <c r="AF6" s="33">
        <f t="shared" ca="1" si="7"/>
        <v>0</v>
      </c>
      <c r="AG6" s="33">
        <f t="shared" ca="1" si="7"/>
        <v>0</v>
      </c>
      <c r="AH6" s="34">
        <f t="shared" ca="1" si="7"/>
        <v>0</v>
      </c>
      <c r="AI6" s="35">
        <f t="shared" ref="AI6:AI31" ca="1" si="8">SUM(AB6:AH6)</f>
        <v>0</v>
      </c>
      <c r="AJ6" s="32">
        <f t="shared" ref="AJ6:AP31" ca="1" si="9">M6*AJ$4*60/$L$4*E6</f>
        <v>0</v>
      </c>
      <c r="AK6" s="33">
        <f t="shared" ca="1" si="9"/>
        <v>0</v>
      </c>
      <c r="AL6" s="33">
        <f t="shared" ca="1" si="9"/>
        <v>0</v>
      </c>
      <c r="AM6" s="33">
        <f t="shared" ca="1" si="9"/>
        <v>0</v>
      </c>
      <c r="AN6" s="33">
        <f t="shared" ca="1" si="9"/>
        <v>0</v>
      </c>
      <c r="AO6" s="33">
        <f t="shared" ca="1" si="9"/>
        <v>0</v>
      </c>
      <c r="AP6" s="34">
        <f t="shared" ca="1" si="9"/>
        <v>0</v>
      </c>
      <c r="AQ6" s="36">
        <f t="shared" ref="AQ6:AQ31" ca="1" si="10">SUM(AJ6:AP6)</f>
        <v>0</v>
      </c>
      <c r="AR6" s="32" t="str">
        <f t="shared" ref="AR6:AY31" ca="1" si="11">IFERROR(AB6/AJ6,"")</f>
        <v/>
      </c>
      <c r="AS6" s="33" t="str">
        <f t="shared" ca="1" si="11"/>
        <v/>
      </c>
      <c r="AT6" s="33" t="str">
        <f t="shared" ca="1" si="11"/>
        <v/>
      </c>
      <c r="AU6" s="33" t="str">
        <f t="shared" ca="1" si="11"/>
        <v/>
      </c>
      <c r="AV6" s="33" t="str">
        <f t="shared" ca="1" si="11"/>
        <v/>
      </c>
      <c r="AW6" s="33" t="str">
        <f t="shared" ca="1" si="11"/>
        <v/>
      </c>
      <c r="AX6" s="34" t="str">
        <f t="shared" ca="1" si="11"/>
        <v/>
      </c>
      <c r="AY6" s="36" t="str">
        <f t="shared" ca="1" si="11"/>
        <v/>
      </c>
      <c r="AZ6" s="37">
        <f>IFERROR(U6/6/E6,"0")</f>
        <v>3720.2380952380954</v>
      </c>
      <c r="BA6" s="37">
        <f t="shared" ref="BA6:BF31" si="12">IFERROR(V6/6/F6,"0")</f>
        <v>3030.30303030303</v>
      </c>
      <c r="BB6" s="37">
        <f t="shared" si="12"/>
        <v>2072.9684908789386</v>
      </c>
      <c r="BC6" s="37">
        <f t="shared" si="12"/>
        <v>1443.6263894903998</v>
      </c>
      <c r="BD6" s="37">
        <f t="shared" si="12"/>
        <v>1634.7882949158084</v>
      </c>
      <c r="BE6" s="37">
        <f t="shared" si="12"/>
        <v>2076.8431983385258</v>
      </c>
      <c r="BF6" s="37">
        <f t="shared" si="12"/>
        <v>3595.8288385472852</v>
      </c>
      <c r="BG6" s="38"/>
      <c r="BH6" s="38"/>
      <c r="BI6" s="38"/>
      <c r="BJ6" s="38"/>
      <c r="BK6" s="38"/>
      <c r="BL6" s="38"/>
      <c r="BM6" s="38"/>
      <c r="BN6" s="73"/>
      <c r="BO6" s="73"/>
      <c r="BP6">
        <v>4000</v>
      </c>
      <c r="BQ6">
        <v>3</v>
      </c>
      <c r="BR6" s="73"/>
      <c r="BS6">
        <v>4000</v>
      </c>
      <c r="BT6">
        <v>6</v>
      </c>
      <c r="BU6" s="73"/>
      <c r="BV6" s="98"/>
    </row>
    <row r="7" spans="1:74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0.76200000000000001</v>
      </c>
      <c r="F7" s="186">
        <v>0.56299999999999994</v>
      </c>
      <c r="G7" s="186">
        <v>0.65200000000000002</v>
      </c>
      <c r="H7" s="186">
        <v>1.022</v>
      </c>
      <c r="I7" s="186">
        <v>0.995</v>
      </c>
      <c r="J7" s="186">
        <v>0.83899999999999997</v>
      </c>
      <c r="K7" s="186">
        <v>0.66</v>
      </c>
      <c r="L7" s="41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45">
        <f t="shared" ca="1" si="6"/>
        <v>0</v>
      </c>
      <c r="U7" s="46">
        <v>9000</v>
      </c>
      <c r="V7" s="47">
        <v>9000</v>
      </c>
      <c r="W7" s="47">
        <v>9000</v>
      </c>
      <c r="X7" s="47">
        <v>9000</v>
      </c>
      <c r="Y7" s="47">
        <v>9000</v>
      </c>
      <c r="Z7" s="47">
        <v>9000</v>
      </c>
      <c r="AA7" s="48">
        <v>9000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31" si="13">IFERROR(U7/6/E7,"0")</f>
        <v>1968.5039370078739</v>
      </c>
      <c r="BA7" s="37">
        <f t="shared" si="12"/>
        <v>2664.2984014209596</v>
      </c>
      <c r="BB7" s="37">
        <f t="shared" si="12"/>
        <v>2300.6134969325153</v>
      </c>
      <c r="BC7" s="37">
        <f t="shared" si="12"/>
        <v>1467.7103718199608</v>
      </c>
      <c r="BD7" s="37">
        <f t="shared" si="12"/>
        <v>1507.537688442211</v>
      </c>
      <c r="BE7" s="37">
        <f t="shared" si="12"/>
        <v>1787.8426698450537</v>
      </c>
      <c r="BF7" s="37">
        <f t="shared" si="12"/>
        <v>2272.7272727272725</v>
      </c>
      <c r="BG7" s="218"/>
      <c r="BH7" s="218"/>
      <c r="BI7" s="218"/>
      <c r="BJ7" s="218"/>
      <c r="BK7" s="218"/>
      <c r="BL7" s="218"/>
      <c r="BM7" s="218"/>
      <c r="BN7" s="73"/>
      <c r="BO7" s="73"/>
      <c r="BP7">
        <f>BP6+500</f>
        <v>4500</v>
      </c>
      <c r="BQ7">
        <v>0</v>
      </c>
      <c r="BR7" s="73"/>
      <c r="BS7">
        <f>BS6+1000</f>
        <v>5000</v>
      </c>
      <c r="BT7">
        <v>3</v>
      </c>
      <c r="BU7" s="73"/>
      <c r="BV7" s="98"/>
    </row>
    <row r="8" spans="1:74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0.40799999999999997</v>
      </c>
      <c r="F8" s="186">
        <v>0.125</v>
      </c>
      <c r="G8" s="186">
        <v>0.10100000000000001</v>
      </c>
      <c r="H8" s="186">
        <v>5.0999999999999997E-2</v>
      </c>
      <c r="I8" s="186">
        <v>3.6999999999999998E-2</v>
      </c>
      <c r="J8" s="186">
        <v>0.184</v>
      </c>
      <c r="K8" s="186">
        <v>0.187</v>
      </c>
      <c r="L8" s="41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45">
        <f t="shared" ca="1" si="6"/>
        <v>0</v>
      </c>
      <c r="U8" s="46">
        <v>6375</v>
      </c>
      <c r="V8" s="47">
        <v>6375</v>
      </c>
      <c r="W8" s="47">
        <v>6375</v>
      </c>
      <c r="X8" s="47">
        <v>6375</v>
      </c>
      <c r="Y8" s="47">
        <v>6375</v>
      </c>
      <c r="Z8" s="47">
        <v>6375</v>
      </c>
      <c r="AA8" s="48">
        <v>6375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13"/>
        <v>2604.166666666667</v>
      </c>
      <c r="BA8" s="37">
        <f t="shared" si="12"/>
        <v>8500</v>
      </c>
      <c r="BB8" s="37">
        <f t="shared" si="12"/>
        <v>10519.801980198019</v>
      </c>
      <c r="BC8" s="37">
        <f t="shared" si="12"/>
        <v>20833.333333333336</v>
      </c>
      <c r="BD8" s="37">
        <f t="shared" si="12"/>
        <v>28716.216216216217</v>
      </c>
      <c r="BE8" s="37">
        <f t="shared" si="12"/>
        <v>5774.4565217391309</v>
      </c>
      <c r="BF8" s="37">
        <f t="shared" si="12"/>
        <v>5681.818181818182</v>
      </c>
      <c r="BG8" s="218"/>
      <c r="BH8" s="218"/>
      <c r="BI8" s="218"/>
      <c r="BJ8" s="218"/>
      <c r="BK8" s="218"/>
      <c r="BL8" s="218"/>
      <c r="BM8" s="218"/>
      <c r="BN8" s="73"/>
      <c r="BO8" s="73"/>
      <c r="BP8">
        <f>BP7+500</f>
        <v>5000</v>
      </c>
      <c r="BQ8">
        <v>0</v>
      </c>
      <c r="BR8" s="73"/>
      <c r="BS8">
        <f>BS7+500</f>
        <v>5500</v>
      </c>
      <c r="BT8">
        <v>0</v>
      </c>
      <c r="BU8" s="73"/>
      <c r="BV8" s="98"/>
    </row>
    <row r="9" spans="1:74">
      <c r="A9" s="10">
        <v>43586</v>
      </c>
      <c r="B9" s="3" t="s">
        <v>46</v>
      </c>
      <c r="C9" s="39">
        <v>0.125</v>
      </c>
      <c r="D9" s="40">
        <v>0.16666666666666666</v>
      </c>
      <c r="E9" s="186">
        <v>4.3999999999999997E-2</v>
      </c>
      <c r="F9" s="186">
        <v>0.27600000000000002</v>
      </c>
      <c r="G9" s="186">
        <v>7.0000000000000001E-3</v>
      </c>
      <c r="H9" s="186">
        <v>2.5000000000000001E-2</v>
      </c>
      <c r="I9" s="186">
        <v>2.8000000000000001E-2</v>
      </c>
      <c r="J9" s="186">
        <v>5.8000000000000003E-2</v>
      </c>
      <c r="K9" s="186">
        <v>2.8000000000000001E-2</v>
      </c>
      <c r="L9" s="41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45">
        <f t="shared" ca="1" si="6"/>
        <v>0</v>
      </c>
      <c r="U9" s="46">
        <v>6375</v>
      </c>
      <c r="V9" s="47">
        <v>6375</v>
      </c>
      <c r="W9" s="47">
        <v>6375</v>
      </c>
      <c r="X9" s="47">
        <v>6375</v>
      </c>
      <c r="Y9" s="47">
        <v>6375</v>
      </c>
      <c r="Z9" s="47">
        <v>6375</v>
      </c>
      <c r="AA9" s="48">
        <v>6375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>
        <f t="shared" si="13"/>
        <v>24147.727272727276</v>
      </c>
      <c r="BA9" s="37">
        <f t="shared" si="12"/>
        <v>3849.63768115942</v>
      </c>
      <c r="BB9" s="37">
        <f t="shared" si="12"/>
        <v>151785.71428571429</v>
      </c>
      <c r="BC9" s="37">
        <f t="shared" si="12"/>
        <v>42500</v>
      </c>
      <c r="BD9" s="37">
        <f t="shared" si="12"/>
        <v>37946.428571428572</v>
      </c>
      <c r="BE9" s="37">
        <f t="shared" si="12"/>
        <v>18318.965517241377</v>
      </c>
      <c r="BF9" s="37">
        <f t="shared" si="12"/>
        <v>37946.428571428572</v>
      </c>
      <c r="BG9" s="218"/>
      <c r="BH9" s="218"/>
      <c r="BI9" s="218"/>
      <c r="BJ9" s="218"/>
      <c r="BK9" s="218"/>
      <c r="BL9" s="218"/>
      <c r="BM9" s="218"/>
      <c r="BN9" s="73"/>
      <c r="BO9" s="73"/>
      <c r="BP9">
        <f>BP8+500</f>
        <v>5500</v>
      </c>
      <c r="BQ9">
        <v>0</v>
      </c>
      <c r="BR9" s="73"/>
      <c r="BS9">
        <f t="shared" ref="BS9" si="14">BS8+300</f>
        <v>5800</v>
      </c>
      <c r="BT9">
        <v>0</v>
      </c>
      <c r="BU9" s="73"/>
      <c r="BV9" s="98"/>
    </row>
    <row r="10" spans="1:74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8.0000000000000002E-3</v>
      </c>
      <c r="F10" s="186">
        <v>0.14899999999999999</v>
      </c>
      <c r="G10" s="186">
        <v>6.0000000000000001E-3</v>
      </c>
      <c r="H10" s="186">
        <v>2.1000000000000001E-2</v>
      </c>
      <c r="I10" s="186">
        <v>1E-3</v>
      </c>
      <c r="J10" s="186">
        <v>2.3E-2</v>
      </c>
      <c r="K10" s="186">
        <v>1.4999999999999999E-2</v>
      </c>
      <c r="L10" s="41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45">
        <f t="shared" ca="1" si="6"/>
        <v>0</v>
      </c>
      <c r="U10" s="46">
        <v>6375</v>
      </c>
      <c r="V10" s="47">
        <v>6375</v>
      </c>
      <c r="W10" s="47">
        <v>6375</v>
      </c>
      <c r="X10" s="47">
        <v>6375</v>
      </c>
      <c r="Y10" s="47">
        <v>6375</v>
      </c>
      <c r="Z10" s="47">
        <v>6375</v>
      </c>
      <c r="AA10" s="48">
        <v>6375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13"/>
        <v>132812.5</v>
      </c>
      <c r="BA10" s="37">
        <f t="shared" si="12"/>
        <v>7130.8724832214766</v>
      </c>
      <c r="BB10" s="37">
        <f t="shared" si="12"/>
        <v>177083.33333333334</v>
      </c>
      <c r="BC10" s="37">
        <f t="shared" si="12"/>
        <v>50595.238095238092</v>
      </c>
      <c r="BD10" s="37">
        <f t="shared" si="12"/>
        <v>1062500</v>
      </c>
      <c r="BE10" s="37">
        <f t="shared" si="12"/>
        <v>46195.652173913048</v>
      </c>
      <c r="BF10" s="37">
        <f t="shared" si="12"/>
        <v>70833.333333333343</v>
      </c>
      <c r="BG10" s="218"/>
      <c r="BH10" s="218"/>
      <c r="BI10" s="218"/>
      <c r="BJ10" s="218"/>
      <c r="BK10" s="218"/>
      <c r="BL10" s="218"/>
      <c r="BM10" s="218"/>
      <c r="BN10" s="73"/>
      <c r="BO10" s="73"/>
      <c r="BP10" s="73"/>
      <c r="BQ10" s="73"/>
      <c r="BR10" s="73"/>
      <c r="BS10" s="73"/>
      <c r="BT10" s="73"/>
      <c r="BU10" s="73"/>
      <c r="BV10" s="98"/>
    </row>
    <row r="11" spans="1:74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1E-3</v>
      </c>
      <c r="F11" s="186">
        <v>3.6999999999999998E-2</v>
      </c>
      <c r="G11" s="186">
        <v>1E-3</v>
      </c>
      <c r="H11" s="186">
        <v>2.5000000000000001E-2</v>
      </c>
      <c r="I11" s="186">
        <v>1.0999999999999999E-2</v>
      </c>
      <c r="J11" s="186">
        <v>8.0000000000000002E-3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45">
        <f t="shared" ca="1" si="6"/>
        <v>0</v>
      </c>
      <c r="U11" s="46">
        <v>6375</v>
      </c>
      <c r="V11" s="47">
        <v>6375</v>
      </c>
      <c r="W11" s="47">
        <v>6375</v>
      </c>
      <c r="X11" s="47">
        <v>6375</v>
      </c>
      <c r="Y11" s="47">
        <v>6375</v>
      </c>
      <c r="Z11" s="47">
        <v>6375</v>
      </c>
      <c r="AA11" s="48">
        <v>6375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>
        <f t="shared" si="13"/>
        <v>1062500</v>
      </c>
      <c r="BA11" s="37">
        <f t="shared" si="12"/>
        <v>28716.216216216217</v>
      </c>
      <c r="BB11" s="37">
        <f t="shared" si="12"/>
        <v>1062500</v>
      </c>
      <c r="BC11" s="37">
        <f t="shared" si="12"/>
        <v>42500</v>
      </c>
      <c r="BD11" s="37">
        <f t="shared" si="12"/>
        <v>96590.909090909103</v>
      </c>
      <c r="BE11" s="37">
        <f t="shared" si="12"/>
        <v>132812.5</v>
      </c>
      <c r="BF11" s="37" t="str">
        <f t="shared" si="12"/>
        <v>0</v>
      </c>
      <c r="BG11" s="218"/>
      <c r="BH11" s="218"/>
      <c r="BI11" s="218"/>
      <c r="BJ11" s="218"/>
      <c r="BK11" s="218"/>
      <c r="BL11" s="218"/>
      <c r="BM11" s="218"/>
      <c r="BN11" s="73"/>
      <c r="BO11" s="73"/>
      <c r="BP11" s="73"/>
      <c r="BQ11" s="73"/>
      <c r="BR11" s="73"/>
      <c r="BS11" s="73"/>
      <c r="BT11" s="73"/>
      <c r="BU11" s="73"/>
      <c r="BV11" s="98"/>
    </row>
    <row r="12" spans="1:74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1.2E-2</v>
      </c>
      <c r="F12" s="186">
        <v>0.03</v>
      </c>
      <c r="G12" s="186">
        <v>1.9E-2</v>
      </c>
      <c r="H12" s="186">
        <v>0.115</v>
      </c>
      <c r="I12" s="186">
        <v>0.01</v>
      </c>
      <c r="J12" s="186">
        <v>4.3999999999999997E-2</v>
      </c>
      <c r="K12" s="186">
        <v>1.4999999999999999E-2</v>
      </c>
      <c r="L12" s="41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45">
        <f t="shared" ca="1" si="6"/>
        <v>0</v>
      </c>
      <c r="U12" s="46">
        <v>6375</v>
      </c>
      <c r="V12" s="47">
        <v>6375</v>
      </c>
      <c r="W12" s="47">
        <v>6375</v>
      </c>
      <c r="X12" s="47">
        <v>6375</v>
      </c>
      <c r="Y12" s="47">
        <v>6375</v>
      </c>
      <c r="Z12" s="47">
        <v>6375</v>
      </c>
      <c r="AA12" s="48">
        <v>6375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13"/>
        <v>88541.666666666672</v>
      </c>
      <c r="BA12" s="37">
        <f t="shared" si="12"/>
        <v>35416.666666666672</v>
      </c>
      <c r="BB12" s="37">
        <f t="shared" si="12"/>
        <v>55921.052631578947</v>
      </c>
      <c r="BC12" s="37">
        <f t="shared" si="12"/>
        <v>9239.1304347826081</v>
      </c>
      <c r="BD12" s="37">
        <f t="shared" si="12"/>
        <v>106250</v>
      </c>
      <c r="BE12" s="37">
        <f t="shared" si="12"/>
        <v>24147.727272727276</v>
      </c>
      <c r="BF12" s="37">
        <f t="shared" si="12"/>
        <v>70833.333333333343</v>
      </c>
      <c r="BG12" s="218"/>
      <c r="BH12" s="218"/>
      <c r="BI12" s="218"/>
      <c r="BJ12" s="218"/>
      <c r="BK12" s="218"/>
      <c r="BL12" s="218"/>
      <c r="BM12" s="218"/>
      <c r="BN12" s="73"/>
      <c r="BO12" s="73"/>
      <c r="BP12" s="73"/>
      <c r="BQ12" s="73"/>
      <c r="BR12" s="73"/>
      <c r="BS12" s="73"/>
      <c r="BT12" s="73"/>
      <c r="BU12" s="73"/>
      <c r="BV12" s="98"/>
    </row>
    <row r="13" spans="1:74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6.2E-2</v>
      </c>
      <c r="F13" s="186">
        <v>0.186</v>
      </c>
      <c r="G13" s="186">
        <v>0.14699999999999999</v>
      </c>
      <c r="H13" s="186">
        <v>0.17</v>
      </c>
      <c r="I13" s="186">
        <v>0.17799999999999999</v>
      </c>
      <c r="J13" s="186">
        <v>0.126</v>
      </c>
      <c r="K13" s="186">
        <v>6.0999999999999999E-2</v>
      </c>
      <c r="L13" s="41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45">
        <f t="shared" ca="1" si="6"/>
        <v>0</v>
      </c>
      <c r="U13" s="46">
        <v>6375</v>
      </c>
      <c r="V13" s="47">
        <v>6375</v>
      </c>
      <c r="W13" s="47">
        <v>6375</v>
      </c>
      <c r="X13" s="47">
        <v>6375</v>
      </c>
      <c r="Y13" s="47">
        <v>6375</v>
      </c>
      <c r="Z13" s="47">
        <v>6375</v>
      </c>
      <c r="AA13" s="48">
        <v>6375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13"/>
        <v>17137.096774193549</v>
      </c>
      <c r="BA13" s="37">
        <f t="shared" si="12"/>
        <v>5712.3655913978491</v>
      </c>
      <c r="BB13" s="37">
        <f t="shared" si="12"/>
        <v>7227.8911564625851</v>
      </c>
      <c r="BC13" s="37">
        <f t="shared" si="12"/>
        <v>6250</v>
      </c>
      <c r="BD13" s="37">
        <f t="shared" si="12"/>
        <v>5969.1011235955057</v>
      </c>
      <c r="BE13" s="37">
        <f t="shared" si="12"/>
        <v>8432.539682539682</v>
      </c>
      <c r="BF13" s="37">
        <f t="shared" si="12"/>
        <v>17418.032786885247</v>
      </c>
      <c r="BG13" s="38">
        <f t="shared" ref="BG13:BG27" si="15">IFERROR(VLOOKUP(AZ13,$BP$5:$BQ$9,2,TRUE),"0")</f>
        <v>0</v>
      </c>
      <c r="BH13" s="38">
        <f t="shared" ref="BH13:BM27" si="16">IFERROR(VLOOKUP(BA13,$BP$5:$BQ$9,2,TRUE),"0")</f>
        <v>0</v>
      </c>
      <c r="BI13" s="38">
        <f t="shared" si="16"/>
        <v>0</v>
      </c>
      <c r="BJ13" s="38">
        <f t="shared" si="16"/>
        <v>0</v>
      </c>
      <c r="BK13" s="38">
        <f t="shared" si="16"/>
        <v>0</v>
      </c>
      <c r="BL13" s="38">
        <f t="shared" si="16"/>
        <v>0</v>
      </c>
      <c r="BM13" s="38">
        <f t="shared" si="16"/>
        <v>0</v>
      </c>
      <c r="BN13" s="73"/>
      <c r="BO13" s="73"/>
      <c r="BP13" s="73"/>
      <c r="BQ13" s="73"/>
      <c r="BR13" s="73"/>
      <c r="BS13" s="73"/>
      <c r="BT13" s="73"/>
      <c r="BU13" s="73"/>
      <c r="BV13" s="98"/>
    </row>
    <row r="14" spans="1:74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0.23</v>
      </c>
      <c r="F14" s="186">
        <v>0.69899999999999995</v>
      </c>
      <c r="G14" s="186">
        <v>0.52900000000000003</v>
      </c>
      <c r="H14" s="186">
        <v>0.54700000000000004</v>
      </c>
      <c r="I14" s="186">
        <v>0.442</v>
      </c>
      <c r="J14" s="186">
        <v>0.4</v>
      </c>
      <c r="K14" s="186">
        <v>0.36199999999999999</v>
      </c>
      <c r="L14" s="41">
        <f t="shared" ca="1" si="4"/>
        <v>744</v>
      </c>
      <c r="M14" s="42">
        <f t="shared" si="5"/>
        <v>0</v>
      </c>
      <c r="N14" s="43">
        <f t="shared" si="5"/>
        <v>7</v>
      </c>
      <c r="O14" s="43">
        <f t="shared" si="5"/>
        <v>7</v>
      </c>
      <c r="P14" s="43">
        <f t="shared" si="5"/>
        <v>7</v>
      </c>
      <c r="Q14" s="43">
        <f t="shared" si="5"/>
        <v>7</v>
      </c>
      <c r="R14" s="43">
        <f t="shared" si="5"/>
        <v>3</v>
      </c>
      <c r="S14" s="44">
        <f t="shared" si="5"/>
        <v>0</v>
      </c>
      <c r="T14" s="45">
        <f t="shared" ca="1" si="6"/>
        <v>124</v>
      </c>
      <c r="U14" s="46">
        <v>10000</v>
      </c>
      <c r="V14" s="47">
        <v>10000</v>
      </c>
      <c r="W14" s="47">
        <v>10000</v>
      </c>
      <c r="X14" s="47">
        <v>10000</v>
      </c>
      <c r="Y14" s="47">
        <v>10000</v>
      </c>
      <c r="Z14" s="47">
        <v>10000</v>
      </c>
      <c r="AA14" s="48">
        <v>10000</v>
      </c>
      <c r="AB14" s="49">
        <f t="shared" ca="1" si="7"/>
        <v>0</v>
      </c>
      <c r="AC14" s="50">
        <f t="shared" ca="1" si="7"/>
        <v>280000</v>
      </c>
      <c r="AD14" s="50">
        <f t="shared" ca="1" si="7"/>
        <v>280000</v>
      </c>
      <c r="AE14" s="50">
        <f t="shared" ca="1" si="7"/>
        <v>280000</v>
      </c>
      <c r="AF14" s="50">
        <f t="shared" ca="1" si="7"/>
        <v>280000</v>
      </c>
      <c r="AG14" s="50">
        <f t="shared" ca="1" si="7"/>
        <v>120000</v>
      </c>
      <c r="AH14" s="51">
        <f t="shared" ca="1" si="7"/>
        <v>0</v>
      </c>
      <c r="AI14" s="114">
        <f t="shared" ca="1" si="8"/>
        <v>1240000</v>
      </c>
      <c r="AJ14" s="49">
        <f t="shared" ca="1" si="9"/>
        <v>0</v>
      </c>
      <c r="AK14" s="50">
        <f t="shared" ca="1" si="9"/>
        <v>117.43199999999999</v>
      </c>
      <c r="AL14" s="50">
        <f t="shared" ca="1" si="9"/>
        <v>88.872</v>
      </c>
      <c r="AM14" s="50">
        <f t="shared" ca="1" si="9"/>
        <v>91.896000000000001</v>
      </c>
      <c r="AN14" s="50">
        <f t="shared" ca="1" si="9"/>
        <v>74.256</v>
      </c>
      <c r="AO14" s="50">
        <f t="shared" ca="1" si="9"/>
        <v>28.8</v>
      </c>
      <c r="AP14" s="51">
        <f t="shared" ca="1" si="9"/>
        <v>0</v>
      </c>
      <c r="AQ14" s="52">
        <f t="shared" ca="1" si="10"/>
        <v>401.25600000000003</v>
      </c>
      <c r="AR14" s="49" t="str">
        <f t="shared" ca="1" si="11"/>
        <v/>
      </c>
      <c r="AS14" s="50">
        <f t="shared" ca="1" si="11"/>
        <v>2384.3586075345734</v>
      </c>
      <c r="AT14" s="50">
        <f t="shared" ca="1" si="11"/>
        <v>3150.5986137366099</v>
      </c>
      <c r="AU14" s="50">
        <f t="shared" ca="1" si="11"/>
        <v>3046.9226081657525</v>
      </c>
      <c r="AV14" s="50">
        <f t="shared" ca="1" si="11"/>
        <v>3770.739064856712</v>
      </c>
      <c r="AW14" s="50">
        <f t="shared" ca="1" si="11"/>
        <v>4166.666666666667</v>
      </c>
      <c r="AX14" s="51" t="str">
        <f t="shared" ca="1" si="11"/>
        <v/>
      </c>
      <c r="AY14" s="52">
        <f t="shared" ca="1" si="11"/>
        <v>3090.2964690870663</v>
      </c>
      <c r="AZ14" s="37">
        <f t="shared" si="13"/>
        <v>7246.376811594203</v>
      </c>
      <c r="BA14" s="37">
        <f t="shared" si="12"/>
        <v>2384.3586075345734</v>
      </c>
      <c r="BB14" s="37">
        <f t="shared" si="12"/>
        <v>3150.5986137366099</v>
      </c>
      <c r="BC14" s="37">
        <f t="shared" si="12"/>
        <v>3046.9226081657525</v>
      </c>
      <c r="BD14" s="37">
        <f t="shared" si="12"/>
        <v>3770.739064856712</v>
      </c>
      <c r="BE14" s="37">
        <f t="shared" si="12"/>
        <v>4166.666666666667</v>
      </c>
      <c r="BF14" s="37">
        <f t="shared" si="12"/>
        <v>4604.0515653775328</v>
      </c>
      <c r="BG14" s="38">
        <f t="shared" si="15"/>
        <v>0</v>
      </c>
      <c r="BH14" s="38">
        <f t="shared" si="16"/>
        <v>7</v>
      </c>
      <c r="BI14" s="38">
        <f t="shared" si="16"/>
        <v>7</v>
      </c>
      <c r="BJ14" s="38">
        <f t="shared" si="16"/>
        <v>7</v>
      </c>
      <c r="BK14" s="38">
        <f t="shared" si="16"/>
        <v>7</v>
      </c>
      <c r="BL14" s="38">
        <f t="shared" si="16"/>
        <v>3</v>
      </c>
      <c r="BM14" s="38">
        <f t="shared" si="16"/>
        <v>0</v>
      </c>
      <c r="BN14" s="73"/>
      <c r="BO14" s="73"/>
      <c r="BP14" s="73"/>
      <c r="BQ14" s="73"/>
      <c r="BR14" s="73"/>
      <c r="BS14" s="73"/>
      <c r="BT14" s="73"/>
      <c r="BU14" s="73"/>
      <c r="BV14" s="98"/>
    </row>
    <row r="15" spans="1:74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0.55600000000000005</v>
      </c>
      <c r="F15" s="186">
        <v>0.67700000000000005</v>
      </c>
      <c r="G15" s="186">
        <v>0.86399999999999999</v>
      </c>
      <c r="H15" s="186">
        <v>0.75700000000000001</v>
      </c>
      <c r="I15" s="186">
        <v>0.65400000000000003</v>
      </c>
      <c r="J15" s="186">
        <v>0.52400000000000002</v>
      </c>
      <c r="K15" s="186">
        <v>0.48699999999999999</v>
      </c>
      <c r="L15" s="41">
        <f t="shared" ca="1" si="4"/>
        <v>0</v>
      </c>
      <c r="M15" s="42">
        <f t="shared" si="5"/>
        <v>0</v>
      </c>
      <c r="N15" s="43">
        <f t="shared" si="5"/>
        <v>0</v>
      </c>
      <c r="O15" s="43">
        <f t="shared" si="5"/>
        <v>0</v>
      </c>
      <c r="P15" s="43">
        <f t="shared" si="5"/>
        <v>0</v>
      </c>
      <c r="Q15" s="43">
        <f t="shared" si="5"/>
        <v>0</v>
      </c>
      <c r="R15" s="43">
        <f t="shared" si="5"/>
        <v>0</v>
      </c>
      <c r="S15" s="44">
        <f t="shared" si="5"/>
        <v>0</v>
      </c>
      <c r="T15" s="45">
        <f t="shared" ca="1" si="6"/>
        <v>0</v>
      </c>
      <c r="U15" s="46">
        <v>28500</v>
      </c>
      <c r="V15" s="47">
        <v>28500</v>
      </c>
      <c r="W15" s="47">
        <v>28500</v>
      </c>
      <c r="X15" s="47">
        <v>28500</v>
      </c>
      <c r="Y15" s="47">
        <v>28500</v>
      </c>
      <c r="Z15" s="47">
        <v>28500</v>
      </c>
      <c r="AA15" s="48">
        <v>28500</v>
      </c>
      <c r="AB15" s="49">
        <f t="shared" ca="1" si="7"/>
        <v>0</v>
      </c>
      <c r="AC15" s="50">
        <f t="shared" ca="1" si="7"/>
        <v>0</v>
      </c>
      <c r="AD15" s="50">
        <f t="shared" ca="1" si="7"/>
        <v>0</v>
      </c>
      <c r="AE15" s="50">
        <f t="shared" ca="1" si="7"/>
        <v>0</v>
      </c>
      <c r="AF15" s="50">
        <f t="shared" ca="1" si="7"/>
        <v>0</v>
      </c>
      <c r="AG15" s="50">
        <f t="shared" ca="1" si="7"/>
        <v>0</v>
      </c>
      <c r="AH15" s="51">
        <f t="shared" ca="1" si="7"/>
        <v>0</v>
      </c>
      <c r="AI15" s="114">
        <f t="shared" ca="1" si="8"/>
        <v>0</v>
      </c>
      <c r="AJ15" s="49">
        <f t="shared" ca="1" si="9"/>
        <v>0</v>
      </c>
      <c r="AK15" s="50">
        <f t="shared" ca="1" si="9"/>
        <v>0</v>
      </c>
      <c r="AL15" s="50">
        <f t="shared" ca="1" si="9"/>
        <v>0</v>
      </c>
      <c r="AM15" s="50">
        <f t="shared" ca="1" si="9"/>
        <v>0</v>
      </c>
      <c r="AN15" s="50">
        <f t="shared" ca="1" si="9"/>
        <v>0</v>
      </c>
      <c r="AO15" s="50">
        <f t="shared" ca="1" si="9"/>
        <v>0</v>
      </c>
      <c r="AP15" s="51">
        <f t="shared" ca="1" si="9"/>
        <v>0</v>
      </c>
      <c r="AQ15" s="52">
        <f t="shared" ca="1" si="10"/>
        <v>0</v>
      </c>
      <c r="AR15" s="49" t="str">
        <f t="shared" ca="1" si="11"/>
        <v/>
      </c>
      <c r="AS15" s="50" t="str">
        <f t="shared" ca="1" si="11"/>
        <v/>
      </c>
      <c r="AT15" s="50" t="str">
        <f t="shared" ca="1" si="11"/>
        <v/>
      </c>
      <c r="AU15" s="50" t="str">
        <f t="shared" ca="1" si="11"/>
        <v/>
      </c>
      <c r="AV15" s="50" t="str">
        <f t="shared" ca="1" si="11"/>
        <v/>
      </c>
      <c r="AW15" s="50" t="str">
        <f t="shared" ca="1" si="11"/>
        <v/>
      </c>
      <c r="AX15" s="51" t="str">
        <f t="shared" ca="1" si="11"/>
        <v/>
      </c>
      <c r="AY15" s="52" t="str">
        <f t="shared" ca="1" si="11"/>
        <v/>
      </c>
      <c r="AZ15" s="37">
        <f t="shared" si="13"/>
        <v>8543.1654676258986</v>
      </c>
      <c r="BA15" s="37">
        <f t="shared" si="12"/>
        <v>7016.2481536189061</v>
      </c>
      <c r="BB15" s="37">
        <f t="shared" si="12"/>
        <v>5497.6851851851852</v>
      </c>
      <c r="BC15" s="37">
        <f t="shared" si="12"/>
        <v>6274.7688243064731</v>
      </c>
      <c r="BD15" s="37">
        <f t="shared" si="12"/>
        <v>7262.9969418960245</v>
      </c>
      <c r="BE15" s="37">
        <f t="shared" si="12"/>
        <v>9064.8854961832058</v>
      </c>
      <c r="BF15" s="37">
        <f t="shared" si="12"/>
        <v>9753.5934291581107</v>
      </c>
      <c r="BG15" s="38">
        <f t="shared" si="15"/>
        <v>0</v>
      </c>
      <c r="BH15" s="38">
        <f t="shared" si="16"/>
        <v>0</v>
      </c>
      <c r="BI15" s="38">
        <f t="shared" si="16"/>
        <v>0</v>
      </c>
      <c r="BJ15" s="38">
        <f t="shared" si="16"/>
        <v>0</v>
      </c>
      <c r="BK15" s="38">
        <f t="shared" si="16"/>
        <v>0</v>
      </c>
      <c r="BL15" s="38">
        <f t="shared" si="16"/>
        <v>0</v>
      </c>
      <c r="BM15" s="38">
        <f t="shared" si="16"/>
        <v>0</v>
      </c>
      <c r="BN15" s="73"/>
      <c r="BO15" s="73"/>
      <c r="BP15" s="73"/>
      <c r="BQ15" s="73"/>
      <c r="BR15" s="73"/>
      <c r="BS15" s="73"/>
      <c r="BT15" s="73"/>
      <c r="BU15" s="73"/>
      <c r="BV15" s="98"/>
    </row>
    <row r="16" spans="1:74">
      <c r="A16" s="10">
        <v>43800</v>
      </c>
      <c r="B16" s="3" t="s">
        <v>50</v>
      </c>
      <c r="C16" s="136">
        <v>0.41666666666666669</v>
      </c>
      <c r="D16" s="137">
        <v>0.4375</v>
      </c>
      <c r="E16" s="186">
        <v>0.41299999999999998</v>
      </c>
      <c r="F16" s="186">
        <v>0.77600000000000002</v>
      </c>
      <c r="G16" s="186">
        <v>0.95099999999999996</v>
      </c>
      <c r="H16" s="186">
        <v>0.89300000000000002</v>
      </c>
      <c r="I16" s="186">
        <v>0.81499999999999995</v>
      </c>
      <c r="J16" s="186">
        <v>0.76700000000000002</v>
      </c>
      <c r="K16" s="186">
        <v>0.65500000000000003</v>
      </c>
      <c r="L16" s="138">
        <f t="shared" ca="1" si="4"/>
        <v>0</v>
      </c>
      <c r="M16" s="42">
        <f t="shared" si="5"/>
        <v>0</v>
      </c>
      <c r="N16" s="43">
        <f t="shared" si="5"/>
        <v>0</v>
      </c>
      <c r="O16" s="43">
        <f t="shared" si="5"/>
        <v>0</v>
      </c>
      <c r="P16" s="43">
        <f t="shared" si="5"/>
        <v>0</v>
      </c>
      <c r="Q16" s="43">
        <f t="shared" si="5"/>
        <v>0</v>
      </c>
      <c r="R16" s="43">
        <f t="shared" si="5"/>
        <v>0</v>
      </c>
      <c r="S16" s="44">
        <f t="shared" si="5"/>
        <v>0</v>
      </c>
      <c r="T16" s="45">
        <f t="shared" ca="1" si="6"/>
        <v>0</v>
      </c>
      <c r="U16" s="46">
        <v>28500</v>
      </c>
      <c r="V16" s="47">
        <v>28500</v>
      </c>
      <c r="W16" s="47">
        <v>28500</v>
      </c>
      <c r="X16" s="47">
        <v>28500</v>
      </c>
      <c r="Y16" s="47">
        <v>28500</v>
      </c>
      <c r="Z16" s="47">
        <v>28500</v>
      </c>
      <c r="AA16" s="48">
        <v>28500</v>
      </c>
      <c r="AB16" s="49">
        <f t="shared" ca="1" si="7"/>
        <v>0</v>
      </c>
      <c r="AC16" s="50">
        <f t="shared" ca="1" si="7"/>
        <v>0</v>
      </c>
      <c r="AD16" s="50">
        <f t="shared" ca="1" si="7"/>
        <v>0</v>
      </c>
      <c r="AE16" s="50">
        <f t="shared" ca="1" si="7"/>
        <v>0</v>
      </c>
      <c r="AF16" s="50">
        <f t="shared" ca="1" si="7"/>
        <v>0</v>
      </c>
      <c r="AG16" s="50">
        <f t="shared" ca="1" si="7"/>
        <v>0</v>
      </c>
      <c r="AH16" s="51">
        <f t="shared" ca="1" si="7"/>
        <v>0</v>
      </c>
      <c r="AI16" s="114">
        <f t="shared" ca="1" si="8"/>
        <v>0</v>
      </c>
      <c r="AJ16" s="49">
        <f t="shared" ca="1" si="9"/>
        <v>0</v>
      </c>
      <c r="AK16" s="50">
        <f t="shared" ca="1" si="9"/>
        <v>0</v>
      </c>
      <c r="AL16" s="50">
        <f t="shared" ca="1" si="9"/>
        <v>0</v>
      </c>
      <c r="AM16" s="50">
        <f t="shared" ca="1" si="9"/>
        <v>0</v>
      </c>
      <c r="AN16" s="50">
        <f t="shared" ca="1" si="9"/>
        <v>0</v>
      </c>
      <c r="AO16" s="50">
        <f t="shared" ca="1" si="9"/>
        <v>0</v>
      </c>
      <c r="AP16" s="51">
        <f t="shared" ca="1" si="9"/>
        <v>0</v>
      </c>
      <c r="AQ16" s="52">
        <f t="shared" ca="1" si="10"/>
        <v>0</v>
      </c>
      <c r="AR16" s="49" t="str">
        <f t="shared" ca="1" si="11"/>
        <v/>
      </c>
      <c r="AS16" s="50" t="str">
        <f t="shared" ca="1" si="11"/>
        <v/>
      </c>
      <c r="AT16" s="50" t="str">
        <f t="shared" ca="1" si="11"/>
        <v/>
      </c>
      <c r="AU16" s="50" t="str">
        <f t="shared" ca="1" si="11"/>
        <v/>
      </c>
      <c r="AV16" s="50" t="str">
        <f t="shared" ca="1" si="11"/>
        <v/>
      </c>
      <c r="AW16" s="50" t="str">
        <f t="shared" ca="1" si="11"/>
        <v/>
      </c>
      <c r="AX16" s="51" t="str">
        <f t="shared" ca="1" si="11"/>
        <v/>
      </c>
      <c r="AY16" s="52" t="str">
        <f t="shared" ca="1" si="11"/>
        <v/>
      </c>
      <c r="AZ16" s="37">
        <f t="shared" si="13"/>
        <v>11501.210653753027</v>
      </c>
      <c r="BA16" s="37">
        <f t="shared" si="12"/>
        <v>6121.1340206185569</v>
      </c>
      <c r="BB16" s="37">
        <f t="shared" si="12"/>
        <v>4994.7423764458463</v>
      </c>
      <c r="BC16" s="37">
        <f t="shared" si="12"/>
        <v>5319.1489361702124</v>
      </c>
      <c r="BD16" s="37">
        <f t="shared" si="12"/>
        <v>5828.2208588957055</v>
      </c>
      <c r="BE16" s="37">
        <f t="shared" si="12"/>
        <v>6192.9595827900912</v>
      </c>
      <c r="BF16" s="37">
        <f t="shared" si="12"/>
        <v>7251.9083969465646</v>
      </c>
      <c r="BG16" s="38">
        <f t="shared" si="15"/>
        <v>0</v>
      </c>
      <c r="BH16" s="38">
        <f t="shared" si="16"/>
        <v>0</v>
      </c>
      <c r="BI16" s="38">
        <f t="shared" si="16"/>
        <v>0</v>
      </c>
      <c r="BJ16" s="38">
        <f t="shared" si="16"/>
        <v>0</v>
      </c>
      <c r="BK16" s="38">
        <f t="shared" si="16"/>
        <v>0</v>
      </c>
      <c r="BL16" s="38">
        <f t="shared" si="16"/>
        <v>0</v>
      </c>
      <c r="BM16" s="38">
        <f t="shared" si="16"/>
        <v>0</v>
      </c>
      <c r="BN16" s="73"/>
      <c r="BO16" s="73"/>
      <c r="BP16" s="73"/>
      <c r="BQ16" s="73"/>
      <c r="BR16" s="73"/>
      <c r="BS16" s="73"/>
      <c r="BT16" s="73"/>
      <c r="BU16" s="73"/>
      <c r="BV16" s="98"/>
    </row>
    <row r="17" spans="1:74">
      <c r="A17" s="10"/>
      <c r="B17" s="3" t="s">
        <v>50</v>
      </c>
      <c r="C17" s="136">
        <v>0.4375</v>
      </c>
      <c r="D17" s="137">
        <v>0.47916666666666669</v>
      </c>
      <c r="E17" s="186">
        <v>0.41299999999999998</v>
      </c>
      <c r="F17" s="186">
        <v>0.77600000000000002</v>
      </c>
      <c r="G17" s="186">
        <v>0.95099999999999996</v>
      </c>
      <c r="H17" s="186">
        <v>0.89300000000000002</v>
      </c>
      <c r="I17" s="186">
        <v>0.81499999999999995</v>
      </c>
      <c r="J17" s="186">
        <v>0.76700000000000002</v>
      </c>
      <c r="K17" s="186">
        <v>0.65500000000000003</v>
      </c>
      <c r="L17" s="138">
        <f t="shared" ca="1" si="4"/>
        <v>0</v>
      </c>
      <c r="M17" s="42">
        <f t="shared" si="5"/>
        <v>0</v>
      </c>
      <c r="N17" s="43">
        <f t="shared" si="5"/>
        <v>0</v>
      </c>
      <c r="O17" s="43">
        <f t="shared" si="5"/>
        <v>0</v>
      </c>
      <c r="P17" s="43">
        <f t="shared" si="5"/>
        <v>0</v>
      </c>
      <c r="Q17" s="43">
        <f t="shared" si="5"/>
        <v>0</v>
      </c>
      <c r="R17" s="43">
        <f t="shared" si="5"/>
        <v>0</v>
      </c>
      <c r="S17" s="44">
        <f t="shared" si="5"/>
        <v>0</v>
      </c>
      <c r="T17" s="45">
        <f t="shared" ca="1" si="6"/>
        <v>0</v>
      </c>
      <c r="U17" s="46">
        <v>28500</v>
      </c>
      <c r="V17" s="47">
        <v>28500</v>
      </c>
      <c r="W17" s="47">
        <v>28500</v>
      </c>
      <c r="X17" s="47">
        <v>28500</v>
      </c>
      <c r="Y17" s="47">
        <v>28500</v>
      </c>
      <c r="Z17" s="47">
        <v>28500</v>
      </c>
      <c r="AA17" s="48">
        <v>28500</v>
      </c>
      <c r="AB17" s="49">
        <f t="shared" ca="1" si="7"/>
        <v>0</v>
      </c>
      <c r="AC17" s="50">
        <f t="shared" ca="1" si="7"/>
        <v>0</v>
      </c>
      <c r="AD17" s="50">
        <f t="shared" ca="1" si="7"/>
        <v>0</v>
      </c>
      <c r="AE17" s="50">
        <f t="shared" ca="1" si="7"/>
        <v>0</v>
      </c>
      <c r="AF17" s="50">
        <f t="shared" ca="1" si="7"/>
        <v>0</v>
      </c>
      <c r="AG17" s="50">
        <f t="shared" ca="1" si="7"/>
        <v>0</v>
      </c>
      <c r="AH17" s="51">
        <f t="shared" ca="1" si="7"/>
        <v>0</v>
      </c>
      <c r="AI17" s="114">
        <f ca="1">SUM(AB17:AH17)</f>
        <v>0</v>
      </c>
      <c r="AJ17" s="49">
        <f t="shared" ca="1" si="9"/>
        <v>0</v>
      </c>
      <c r="AK17" s="50">
        <f t="shared" ca="1" si="9"/>
        <v>0</v>
      </c>
      <c r="AL17" s="50">
        <f t="shared" ca="1" si="9"/>
        <v>0</v>
      </c>
      <c r="AM17" s="50">
        <f t="shared" ca="1" si="9"/>
        <v>0</v>
      </c>
      <c r="AN17" s="50">
        <f t="shared" ca="1" si="9"/>
        <v>0</v>
      </c>
      <c r="AO17" s="50">
        <f t="shared" ca="1" si="9"/>
        <v>0</v>
      </c>
      <c r="AP17" s="51">
        <f t="shared" ca="1" si="9"/>
        <v>0</v>
      </c>
      <c r="AQ17" s="52">
        <f t="shared" ca="1" si="10"/>
        <v>0</v>
      </c>
      <c r="AR17" s="49"/>
      <c r="AS17" s="50"/>
      <c r="AT17" s="50"/>
      <c r="AU17" s="50"/>
      <c r="AV17" s="50"/>
      <c r="AW17" s="50"/>
      <c r="AX17" s="51"/>
      <c r="AY17" s="52" t="str">
        <f t="shared" ca="1" si="11"/>
        <v/>
      </c>
      <c r="AZ17" s="37">
        <f t="shared" si="13"/>
        <v>11501.210653753027</v>
      </c>
      <c r="BA17" s="37">
        <f t="shared" si="12"/>
        <v>6121.1340206185569</v>
      </c>
      <c r="BB17" s="37">
        <f t="shared" si="12"/>
        <v>4994.7423764458463</v>
      </c>
      <c r="BC17" s="37">
        <f t="shared" si="12"/>
        <v>5319.1489361702124</v>
      </c>
      <c r="BD17" s="37">
        <f t="shared" si="12"/>
        <v>5828.2208588957055</v>
      </c>
      <c r="BE17" s="37">
        <f t="shared" si="12"/>
        <v>6192.9595827900912</v>
      </c>
      <c r="BF17" s="37">
        <f t="shared" si="12"/>
        <v>7251.9083969465646</v>
      </c>
      <c r="BG17" s="38">
        <f t="shared" si="15"/>
        <v>0</v>
      </c>
      <c r="BH17" s="38">
        <f t="shared" si="16"/>
        <v>0</v>
      </c>
      <c r="BI17" s="38">
        <f t="shared" si="16"/>
        <v>0</v>
      </c>
      <c r="BJ17" s="38">
        <f t="shared" si="16"/>
        <v>0</v>
      </c>
      <c r="BK17" s="38">
        <f t="shared" si="16"/>
        <v>0</v>
      </c>
      <c r="BL17" s="38">
        <f t="shared" si="16"/>
        <v>0</v>
      </c>
      <c r="BM17" s="38">
        <f t="shared" si="16"/>
        <v>0</v>
      </c>
      <c r="BN17" s="73"/>
      <c r="BO17" s="73"/>
      <c r="BP17" s="73"/>
      <c r="BQ17" s="73"/>
      <c r="BR17" s="73"/>
      <c r="BS17" s="73"/>
      <c r="BT17" s="73"/>
      <c r="BU17" s="73"/>
      <c r="BV17" s="98"/>
    </row>
    <row r="18" spans="1:74">
      <c r="B18" s="3" t="s">
        <v>50</v>
      </c>
      <c r="C18" s="136">
        <v>0.47916666666666669</v>
      </c>
      <c r="D18" s="137">
        <v>0.5</v>
      </c>
      <c r="E18" s="186">
        <v>0.89700000000000002</v>
      </c>
      <c r="F18" s="186">
        <v>0.78900000000000003</v>
      </c>
      <c r="G18" s="186">
        <v>0.876</v>
      </c>
      <c r="H18" s="186">
        <v>0.97099999999999997</v>
      </c>
      <c r="I18" s="186">
        <v>0.99099999999999999</v>
      </c>
      <c r="J18" s="186">
        <v>0.63200000000000001</v>
      </c>
      <c r="K18" s="186">
        <v>0.751</v>
      </c>
      <c r="L18" s="138">
        <f t="shared" ca="1" si="4"/>
        <v>816</v>
      </c>
      <c r="M18" s="42">
        <f t="shared" si="5"/>
        <v>7</v>
      </c>
      <c r="N18" s="43">
        <f t="shared" si="5"/>
        <v>3</v>
      </c>
      <c r="O18" s="43">
        <f t="shared" si="5"/>
        <v>7</v>
      </c>
      <c r="P18" s="43">
        <f t="shared" si="5"/>
        <v>7</v>
      </c>
      <c r="Q18" s="43">
        <f t="shared" si="5"/>
        <v>7</v>
      </c>
      <c r="R18" s="43">
        <f t="shared" si="5"/>
        <v>0</v>
      </c>
      <c r="S18" s="44">
        <f t="shared" si="5"/>
        <v>3</v>
      </c>
      <c r="T18" s="45">
        <f t="shared" ca="1" si="6"/>
        <v>136</v>
      </c>
      <c r="U18" s="46">
        <v>19000</v>
      </c>
      <c r="V18" s="47">
        <v>19000</v>
      </c>
      <c r="W18" s="47">
        <v>19000</v>
      </c>
      <c r="X18" s="47">
        <v>19000</v>
      </c>
      <c r="Y18" s="47">
        <v>19000</v>
      </c>
      <c r="Z18" s="47">
        <v>19000</v>
      </c>
      <c r="AA18" s="48">
        <v>19000</v>
      </c>
      <c r="AB18" s="49">
        <f t="shared" ca="1" si="7"/>
        <v>532000</v>
      </c>
      <c r="AC18" s="50">
        <f t="shared" ca="1" si="7"/>
        <v>228000</v>
      </c>
      <c r="AD18" s="50">
        <f t="shared" ca="1" si="7"/>
        <v>532000</v>
      </c>
      <c r="AE18" s="50">
        <f t="shared" ca="1" si="7"/>
        <v>532000</v>
      </c>
      <c r="AF18" s="50">
        <f t="shared" ca="1" si="7"/>
        <v>532000</v>
      </c>
      <c r="AG18" s="50">
        <f t="shared" ca="1" si="7"/>
        <v>0</v>
      </c>
      <c r="AH18" s="51">
        <f t="shared" ca="1" si="7"/>
        <v>228000</v>
      </c>
      <c r="AI18" s="114">
        <f t="shared" ca="1" si="8"/>
        <v>2584000</v>
      </c>
      <c r="AJ18" s="49">
        <f t="shared" ca="1" si="9"/>
        <v>150.696</v>
      </c>
      <c r="AK18" s="50">
        <f t="shared" ca="1" si="9"/>
        <v>56.808</v>
      </c>
      <c r="AL18" s="50">
        <f t="shared" ca="1" si="9"/>
        <v>147.16800000000001</v>
      </c>
      <c r="AM18" s="50">
        <f t="shared" ca="1" si="9"/>
        <v>163.12799999999999</v>
      </c>
      <c r="AN18" s="50">
        <f t="shared" ca="1" si="9"/>
        <v>166.488</v>
      </c>
      <c r="AO18" s="50">
        <f t="shared" ca="1" si="9"/>
        <v>0</v>
      </c>
      <c r="AP18" s="51">
        <f t="shared" ca="1" si="9"/>
        <v>54.072000000000003</v>
      </c>
      <c r="AQ18" s="52">
        <f t="shared" ca="1" si="10"/>
        <v>738.36</v>
      </c>
      <c r="AR18" s="49">
        <f t="shared" ca="1" si="11"/>
        <v>3530.2861389817913</v>
      </c>
      <c r="AS18" s="50">
        <f t="shared" ca="1" si="11"/>
        <v>4013.5192226446979</v>
      </c>
      <c r="AT18" s="50">
        <f t="shared" ca="1" si="11"/>
        <v>3614.9162861491627</v>
      </c>
      <c r="AU18" s="50">
        <f t="shared" ca="1" si="11"/>
        <v>3261.2427051150021</v>
      </c>
      <c r="AV18" s="50">
        <f t="shared" ca="1" si="11"/>
        <v>3195.4254961318534</v>
      </c>
      <c r="AW18" s="50" t="str">
        <f t="shared" ca="1" si="11"/>
        <v/>
      </c>
      <c r="AX18" s="51">
        <f t="shared" ca="1" si="11"/>
        <v>4216.6000887705277</v>
      </c>
      <c r="AY18" s="52">
        <f t="shared" ca="1" si="11"/>
        <v>3499.6478682485508</v>
      </c>
      <c r="AZ18" s="37">
        <f t="shared" si="13"/>
        <v>3530.2861389817908</v>
      </c>
      <c r="BA18" s="37">
        <f t="shared" si="12"/>
        <v>4013.5192226446975</v>
      </c>
      <c r="BB18" s="37">
        <f t="shared" si="12"/>
        <v>3614.9162861491627</v>
      </c>
      <c r="BC18" s="37">
        <f t="shared" si="12"/>
        <v>3261.2427051150016</v>
      </c>
      <c r="BD18" s="37">
        <f t="shared" si="12"/>
        <v>3195.4254961318534</v>
      </c>
      <c r="BE18" s="37">
        <f t="shared" si="12"/>
        <v>5010.5485232067504</v>
      </c>
      <c r="BF18" s="37">
        <f t="shared" si="12"/>
        <v>4216.6000887705277</v>
      </c>
      <c r="BG18" s="38">
        <f t="shared" si="15"/>
        <v>7</v>
      </c>
      <c r="BH18" s="38">
        <f t="shared" si="16"/>
        <v>3</v>
      </c>
      <c r="BI18" s="38">
        <f t="shared" si="16"/>
        <v>7</v>
      </c>
      <c r="BJ18" s="38">
        <f t="shared" si="16"/>
        <v>7</v>
      </c>
      <c r="BK18" s="38">
        <f t="shared" si="16"/>
        <v>7</v>
      </c>
      <c r="BL18" s="38">
        <f t="shared" si="16"/>
        <v>0</v>
      </c>
      <c r="BM18" s="38">
        <f t="shared" si="16"/>
        <v>3</v>
      </c>
      <c r="BN18" s="73"/>
      <c r="BO18" s="73"/>
      <c r="BP18" s="73"/>
      <c r="BQ18" s="73"/>
      <c r="BR18" s="73"/>
      <c r="BS18" s="73"/>
      <c r="BT18" s="73"/>
      <c r="BU18" s="73"/>
      <c r="BV18" s="98"/>
    </row>
    <row r="19" spans="1:74">
      <c r="B19" s="3" t="s">
        <v>51</v>
      </c>
      <c r="C19" s="39">
        <v>0.5</v>
      </c>
      <c r="D19" s="40">
        <v>0.54166666666666663</v>
      </c>
      <c r="E19" s="186">
        <v>1.0609999999999999</v>
      </c>
      <c r="F19" s="186">
        <v>0.92700000000000005</v>
      </c>
      <c r="G19" s="186">
        <v>0.63400000000000001</v>
      </c>
      <c r="H19" s="186">
        <v>1.232</v>
      </c>
      <c r="I19" s="186">
        <v>0.80500000000000005</v>
      </c>
      <c r="J19" s="186">
        <v>0.66500000000000004</v>
      </c>
      <c r="K19" s="186">
        <v>0.79800000000000004</v>
      </c>
      <c r="L19" s="41">
        <f t="shared" ca="1" si="4"/>
        <v>840</v>
      </c>
      <c r="M19" s="42">
        <f t="shared" si="5"/>
        <v>7</v>
      </c>
      <c r="N19" s="43">
        <f t="shared" si="5"/>
        <v>7</v>
      </c>
      <c r="O19" s="43">
        <f t="shared" si="5"/>
        <v>0</v>
      </c>
      <c r="P19" s="43">
        <f t="shared" si="5"/>
        <v>7</v>
      </c>
      <c r="Q19" s="43">
        <f t="shared" si="5"/>
        <v>7</v>
      </c>
      <c r="R19" s="43">
        <f t="shared" si="5"/>
        <v>0</v>
      </c>
      <c r="S19" s="44">
        <f t="shared" si="5"/>
        <v>7</v>
      </c>
      <c r="T19" s="45">
        <f t="shared" ca="1" si="6"/>
        <v>140</v>
      </c>
      <c r="U19" s="46">
        <v>19000</v>
      </c>
      <c r="V19" s="47">
        <v>19000</v>
      </c>
      <c r="W19" s="47">
        <v>19000</v>
      </c>
      <c r="X19" s="47">
        <v>19000</v>
      </c>
      <c r="Y19" s="47">
        <v>19000</v>
      </c>
      <c r="Z19" s="47">
        <v>19000</v>
      </c>
      <c r="AA19" s="48">
        <v>19000</v>
      </c>
      <c r="AB19" s="49">
        <f t="shared" ca="1" si="7"/>
        <v>532000</v>
      </c>
      <c r="AC19" s="50">
        <f t="shared" ca="1" si="7"/>
        <v>532000</v>
      </c>
      <c r="AD19" s="50">
        <f t="shared" ca="1" si="7"/>
        <v>0</v>
      </c>
      <c r="AE19" s="50">
        <f t="shared" ca="1" si="7"/>
        <v>532000</v>
      </c>
      <c r="AF19" s="50">
        <f t="shared" ca="1" si="7"/>
        <v>532000</v>
      </c>
      <c r="AG19" s="50">
        <f t="shared" ca="1" si="7"/>
        <v>0</v>
      </c>
      <c r="AH19" s="51">
        <f t="shared" ca="1" si="7"/>
        <v>532000</v>
      </c>
      <c r="AI19" s="114">
        <f t="shared" ca="1" si="8"/>
        <v>2660000</v>
      </c>
      <c r="AJ19" s="49">
        <f t="shared" ca="1" si="9"/>
        <v>178.24799999999999</v>
      </c>
      <c r="AK19" s="50">
        <f t="shared" ca="1" si="9"/>
        <v>155.73600000000002</v>
      </c>
      <c r="AL19" s="50">
        <f t="shared" ca="1" si="9"/>
        <v>0</v>
      </c>
      <c r="AM19" s="50">
        <f t="shared" ca="1" si="9"/>
        <v>206.976</v>
      </c>
      <c r="AN19" s="50">
        <f t="shared" ca="1" si="9"/>
        <v>135.24</v>
      </c>
      <c r="AO19" s="50">
        <f t="shared" ca="1" si="9"/>
        <v>0</v>
      </c>
      <c r="AP19" s="51">
        <f t="shared" ca="1" si="9"/>
        <v>134.06400000000002</v>
      </c>
      <c r="AQ19" s="52">
        <f t="shared" ca="1" si="10"/>
        <v>810.26400000000012</v>
      </c>
      <c r="AR19" s="49">
        <f t="shared" ca="1" si="11"/>
        <v>2984.6057178762176</v>
      </c>
      <c r="AS19" s="50">
        <f t="shared" ca="1" si="11"/>
        <v>3416.0373966199204</v>
      </c>
      <c r="AT19" s="50" t="str">
        <f t="shared" ca="1" si="11"/>
        <v/>
      </c>
      <c r="AU19" s="50">
        <f t="shared" ca="1" si="11"/>
        <v>2570.3463203463202</v>
      </c>
      <c r="AV19" s="50">
        <f t="shared" ca="1" si="11"/>
        <v>3933.7474120082811</v>
      </c>
      <c r="AW19" s="50" t="str">
        <f t="shared" ca="1" si="11"/>
        <v/>
      </c>
      <c r="AX19" s="51">
        <f t="shared" ca="1" si="11"/>
        <v>3968.2539682539677</v>
      </c>
      <c r="AY19" s="52">
        <f t="shared" ca="1" si="11"/>
        <v>3282.8806413712068</v>
      </c>
      <c r="AZ19" s="37">
        <f t="shared" si="13"/>
        <v>2984.6057178762176</v>
      </c>
      <c r="BA19" s="37">
        <f t="shared" si="12"/>
        <v>3416.0373966199204</v>
      </c>
      <c r="BB19" s="37">
        <f t="shared" si="12"/>
        <v>4994.7423764458463</v>
      </c>
      <c r="BC19" s="37">
        <f t="shared" si="12"/>
        <v>2570.3463203463202</v>
      </c>
      <c r="BD19" s="37">
        <f t="shared" si="12"/>
        <v>3933.7474120082811</v>
      </c>
      <c r="BE19" s="37">
        <f t="shared" si="12"/>
        <v>4761.9047619047615</v>
      </c>
      <c r="BF19" s="37">
        <f t="shared" si="12"/>
        <v>3968.2539682539677</v>
      </c>
      <c r="BG19" s="38">
        <f t="shared" si="15"/>
        <v>7</v>
      </c>
      <c r="BH19" s="38">
        <f t="shared" si="16"/>
        <v>7</v>
      </c>
      <c r="BI19" s="38">
        <f t="shared" si="16"/>
        <v>0</v>
      </c>
      <c r="BJ19" s="38">
        <f t="shared" si="16"/>
        <v>7</v>
      </c>
      <c r="BK19" s="38">
        <f t="shared" si="16"/>
        <v>7</v>
      </c>
      <c r="BL19" s="38">
        <f t="shared" si="16"/>
        <v>0</v>
      </c>
      <c r="BM19" s="38">
        <f t="shared" si="16"/>
        <v>7</v>
      </c>
      <c r="BN19" s="73"/>
      <c r="BO19" s="73"/>
      <c r="BP19" s="73"/>
      <c r="BQ19" s="73"/>
      <c r="BR19" s="73"/>
      <c r="BS19" s="73"/>
      <c r="BT19" s="73"/>
      <c r="BU19" s="73"/>
      <c r="BV19" s="98"/>
    </row>
    <row r="20" spans="1:74">
      <c r="B20" s="3" t="s">
        <v>51</v>
      </c>
      <c r="C20" s="39">
        <v>0.54166666666666663</v>
      </c>
      <c r="D20" s="40">
        <v>0.58333333333333337</v>
      </c>
      <c r="E20" s="186">
        <v>0.8</v>
      </c>
      <c r="F20" s="186">
        <v>0.88400000000000001</v>
      </c>
      <c r="G20" s="186">
        <v>0.92500000000000004</v>
      </c>
      <c r="H20" s="186">
        <v>0.80500000000000005</v>
      </c>
      <c r="I20" s="186">
        <v>0.82799999999999996</v>
      </c>
      <c r="J20" s="186">
        <v>0.9</v>
      </c>
      <c r="K20" s="186">
        <v>0.93500000000000005</v>
      </c>
      <c r="L20" s="41">
        <f t="shared" ca="1" si="4"/>
        <v>1176</v>
      </c>
      <c r="M20" s="42">
        <f t="shared" si="5"/>
        <v>7</v>
      </c>
      <c r="N20" s="43">
        <f t="shared" si="5"/>
        <v>7</v>
      </c>
      <c r="O20" s="43">
        <f t="shared" si="5"/>
        <v>7</v>
      </c>
      <c r="P20" s="43">
        <f t="shared" si="5"/>
        <v>7</v>
      </c>
      <c r="Q20" s="43">
        <f t="shared" si="5"/>
        <v>7</v>
      </c>
      <c r="R20" s="43">
        <f t="shared" si="5"/>
        <v>7</v>
      </c>
      <c r="S20" s="44">
        <f t="shared" si="5"/>
        <v>7</v>
      </c>
      <c r="T20" s="45">
        <f t="shared" ca="1" si="6"/>
        <v>196</v>
      </c>
      <c r="U20" s="46">
        <v>19000</v>
      </c>
      <c r="V20" s="47">
        <v>19000</v>
      </c>
      <c r="W20" s="47">
        <v>19000</v>
      </c>
      <c r="X20" s="47">
        <v>19000</v>
      </c>
      <c r="Y20" s="47">
        <v>19000</v>
      </c>
      <c r="Z20" s="47">
        <v>19000</v>
      </c>
      <c r="AA20" s="48">
        <v>19000</v>
      </c>
      <c r="AB20" s="49">
        <f t="shared" ca="1" si="7"/>
        <v>532000</v>
      </c>
      <c r="AC20" s="50">
        <f t="shared" ca="1" si="7"/>
        <v>532000</v>
      </c>
      <c r="AD20" s="50">
        <f t="shared" ca="1" si="7"/>
        <v>532000</v>
      </c>
      <c r="AE20" s="50">
        <f t="shared" ca="1" si="7"/>
        <v>532000</v>
      </c>
      <c r="AF20" s="50">
        <f t="shared" ca="1" si="7"/>
        <v>532000</v>
      </c>
      <c r="AG20" s="50">
        <f t="shared" ca="1" si="7"/>
        <v>532000</v>
      </c>
      <c r="AH20" s="51">
        <f t="shared" ca="1" si="7"/>
        <v>532000</v>
      </c>
      <c r="AI20" s="114">
        <f t="shared" ca="1" si="8"/>
        <v>3724000</v>
      </c>
      <c r="AJ20" s="49">
        <f t="shared" ca="1" si="9"/>
        <v>134.4</v>
      </c>
      <c r="AK20" s="50">
        <f t="shared" ca="1" si="9"/>
        <v>148.512</v>
      </c>
      <c r="AL20" s="50">
        <f t="shared" ca="1" si="9"/>
        <v>155.4</v>
      </c>
      <c r="AM20" s="50">
        <f t="shared" ca="1" si="9"/>
        <v>135.24</v>
      </c>
      <c r="AN20" s="50">
        <f t="shared" ca="1" si="9"/>
        <v>139.10399999999998</v>
      </c>
      <c r="AO20" s="50">
        <f t="shared" ca="1" si="9"/>
        <v>151.20000000000002</v>
      </c>
      <c r="AP20" s="51">
        <f t="shared" ca="1" si="9"/>
        <v>157.08000000000001</v>
      </c>
      <c r="AQ20" s="52">
        <f t="shared" ca="1" si="10"/>
        <v>1020.936</v>
      </c>
      <c r="AR20" s="49">
        <f t="shared" ca="1" si="11"/>
        <v>3958.333333333333</v>
      </c>
      <c r="AS20" s="50">
        <f t="shared" ca="1" si="11"/>
        <v>3582.2021116138762</v>
      </c>
      <c r="AT20" s="50">
        <f t="shared" ca="1" si="11"/>
        <v>3423.4234234234232</v>
      </c>
      <c r="AU20" s="50">
        <f t="shared" ca="1" si="11"/>
        <v>3933.7474120082811</v>
      </c>
      <c r="AV20" s="50">
        <f t="shared" ca="1" si="11"/>
        <v>3824.4766505636076</v>
      </c>
      <c r="AW20" s="50">
        <f t="shared" ca="1" si="11"/>
        <v>3518.5185185185182</v>
      </c>
      <c r="AX20" s="51">
        <f t="shared" ca="1" si="11"/>
        <v>3386.8092691622101</v>
      </c>
      <c r="AY20" s="52">
        <f t="shared" ca="1" si="11"/>
        <v>3647.6331523229665</v>
      </c>
      <c r="AZ20" s="37">
        <f t="shared" si="13"/>
        <v>3958.333333333333</v>
      </c>
      <c r="BA20" s="37">
        <f t="shared" si="12"/>
        <v>3582.2021116138762</v>
      </c>
      <c r="BB20" s="37">
        <f t="shared" si="12"/>
        <v>3423.4234234234232</v>
      </c>
      <c r="BC20" s="37">
        <f t="shared" si="12"/>
        <v>3933.7474120082811</v>
      </c>
      <c r="BD20" s="37">
        <f t="shared" si="12"/>
        <v>3824.4766505636071</v>
      </c>
      <c r="BE20" s="37">
        <f t="shared" si="12"/>
        <v>3518.5185185185182</v>
      </c>
      <c r="BF20" s="37">
        <f t="shared" si="12"/>
        <v>3386.8092691622101</v>
      </c>
      <c r="BG20" s="38">
        <f t="shared" si="15"/>
        <v>7</v>
      </c>
      <c r="BH20" s="38">
        <f t="shared" si="16"/>
        <v>7</v>
      </c>
      <c r="BI20" s="38">
        <f t="shared" si="16"/>
        <v>7</v>
      </c>
      <c r="BJ20" s="38">
        <f t="shared" si="16"/>
        <v>7</v>
      </c>
      <c r="BK20" s="38">
        <f t="shared" si="16"/>
        <v>7</v>
      </c>
      <c r="BL20" s="38">
        <f t="shared" si="16"/>
        <v>7</v>
      </c>
      <c r="BM20" s="38">
        <f t="shared" si="16"/>
        <v>7</v>
      </c>
      <c r="BN20" s="73"/>
      <c r="BO20" s="73"/>
      <c r="BP20" s="73"/>
      <c r="BQ20" s="73"/>
      <c r="BR20" s="73"/>
      <c r="BS20" s="73"/>
      <c r="BT20" s="73"/>
      <c r="BU20" s="73"/>
      <c r="BV20" s="98"/>
    </row>
    <row r="21" spans="1:74">
      <c r="B21" s="3" t="s">
        <v>52</v>
      </c>
      <c r="C21" s="39">
        <v>0.58333333333333337</v>
      </c>
      <c r="D21" s="40">
        <v>0.625</v>
      </c>
      <c r="E21" s="186">
        <v>0.88600000000000001</v>
      </c>
      <c r="F21" s="186">
        <v>1.167</v>
      </c>
      <c r="G21" s="186">
        <v>1.377</v>
      </c>
      <c r="H21" s="186">
        <v>1.284</v>
      </c>
      <c r="I21" s="186">
        <v>1.129</v>
      </c>
      <c r="J21" s="186">
        <v>0.89500000000000002</v>
      </c>
      <c r="K21" s="186">
        <v>1.024</v>
      </c>
      <c r="L21" s="41">
        <f t="shared" ca="1" si="4"/>
        <v>1176</v>
      </c>
      <c r="M21" s="42">
        <f t="shared" si="5"/>
        <v>7</v>
      </c>
      <c r="N21" s="43">
        <f t="shared" si="5"/>
        <v>7</v>
      </c>
      <c r="O21" s="43">
        <f t="shared" si="5"/>
        <v>7</v>
      </c>
      <c r="P21" s="43">
        <f t="shared" si="5"/>
        <v>7</v>
      </c>
      <c r="Q21" s="43">
        <f t="shared" si="5"/>
        <v>7</v>
      </c>
      <c r="R21" s="43">
        <f t="shared" si="5"/>
        <v>7</v>
      </c>
      <c r="S21" s="44">
        <f t="shared" si="5"/>
        <v>7</v>
      </c>
      <c r="T21" s="45">
        <f t="shared" ca="1" si="6"/>
        <v>196</v>
      </c>
      <c r="U21" s="46">
        <v>19000</v>
      </c>
      <c r="V21" s="47">
        <v>19000</v>
      </c>
      <c r="W21" s="47">
        <v>19000</v>
      </c>
      <c r="X21" s="47">
        <v>19000</v>
      </c>
      <c r="Y21" s="47">
        <v>19000</v>
      </c>
      <c r="Z21" s="47">
        <v>19000</v>
      </c>
      <c r="AA21" s="48">
        <v>19000</v>
      </c>
      <c r="AB21" s="49">
        <f t="shared" ca="1" si="7"/>
        <v>532000</v>
      </c>
      <c r="AC21" s="50">
        <f t="shared" ca="1" si="7"/>
        <v>532000</v>
      </c>
      <c r="AD21" s="50">
        <f t="shared" ca="1" si="7"/>
        <v>532000</v>
      </c>
      <c r="AE21" s="50">
        <f t="shared" ca="1" si="7"/>
        <v>532000</v>
      </c>
      <c r="AF21" s="50">
        <f t="shared" ca="1" si="7"/>
        <v>532000</v>
      </c>
      <c r="AG21" s="50">
        <f t="shared" ca="1" si="7"/>
        <v>532000</v>
      </c>
      <c r="AH21" s="51">
        <f t="shared" ca="1" si="7"/>
        <v>532000</v>
      </c>
      <c r="AI21" s="114">
        <f t="shared" ca="1" si="8"/>
        <v>3724000</v>
      </c>
      <c r="AJ21" s="49">
        <f t="shared" ca="1" si="9"/>
        <v>148.84800000000001</v>
      </c>
      <c r="AK21" s="50">
        <f t="shared" ca="1" si="9"/>
        <v>196.05600000000001</v>
      </c>
      <c r="AL21" s="50">
        <f t="shared" ca="1" si="9"/>
        <v>231.33600000000001</v>
      </c>
      <c r="AM21" s="50">
        <f t="shared" ca="1" si="9"/>
        <v>215.71200000000002</v>
      </c>
      <c r="AN21" s="50">
        <f t="shared" ca="1" si="9"/>
        <v>189.672</v>
      </c>
      <c r="AO21" s="50">
        <f t="shared" ca="1" si="9"/>
        <v>150.36000000000001</v>
      </c>
      <c r="AP21" s="51">
        <f t="shared" ca="1" si="9"/>
        <v>172.03200000000001</v>
      </c>
      <c r="AQ21" s="52">
        <f t="shared" ca="1" si="10"/>
        <v>1304.0159999999998</v>
      </c>
      <c r="AR21" s="49">
        <f t="shared" ca="1" si="11"/>
        <v>3574.1158765989462</v>
      </c>
      <c r="AS21" s="50">
        <f t="shared" ca="1" si="11"/>
        <v>2713.5104255926876</v>
      </c>
      <c r="AT21" s="50">
        <f t="shared" ca="1" si="11"/>
        <v>2299.685306221254</v>
      </c>
      <c r="AU21" s="50">
        <f t="shared" ca="1" si="11"/>
        <v>2466.2512980269989</v>
      </c>
      <c r="AV21" s="50">
        <f t="shared" ca="1" si="11"/>
        <v>2804.8420431059935</v>
      </c>
      <c r="AW21" s="50">
        <f t="shared" ca="1" si="11"/>
        <v>3538.1750465549344</v>
      </c>
      <c r="AX21" s="51">
        <f t="shared" ca="1" si="11"/>
        <v>3092.4479166666665</v>
      </c>
      <c r="AY21" s="52">
        <f t="shared" ca="1" si="11"/>
        <v>2855.7931804517739</v>
      </c>
      <c r="AZ21" s="37">
        <f t="shared" si="13"/>
        <v>3574.1158765989462</v>
      </c>
      <c r="BA21" s="37">
        <f t="shared" si="12"/>
        <v>2713.5104255926876</v>
      </c>
      <c r="BB21" s="37">
        <f t="shared" si="12"/>
        <v>2299.685306221254</v>
      </c>
      <c r="BC21" s="37">
        <f t="shared" si="12"/>
        <v>2466.2512980269989</v>
      </c>
      <c r="BD21" s="37">
        <f t="shared" si="12"/>
        <v>2804.8420431059935</v>
      </c>
      <c r="BE21" s="37">
        <f t="shared" si="12"/>
        <v>3538.1750465549344</v>
      </c>
      <c r="BF21" s="37">
        <f t="shared" si="12"/>
        <v>3092.4479166666665</v>
      </c>
      <c r="BG21" s="38">
        <f t="shared" si="15"/>
        <v>7</v>
      </c>
      <c r="BH21" s="38">
        <f t="shared" si="16"/>
        <v>7</v>
      </c>
      <c r="BI21" s="38">
        <f t="shared" si="16"/>
        <v>7</v>
      </c>
      <c r="BJ21" s="38">
        <f t="shared" si="16"/>
        <v>7</v>
      </c>
      <c r="BK21" s="38">
        <f t="shared" si="16"/>
        <v>7</v>
      </c>
      <c r="BL21" s="38">
        <f t="shared" si="16"/>
        <v>7</v>
      </c>
      <c r="BM21" s="38">
        <f t="shared" si="16"/>
        <v>7</v>
      </c>
      <c r="BN21" s="73"/>
      <c r="BO21" s="73"/>
      <c r="BP21" s="73"/>
      <c r="BQ21" s="73"/>
      <c r="BR21" s="73"/>
      <c r="BS21" s="73"/>
      <c r="BT21" s="73"/>
      <c r="BU21" s="73"/>
      <c r="BV21" s="98"/>
    </row>
    <row r="22" spans="1:74">
      <c r="B22" s="3" t="s">
        <v>52</v>
      </c>
      <c r="C22" s="39">
        <v>0.625</v>
      </c>
      <c r="D22" s="40">
        <v>0.66666666666666663</v>
      </c>
      <c r="E22" s="186">
        <v>1.0469999999999999</v>
      </c>
      <c r="F22" s="186">
        <v>1.2669999999999999</v>
      </c>
      <c r="G22" s="186">
        <v>1.59</v>
      </c>
      <c r="H22" s="186">
        <v>1.8720000000000001</v>
      </c>
      <c r="I22" s="186">
        <v>1.657</v>
      </c>
      <c r="J22" s="186">
        <v>0.73699999999999999</v>
      </c>
      <c r="K22" s="186">
        <v>1.038</v>
      </c>
      <c r="L22" s="41">
        <f t="shared" ca="1" si="4"/>
        <v>744</v>
      </c>
      <c r="M22" s="42">
        <f t="shared" si="5"/>
        <v>7</v>
      </c>
      <c r="N22" s="43">
        <f t="shared" si="5"/>
        <v>7</v>
      </c>
      <c r="O22" s="43">
        <f t="shared" si="5"/>
        <v>0</v>
      </c>
      <c r="P22" s="43">
        <f t="shared" si="5"/>
        <v>0</v>
      </c>
      <c r="Q22" s="43">
        <f t="shared" si="5"/>
        <v>7</v>
      </c>
      <c r="R22" s="43">
        <f t="shared" si="5"/>
        <v>3</v>
      </c>
      <c r="S22" s="44">
        <f t="shared" si="5"/>
        <v>7</v>
      </c>
      <c r="T22" s="45">
        <f t="shared" ca="1" si="6"/>
        <v>124</v>
      </c>
      <c r="U22" s="46">
        <v>19000</v>
      </c>
      <c r="V22" s="47">
        <v>19000</v>
      </c>
      <c r="W22" s="47">
        <v>19000</v>
      </c>
      <c r="X22" s="47">
        <v>19000</v>
      </c>
      <c r="Y22" s="47">
        <v>19000</v>
      </c>
      <c r="Z22" s="47">
        <v>19000</v>
      </c>
      <c r="AA22" s="48">
        <v>19000</v>
      </c>
      <c r="AB22" s="49">
        <f t="shared" ca="1" si="7"/>
        <v>532000</v>
      </c>
      <c r="AC22" s="50">
        <f t="shared" ca="1" si="7"/>
        <v>532000</v>
      </c>
      <c r="AD22" s="50">
        <f t="shared" ca="1" si="7"/>
        <v>0</v>
      </c>
      <c r="AE22" s="50">
        <f t="shared" ca="1" si="7"/>
        <v>0</v>
      </c>
      <c r="AF22" s="50">
        <f t="shared" ca="1" si="7"/>
        <v>532000</v>
      </c>
      <c r="AG22" s="50">
        <f t="shared" ca="1" si="7"/>
        <v>228000</v>
      </c>
      <c r="AH22" s="51">
        <f t="shared" ca="1" si="7"/>
        <v>532000</v>
      </c>
      <c r="AI22" s="114">
        <f t="shared" ca="1" si="8"/>
        <v>2356000</v>
      </c>
      <c r="AJ22" s="49">
        <f t="shared" ca="1" si="9"/>
        <v>175.89599999999999</v>
      </c>
      <c r="AK22" s="50">
        <f t="shared" ca="1" si="9"/>
        <v>212.85599999999999</v>
      </c>
      <c r="AL22" s="50">
        <f t="shared" ca="1" si="9"/>
        <v>0</v>
      </c>
      <c r="AM22" s="50">
        <f t="shared" ca="1" si="9"/>
        <v>0</v>
      </c>
      <c r="AN22" s="50">
        <f t="shared" ca="1" si="9"/>
        <v>278.37599999999998</v>
      </c>
      <c r="AO22" s="50">
        <f t="shared" ca="1" si="9"/>
        <v>53.064</v>
      </c>
      <c r="AP22" s="51">
        <f t="shared" ca="1" si="9"/>
        <v>174.38400000000001</v>
      </c>
      <c r="AQ22" s="52">
        <f t="shared" ca="1" si="10"/>
        <v>894.57599999999991</v>
      </c>
      <c r="AR22" s="49">
        <f t="shared" ca="1" si="11"/>
        <v>3024.5144858325375</v>
      </c>
      <c r="AS22" s="50">
        <f t="shared" ca="1" si="11"/>
        <v>2499.3422783478031</v>
      </c>
      <c r="AT22" s="50" t="str">
        <f t="shared" ca="1" si="11"/>
        <v/>
      </c>
      <c r="AU22" s="50" t="str">
        <f t="shared" ca="1" si="11"/>
        <v/>
      </c>
      <c r="AV22" s="50">
        <f t="shared" ca="1" si="11"/>
        <v>1911.084288875478</v>
      </c>
      <c r="AW22" s="50">
        <f t="shared" ca="1" si="11"/>
        <v>4296.6983265490726</v>
      </c>
      <c r="AX22" s="51">
        <f t="shared" ca="1" si="11"/>
        <v>3050.7385998715476</v>
      </c>
      <c r="AY22" s="52">
        <f t="shared" ca="1" si="11"/>
        <v>2633.6499078893244</v>
      </c>
      <c r="AZ22" s="37">
        <f t="shared" si="13"/>
        <v>3024.5144858325375</v>
      </c>
      <c r="BA22" s="37">
        <f t="shared" si="12"/>
        <v>2499.3422783478031</v>
      </c>
      <c r="BB22" s="37">
        <f t="shared" si="12"/>
        <v>1991.614255765199</v>
      </c>
      <c r="BC22" s="37">
        <f t="shared" si="12"/>
        <v>1691.5954415954413</v>
      </c>
      <c r="BD22" s="37">
        <f t="shared" si="12"/>
        <v>1911.0842888754776</v>
      </c>
      <c r="BE22" s="37">
        <f t="shared" si="12"/>
        <v>4296.6983265490726</v>
      </c>
      <c r="BF22" s="37">
        <f t="shared" si="12"/>
        <v>3050.7385998715476</v>
      </c>
      <c r="BG22" s="38">
        <f t="shared" si="15"/>
        <v>7</v>
      </c>
      <c r="BH22" s="38">
        <f t="shared" si="16"/>
        <v>7</v>
      </c>
      <c r="BI22" s="38">
        <v>0</v>
      </c>
      <c r="BJ22" s="38">
        <v>0</v>
      </c>
      <c r="BK22" s="38">
        <f t="shared" si="16"/>
        <v>7</v>
      </c>
      <c r="BL22" s="38">
        <f t="shared" si="16"/>
        <v>3</v>
      </c>
      <c r="BM22" s="38">
        <f t="shared" si="16"/>
        <v>7</v>
      </c>
      <c r="BN22" s="73"/>
      <c r="BO22" s="73"/>
      <c r="BP22" s="73"/>
      <c r="BQ22" s="73"/>
      <c r="BR22" s="73"/>
      <c r="BS22" s="73"/>
      <c r="BT22" s="73"/>
      <c r="BU22" s="73"/>
      <c r="BV22" s="98"/>
    </row>
    <row r="23" spans="1:74">
      <c r="B23" s="3" t="s">
        <v>52</v>
      </c>
      <c r="C23" s="39">
        <v>0.66666666666666663</v>
      </c>
      <c r="D23" s="40">
        <v>0.70833333333333337</v>
      </c>
      <c r="E23" s="186">
        <v>0.85599999999999998</v>
      </c>
      <c r="F23" s="186">
        <v>1.1120000000000001</v>
      </c>
      <c r="G23" s="186">
        <v>1.325</v>
      </c>
      <c r="H23" s="186">
        <v>1.294</v>
      </c>
      <c r="I23" s="186">
        <v>0.94399999999999995</v>
      </c>
      <c r="J23" s="186">
        <v>1.1439999999999999</v>
      </c>
      <c r="K23" s="186">
        <v>1.091</v>
      </c>
      <c r="L23" s="41">
        <f t="shared" ca="1" si="4"/>
        <v>1176</v>
      </c>
      <c r="M23" s="42">
        <f t="shared" si="5"/>
        <v>7</v>
      </c>
      <c r="N23" s="43">
        <f t="shared" si="5"/>
        <v>7</v>
      </c>
      <c r="O23" s="43">
        <f t="shared" si="5"/>
        <v>7</v>
      </c>
      <c r="P23" s="43">
        <f t="shared" si="5"/>
        <v>7</v>
      </c>
      <c r="Q23" s="43">
        <f t="shared" si="5"/>
        <v>7</v>
      </c>
      <c r="R23" s="43">
        <f t="shared" si="5"/>
        <v>7</v>
      </c>
      <c r="S23" s="44">
        <f t="shared" si="5"/>
        <v>7</v>
      </c>
      <c r="T23" s="45">
        <f t="shared" ca="1" si="6"/>
        <v>196</v>
      </c>
      <c r="U23" s="46">
        <v>19000</v>
      </c>
      <c r="V23" s="47">
        <v>19000</v>
      </c>
      <c r="W23" s="47">
        <v>19000</v>
      </c>
      <c r="X23" s="47">
        <v>19000</v>
      </c>
      <c r="Y23" s="47">
        <v>19000</v>
      </c>
      <c r="Z23" s="47">
        <v>19000</v>
      </c>
      <c r="AA23" s="48">
        <v>19000</v>
      </c>
      <c r="AB23" s="49">
        <f t="shared" ca="1" si="7"/>
        <v>532000</v>
      </c>
      <c r="AC23" s="50">
        <f t="shared" ca="1" si="7"/>
        <v>532000</v>
      </c>
      <c r="AD23" s="50">
        <f t="shared" ca="1" si="7"/>
        <v>532000</v>
      </c>
      <c r="AE23" s="50">
        <f t="shared" ca="1" si="7"/>
        <v>532000</v>
      </c>
      <c r="AF23" s="50">
        <f t="shared" ca="1" si="7"/>
        <v>532000</v>
      </c>
      <c r="AG23" s="50">
        <f t="shared" ca="1" si="7"/>
        <v>532000</v>
      </c>
      <c r="AH23" s="51">
        <f t="shared" ca="1" si="7"/>
        <v>532000</v>
      </c>
      <c r="AI23" s="114">
        <f t="shared" ca="1" si="8"/>
        <v>3724000</v>
      </c>
      <c r="AJ23" s="49">
        <f t="shared" ca="1" si="9"/>
        <v>143.80799999999999</v>
      </c>
      <c r="AK23" s="50">
        <f t="shared" ca="1" si="9"/>
        <v>186.81600000000003</v>
      </c>
      <c r="AL23" s="50">
        <f t="shared" ca="1" si="9"/>
        <v>222.6</v>
      </c>
      <c r="AM23" s="50">
        <f t="shared" ca="1" si="9"/>
        <v>217.392</v>
      </c>
      <c r="AN23" s="50">
        <f t="shared" ca="1" si="9"/>
        <v>158.59199999999998</v>
      </c>
      <c r="AO23" s="50">
        <f t="shared" ca="1" si="9"/>
        <v>192.19199999999998</v>
      </c>
      <c r="AP23" s="51">
        <f t="shared" ca="1" si="9"/>
        <v>183.28799999999998</v>
      </c>
      <c r="AQ23" s="52">
        <f t="shared" ca="1" si="10"/>
        <v>1304.6879999999999</v>
      </c>
      <c r="AR23" s="49">
        <f t="shared" ca="1" si="11"/>
        <v>3699.3769470404986</v>
      </c>
      <c r="AS23" s="50">
        <f t="shared" ca="1" si="11"/>
        <v>2847.721822541966</v>
      </c>
      <c r="AT23" s="50">
        <f t="shared" ca="1" si="11"/>
        <v>2389.9371069182389</v>
      </c>
      <c r="AU23" s="50">
        <f t="shared" ca="1" si="11"/>
        <v>2447.1921689850592</v>
      </c>
      <c r="AV23" s="50">
        <f t="shared" ca="1" si="11"/>
        <v>3354.5197740112999</v>
      </c>
      <c r="AW23" s="50">
        <f t="shared" ca="1" si="11"/>
        <v>2768.0652680652684</v>
      </c>
      <c r="AX23" s="51">
        <f t="shared" ca="1" si="11"/>
        <v>2902.535899786129</v>
      </c>
      <c r="AY23" s="52">
        <f t="shared" ca="1" si="11"/>
        <v>2854.3222594214099</v>
      </c>
      <c r="AZ23" s="37">
        <f t="shared" si="13"/>
        <v>3699.3769470404982</v>
      </c>
      <c r="BA23" s="37">
        <f t="shared" si="12"/>
        <v>2847.721822541966</v>
      </c>
      <c r="BB23" s="37">
        <f t="shared" si="12"/>
        <v>2389.9371069182389</v>
      </c>
      <c r="BC23" s="37">
        <f t="shared" si="12"/>
        <v>2447.1921689850592</v>
      </c>
      <c r="BD23" s="37">
        <f t="shared" si="12"/>
        <v>3354.5197740112994</v>
      </c>
      <c r="BE23" s="37">
        <f t="shared" si="12"/>
        <v>2768.0652680652684</v>
      </c>
      <c r="BF23" s="37">
        <f t="shared" si="12"/>
        <v>2902.535899786129</v>
      </c>
      <c r="BG23" s="38">
        <f t="shared" si="15"/>
        <v>7</v>
      </c>
      <c r="BH23" s="38">
        <f t="shared" si="16"/>
        <v>7</v>
      </c>
      <c r="BI23" s="38">
        <f t="shared" si="16"/>
        <v>7</v>
      </c>
      <c r="BJ23" s="38">
        <f t="shared" si="16"/>
        <v>7</v>
      </c>
      <c r="BK23" s="38">
        <f t="shared" si="16"/>
        <v>7</v>
      </c>
      <c r="BL23" s="38">
        <f t="shared" si="16"/>
        <v>7</v>
      </c>
      <c r="BM23" s="38">
        <f t="shared" si="16"/>
        <v>7</v>
      </c>
      <c r="BN23" s="73"/>
      <c r="BO23" s="73"/>
      <c r="BP23" s="73"/>
      <c r="BQ23" s="73"/>
      <c r="BR23" s="73"/>
      <c r="BS23" s="73"/>
      <c r="BT23" s="73"/>
      <c r="BU23" s="73"/>
      <c r="BV23" s="98"/>
    </row>
    <row r="24" spans="1:74">
      <c r="B24" s="3" t="s">
        <v>52</v>
      </c>
      <c r="C24" s="39">
        <v>0.70833333333333337</v>
      </c>
      <c r="D24" s="40">
        <v>0.75</v>
      </c>
      <c r="E24" s="186">
        <v>1.1779999999999999</v>
      </c>
      <c r="F24" s="186">
        <v>1.0860000000000001</v>
      </c>
      <c r="G24" s="186">
        <v>1.304</v>
      </c>
      <c r="H24" s="186">
        <v>1.0029999999999999</v>
      </c>
      <c r="I24" s="186">
        <v>1.278</v>
      </c>
      <c r="J24" s="186">
        <v>1.6990000000000001</v>
      </c>
      <c r="K24" s="186">
        <v>1.22</v>
      </c>
      <c r="L24" s="41">
        <f t="shared" ca="1" si="4"/>
        <v>1176</v>
      </c>
      <c r="M24" s="42">
        <f t="shared" si="5"/>
        <v>7</v>
      </c>
      <c r="N24" s="43">
        <f t="shared" si="5"/>
        <v>7</v>
      </c>
      <c r="O24" s="43">
        <f t="shared" si="5"/>
        <v>7</v>
      </c>
      <c r="P24" s="43">
        <f t="shared" si="5"/>
        <v>7</v>
      </c>
      <c r="Q24" s="43">
        <f t="shared" si="5"/>
        <v>7</v>
      </c>
      <c r="R24" s="43">
        <f t="shared" si="5"/>
        <v>7</v>
      </c>
      <c r="S24" s="44">
        <f t="shared" si="5"/>
        <v>7</v>
      </c>
      <c r="T24" s="45">
        <f t="shared" ca="1" si="6"/>
        <v>196</v>
      </c>
      <c r="U24" s="46">
        <v>22000</v>
      </c>
      <c r="V24" s="47">
        <v>22000</v>
      </c>
      <c r="W24" s="47">
        <v>22000</v>
      </c>
      <c r="X24" s="47">
        <v>22000</v>
      </c>
      <c r="Y24" s="47">
        <v>22000</v>
      </c>
      <c r="Z24" s="47">
        <v>22000</v>
      </c>
      <c r="AA24" s="48">
        <v>22000</v>
      </c>
      <c r="AB24" s="49">
        <f t="shared" ca="1" si="7"/>
        <v>616000</v>
      </c>
      <c r="AC24" s="50">
        <f t="shared" ca="1" si="7"/>
        <v>616000</v>
      </c>
      <c r="AD24" s="50">
        <f t="shared" ca="1" si="7"/>
        <v>616000</v>
      </c>
      <c r="AE24" s="50">
        <f t="shared" ca="1" si="7"/>
        <v>616000</v>
      </c>
      <c r="AF24" s="50">
        <f t="shared" ca="1" si="7"/>
        <v>616000</v>
      </c>
      <c r="AG24" s="50">
        <f t="shared" ca="1" si="7"/>
        <v>616000</v>
      </c>
      <c r="AH24" s="51">
        <f t="shared" ca="1" si="7"/>
        <v>616000</v>
      </c>
      <c r="AI24" s="114">
        <f t="shared" ca="1" si="8"/>
        <v>4312000</v>
      </c>
      <c r="AJ24" s="49">
        <f t="shared" ca="1" si="9"/>
        <v>197.904</v>
      </c>
      <c r="AK24" s="50">
        <f t="shared" ca="1" si="9"/>
        <v>182.44800000000001</v>
      </c>
      <c r="AL24" s="50">
        <f t="shared" ca="1" si="9"/>
        <v>219.072</v>
      </c>
      <c r="AM24" s="50">
        <f t="shared" ca="1" si="9"/>
        <v>168.50399999999999</v>
      </c>
      <c r="AN24" s="50">
        <f t="shared" ca="1" si="9"/>
        <v>214.70400000000001</v>
      </c>
      <c r="AO24" s="50">
        <f t="shared" ca="1" si="9"/>
        <v>285.43200000000002</v>
      </c>
      <c r="AP24" s="51">
        <f t="shared" ca="1" si="9"/>
        <v>204.96</v>
      </c>
      <c r="AQ24" s="52">
        <f t="shared" ca="1" si="10"/>
        <v>1473.0240000000001</v>
      </c>
      <c r="AR24" s="49">
        <f t="shared" ca="1" si="11"/>
        <v>3112.62026032824</v>
      </c>
      <c r="AS24" s="50">
        <f t="shared" ca="1" si="11"/>
        <v>3376.3044812768567</v>
      </c>
      <c r="AT24" s="50">
        <f t="shared" ca="1" si="11"/>
        <v>2811.8609406952964</v>
      </c>
      <c r="AU24" s="50">
        <f t="shared" ca="1" si="11"/>
        <v>3655.6995679627785</v>
      </c>
      <c r="AV24" s="50">
        <f t="shared" ca="1" si="11"/>
        <v>2869.0662493479394</v>
      </c>
      <c r="AW24" s="50">
        <f t="shared" ca="1" si="11"/>
        <v>2158.1322346478319</v>
      </c>
      <c r="AX24" s="51">
        <f t="shared" ca="1" si="11"/>
        <v>3005.4644808743169</v>
      </c>
      <c r="AY24" s="52">
        <f t="shared" ca="1" si="11"/>
        <v>2927.3114355231141</v>
      </c>
      <c r="AZ24" s="37">
        <f t="shared" si="13"/>
        <v>3112.62026032824</v>
      </c>
      <c r="BA24" s="37">
        <f t="shared" si="12"/>
        <v>3376.3044812768567</v>
      </c>
      <c r="BB24" s="37">
        <f t="shared" si="12"/>
        <v>2811.8609406952964</v>
      </c>
      <c r="BC24" s="37">
        <f t="shared" si="12"/>
        <v>3655.6995679627785</v>
      </c>
      <c r="BD24" s="37">
        <f t="shared" si="12"/>
        <v>2869.0662493479394</v>
      </c>
      <c r="BE24" s="37">
        <f t="shared" si="12"/>
        <v>2158.1322346478319</v>
      </c>
      <c r="BF24" s="37">
        <f t="shared" si="12"/>
        <v>3005.4644808743169</v>
      </c>
      <c r="BG24" s="38">
        <f t="shared" si="15"/>
        <v>7</v>
      </c>
      <c r="BH24" s="38">
        <f t="shared" si="16"/>
        <v>7</v>
      </c>
      <c r="BI24" s="38">
        <f t="shared" si="16"/>
        <v>7</v>
      </c>
      <c r="BJ24" s="38">
        <f t="shared" si="16"/>
        <v>7</v>
      </c>
      <c r="BK24" s="38">
        <f t="shared" si="16"/>
        <v>7</v>
      </c>
      <c r="BL24" s="38">
        <f t="shared" si="16"/>
        <v>7</v>
      </c>
      <c r="BM24" s="38">
        <f t="shared" si="16"/>
        <v>7</v>
      </c>
      <c r="BN24" s="73"/>
      <c r="BO24" s="73"/>
      <c r="BP24" s="73"/>
      <c r="BQ24" s="73"/>
      <c r="BR24" s="73"/>
      <c r="BS24" s="73"/>
      <c r="BT24" s="73"/>
      <c r="BU24" s="73"/>
      <c r="BV24" s="98"/>
    </row>
    <row r="25" spans="1:74">
      <c r="B25" s="3" t="s">
        <v>48</v>
      </c>
      <c r="C25" s="39">
        <v>0.75</v>
      </c>
      <c r="D25" s="40">
        <v>0.79166666666666663</v>
      </c>
      <c r="E25" s="186">
        <v>1.651</v>
      </c>
      <c r="F25" s="186">
        <v>3.5569999999999999</v>
      </c>
      <c r="G25" s="186">
        <v>3.6019999999999999</v>
      </c>
      <c r="H25" s="186">
        <v>2.9889999999999999</v>
      </c>
      <c r="I25" s="186">
        <v>3.2519999999999998</v>
      </c>
      <c r="J25" s="186">
        <v>2.597</v>
      </c>
      <c r="K25" s="186">
        <v>2.4969999999999999</v>
      </c>
      <c r="L25" s="41">
        <f t="shared" ca="1" si="4"/>
        <v>1080</v>
      </c>
      <c r="M25" s="42">
        <f t="shared" si="5"/>
        <v>3</v>
      </c>
      <c r="N25" s="43">
        <f t="shared" si="5"/>
        <v>7</v>
      </c>
      <c r="O25" s="43">
        <f t="shared" si="5"/>
        <v>7</v>
      </c>
      <c r="P25" s="43">
        <f t="shared" si="5"/>
        <v>7</v>
      </c>
      <c r="Q25" s="43">
        <f t="shared" si="5"/>
        <v>7</v>
      </c>
      <c r="R25" s="43">
        <f t="shared" si="5"/>
        <v>7</v>
      </c>
      <c r="S25" s="44">
        <f t="shared" si="5"/>
        <v>7</v>
      </c>
      <c r="T25" s="45">
        <f t="shared" ca="1" si="6"/>
        <v>180</v>
      </c>
      <c r="U25" s="46">
        <v>40000</v>
      </c>
      <c r="V25" s="47">
        <v>40000</v>
      </c>
      <c r="W25" s="47">
        <v>40000</v>
      </c>
      <c r="X25" s="47">
        <v>40000</v>
      </c>
      <c r="Y25" s="47">
        <v>40000</v>
      </c>
      <c r="Z25" s="47">
        <v>40000</v>
      </c>
      <c r="AA25" s="48">
        <v>40000</v>
      </c>
      <c r="AB25" s="49">
        <f t="shared" ca="1" si="7"/>
        <v>480000</v>
      </c>
      <c r="AC25" s="50">
        <f t="shared" ca="1" si="7"/>
        <v>1120000</v>
      </c>
      <c r="AD25" s="50">
        <f t="shared" ca="1" si="7"/>
        <v>1120000</v>
      </c>
      <c r="AE25" s="50">
        <f t="shared" ca="1" si="7"/>
        <v>1120000</v>
      </c>
      <c r="AF25" s="50">
        <f t="shared" ca="1" si="7"/>
        <v>1120000</v>
      </c>
      <c r="AG25" s="50">
        <f t="shared" ca="1" si="7"/>
        <v>1120000</v>
      </c>
      <c r="AH25" s="51">
        <f t="shared" ca="1" si="7"/>
        <v>1120000</v>
      </c>
      <c r="AI25" s="114">
        <f t="shared" ca="1" si="8"/>
        <v>7200000</v>
      </c>
      <c r="AJ25" s="49">
        <f t="shared" ca="1" si="9"/>
        <v>118.872</v>
      </c>
      <c r="AK25" s="50">
        <f t="shared" ca="1" si="9"/>
        <v>597.57600000000002</v>
      </c>
      <c r="AL25" s="50">
        <f t="shared" ca="1" si="9"/>
        <v>605.13599999999997</v>
      </c>
      <c r="AM25" s="50">
        <f t="shared" ca="1" si="9"/>
        <v>502.15199999999999</v>
      </c>
      <c r="AN25" s="50">
        <f t="shared" ca="1" si="9"/>
        <v>546.33600000000001</v>
      </c>
      <c r="AO25" s="50">
        <f t="shared" ca="1" si="9"/>
        <v>436.29599999999999</v>
      </c>
      <c r="AP25" s="51">
        <f t="shared" ca="1" si="9"/>
        <v>419.49599999999998</v>
      </c>
      <c r="AQ25" s="52">
        <f t="shared" ca="1" si="10"/>
        <v>3225.864</v>
      </c>
      <c r="AR25" s="49">
        <f t="shared" ca="1" si="11"/>
        <v>4037.9567938623059</v>
      </c>
      <c r="AS25" s="50">
        <f t="shared" ca="1" si="11"/>
        <v>1874.2385905725798</v>
      </c>
      <c r="AT25" s="50">
        <f t="shared" ca="1" si="11"/>
        <v>1850.8236165093467</v>
      </c>
      <c r="AU25" s="50">
        <f t="shared" ca="1" si="11"/>
        <v>2230.4003568640574</v>
      </c>
      <c r="AV25" s="50">
        <f t="shared" ca="1" si="11"/>
        <v>2050.020500205002</v>
      </c>
      <c r="AW25" s="50">
        <f t="shared" ca="1" si="11"/>
        <v>2567.0645616737261</v>
      </c>
      <c r="AX25" s="51">
        <f t="shared" ca="1" si="11"/>
        <v>2669.8705112802031</v>
      </c>
      <c r="AY25" s="52">
        <f t="shared" ca="1" si="11"/>
        <v>2231.9601818303563</v>
      </c>
      <c r="AZ25" s="37">
        <f t="shared" si="13"/>
        <v>4037.9567938623059</v>
      </c>
      <c r="BA25" s="37">
        <f t="shared" si="12"/>
        <v>1874.2385905725801</v>
      </c>
      <c r="BB25" s="37">
        <f t="shared" si="12"/>
        <v>1850.8236165093467</v>
      </c>
      <c r="BC25" s="37">
        <f t="shared" si="12"/>
        <v>2230.4003568640574</v>
      </c>
      <c r="BD25" s="37">
        <f t="shared" si="12"/>
        <v>2050.0205002050025</v>
      </c>
      <c r="BE25" s="37">
        <f t="shared" si="12"/>
        <v>2567.0645616737261</v>
      </c>
      <c r="BF25" s="37">
        <f t="shared" si="12"/>
        <v>2669.8705112802031</v>
      </c>
      <c r="BG25" s="38">
        <f t="shared" si="15"/>
        <v>3</v>
      </c>
      <c r="BH25" s="38">
        <f t="shared" si="16"/>
        <v>7</v>
      </c>
      <c r="BI25" s="38">
        <f t="shared" si="16"/>
        <v>7</v>
      </c>
      <c r="BJ25" s="38">
        <f t="shared" si="16"/>
        <v>7</v>
      </c>
      <c r="BK25" s="38">
        <f t="shared" si="16"/>
        <v>7</v>
      </c>
      <c r="BL25" s="38">
        <f t="shared" si="16"/>
        <v>7</v>
      </c>
      <c r="BM25" s="38">
        <f t="shared" si="16"/>
        <v>7</v>
      </c>
      <c r="BN25" s="73"/>
      <c r="BO25" s="73"/>
      <c r="BP25" s="73"/>
      <c r="BQ25" s="73"/>
      <c r="BR25" s="73"/>
      <c r="BS25" s="73"/>
      <c r="BT25" s="73"/>
      <c r="BU25" s="73"/>
      <c r="BV25" s="98"/>
    </row>
    <row r="26" spans="1:74">
      <c r="B26" s="3" t="s">
        <v>48</v>
      </c>
      <c r="C26" s="137">
        <v>0.79166666666666663</v>
      </c>
      <c r="D26" s="136">
        <v>0.8125</v>
      </c>
      <c r="E26" s="186">
        <v>2.6539999999999999</v>
      </c>
      <c r="F26" s="186">
        <v>2.4609999999999999</v>
      </c>
      <c r="G26" s="186">
        <v>2.5169999999999999</v>
      </c>
      <c r="H26" s="186">
        <v>2.4609999999999999</v>
      </c>
      <c r="I26" s="186">
        <v>2.5430000000000001</v>
      </c>
      <c r="J26" s="186">
        <v>1.921</v>
      </c>
      <c r="K26" s="186">
        <v>2.2160000000000002</v>
      </c>
      <c r="L26" s="138">
        <f t="shared" ca="1" si="4"/>
        <v>456</v>
      </c>
      <c r="M26" s="42">
        <f t="shared" si="5"/>
        <v>7</v>
      </c>
      <c r="N26" s="43">
        <f t="shared" si="5"/>
        <v>3</v>
      </c>
      <c r="O26" s="43">
        <f t="shared" si="5"/>
        <v>3</v>
      </c>
      <c r="P26" s="43">
        <f t="shared" si="5"/>
        <v>3</v>
      </c>
      <c r="Q26" s="43">
        <f t="shared" si="5"/>
        <v>3</v>
      </c>
      <c r="R26" s="43">
        <f t="shared" si="5"/>
        <v>0</v>
      </c>
      <c r="S26" s="44">
        <f t="shared" si="5"/>
        <v>0</v>
      </c>
      <c r="T26" s="45">
        <f t="shared" ca="1" si="6"/>
        <v>76</v>
      </c>
      <c r="U26" s="46">
        <v>62000</v>
      </c>
      <c r="V26" s="47">
        <v>62000</v>
      </c>
      <c r="W26" s="47">
        <v>62000</v>
      </c>
      <c r="X26" s="47">
        <v>62000</v>
      </c>
      <c r="Y26" s="47">
        <v>62000</v>
      </c>
      <c r="Z26" s="47">
        <v>62000</v>
      </c>
      <c r="AA26" s="48">
        <v>62000</v>
      </c>
      <c r="AB26" s="49">
        <f t="shared" ca="1" si="7"/>
        <v>1736000</v>
      </c>
      <c r="AC26" s="50">
        <f t="shared" ca="1" si="7"/>
        <v>744000</v>
      </c>
      <c r="AD26" s="50">
        <f t="shared" ca="1" si="7"/>
        <v>744000</v>
      </c>
      <c r="AE26" s="50">
        <f t="shared" ca="1" si="7"/>
        <v>744000</v>
      </c>
      <c r="AF26" s="50">
        <f t="shared" ca="1" si="7"/>
        <v>744000</v>
      </c>
      <c r="AG26" s="50">
        <f t="shared" ca="1" si="7"/>
        <v>0</v>
      </c>
      <c r="AH26" s="51">
        <f t="shared" ca="1" si="7"/>
        <v>0</v>
      </c>
      <c r="AI26" s="114">
        <f t="shared" ca="1" si="8"/>
        <v>4712000</v>
      </c>
      <c r="AJ26" s="49">
        <f t="shared" ca="1" si="9"/>
        <v>445.87199999999996</v>
      </c>
      <c r="AK26" s="50">
        <f t="shared" ca="1" si="9"/>
        <v>177.19199999999998</v>
      </c>
      <c r="AL26" s="50">
        <f t="shared" ca="1" si="9"/>
        <v>181.22399999999999</v>
      </c>
      <c r="AM26" s="50">
        <f t="shared" ca="1" si="9"/>
        <v>177.19199999999998</v>
      </c>
      <c r="AN26" s="50">
        <f t="shared" ca="1" si="9"/>
        <v>183.096</v>
      </c>
      <c r="AO26" s="50">
        <f t="shared" ca="1" si="9"/>
        <v>0</v>
      </c>
      <c r="AP26" s="51">
        <f t="shared" ca="1" si="9"/>
        <v>0</v>
      </c>
      <c r="AQ26" s="52">
        <f t="shared" ca="1" si="10"/>
        <v>1164.576</v>
      </c>
      <c r="AR26" s="49">
        <f t="shared" ca="1" si="11"/>
        <v>3893.4940969605632</v>
      </c>
      <c r="AS26" s="50">
        <f t="shared" ca="1" si="11"/>
        <v>4198.8351618583238</v>
      </c>
      <c r="AT26" s="50">
        <f t="shared" ca="1" si="11"/>
        <v>4105.4165011256791</v>
      </c>
      <c r="AU26" s="50">
        <f t="shared" ca="1" si="11"/>
        <v>4198.8351618583238</v>
      </c>
      <c r="AV26" s="50">
        <f t="shared" ca="1" si="11"/>
        <v>4063.4421287193604</v>
      </c>
      <c r="AW26" s="50" t="str">
        <f t="shared" ca="1" si="11"/>
        <v/>
      </c>
      <c r="AX26" s="51" t="str">
        <f t="shared" ca="1" si="11"/>
        <v/>
      </c>
      <c r="AY26" s="52">
        <f t="shared" ca="1" si="11"/>
        <v>4046.107767977358</v>
      </c>
      <c r="AZ26" s="37">
        <f t="shared" si="13"/>
        <v>3893.4940969605632</v>
      </c>
      <c r="BA26" s="37">
        <f t="shared" si="12"/>
        <v>4198.8351618583238</v>
      </c>
      <c r="BB26" s="37">
        <f t="shared" si="12"/>
        <v>4105.4165011256791</v>
      </c>
      <c r="BC26" s="37">
        <f t="shared" si="12"/>
        <v>4198.8351618583238</v>
      </c>
      <c r="BD26" s="37">
        <f t="shared" si="12"/>
        <v>4063.4421287193604</v>
      </c>
      <c r="BE26" s="37">
        <f t="shared" si="12"/>
        <v>5379.142807565504</v>
      </c>
      <c r="BF26" s="37">
        <f t="shared" si="12"/>
        <v>4663.056558363417</v>
      </c>
      <c r="BG26" s="38">
        <f t="shared" si="15"/>
        <v>7</v>
      </c>
      <c r="BH26" s="38">
        <f t="shared" si="16"/>
        <v>3</v>
      </c>
      <c r="BI26" s="38">
        <f t="shared" si="16"/>
        <v>3</v>
      </c>
      <c r="BJ26" s="38">
        <f t="shared" si="16"/>
        <v>3</v>
      </c>
      <c r="BK26" s="38">
        <f t="shared" si="16"/>
        <v>3</v>
      </c>
      <c r="BL26" s="38">
        <f t="shared" si="16"/>
        <v>0</v>
      </c>
      <c r="BM26" s="38">
        <f t="shared" si="16"/>
        <v>0</v>
      </c>
      <c r="BN26" s="73"/>
      <c r="BO26" s="73"/>
      <c r="BP26" s="73"/>
      <c r="BQ26" s="73"/>
      <c r="BR26" s="73"/>
      <c r="BS26" s="73"/>
      <c r="BT26" s="73"/>
      <c r="BU26" s="73"/>
      <c r="BV26" s="98"/>
    </row>
    <row r="27" spans="1:74">
      <c r="B27" s="3" t="s">
        <v>48</v>
      </c>
      <c r="C27" s="136">
        <v>0.8125</v>
      </c>
      <c r="D27" s="137">
        <v>0.83333333333333337</v>
      </c>
      <c r="E27" s="186">
        <v>2.6539999999999999</v>
      </c>
      <c r="F27" s="186">
        <v>2.4609999999999999</v>
      </c>
      <c r="G27" s="186">
        <v>2.5169999999999999</v>
      </c>
      <c r="H27" s="186">
        <v>2.4609999999999999</v>
      </c>
      <c r="I27" s="186">
        <v>2.5430000000000001</v>
      </c>
      <c r="J27" s="186">
        <v>1.921</v>
      </c>
      <c r="K27" s="186">
        <v>2.2160000000000002</v>
      </c>
      <c r="L27" s="138">
        <f t="shared" ca="1" si="4"/>
        <v>288</v>
      </c>
      <c r="M27" s="42">
        <f t="shared" si="5"/>
        <v>0</v>
      </c>
      <c r="N27" s="43">
        <f t="shared" si="5"/>
        <v>3</v>
      </c>
      <c r="O27" s="43">
        <f t="shared" si="5"/>
        <v>3</v>
      </c>
      <c r="P27" s="43">
        <f t="shared" si="5"/>
        <v>3</v>
      </c>
      <c r="Q27" s="43">
        <f t="shared" si="5"/>
        <v>3</v>
      </c>
      <c r="R27" s="43">
        <f t="shared" si="5"/>
        <v>0</v>
      </c>
      <c r="S27" s="44">
        <f t="shared" si="5"/>
        <v>0</v>
      </c>
      <c r="T27" s="45">
        <f t="shared" ca="1" si="6"/>
        <v>48</v>
      </c>
      <c r="U27" s="46">
        <v>240000</v>
      </c>
      <c r="V27" s="47">
        <v>62000</v>
      </c>
      <c r="W27" s="47">
        <v>62000</v>
      </c>
      <c r="X27" s="47">
        <v>62000</v>
      </c>
      <c r="Y27" s="47">
        <v>62000</v>
      </c>
      <c r="Z27" s="47">
        <v>240000</v>
      </c>
      <c r="AA27" s="48">
        <v>62000</v>
      </c>
      <c r="AB27" s="49">
        <f t="shared" ca="1" si="7"/>
        <v>0</v>
      </c>
      <c r="AC27" s="50">
        <f t="shared" ca="1" si="7"/>
        <v>744000</v>
      </c>
      <c r="AD27" s="50">
        <f t="shared" ca="1" si="7"/>
        <v>744000</v>
      </c>
      <c r="AE27" s="50">
        <f t="shared" ca="1" si="7"/>
        <v>744000</v>
      </c>
      <c r="AF27" s="50">
        <f t="shared" ca="1" si="7"/>
        <v>744000</v>
      </c>
      <c r="AG27" s="50">
        <f t="shared" ca="1" si="7"/>
        <v>0</v>
      </c>
      <c r="AH27" s="51">
        <f t="shared" ca="1" si="7"/>
        <v>0</v>
      </c>
      <c r="AI27" s="114">
        <f t="shared" ca="1" si="8"/>
        <v>2976000</v>
      </c>
      <c r="AJ27" s="49">
        <f t="shared" ca="1" si="9"/>
        <v>0</v>
      </c>
      <c r="AK27" s="50">
        <f t="shared" ca="1" si="9"/>
        <v>177.19199999999998</v>
      </c>
      <c r="AL27" s="50">
        <f t="shared" ca="1" si="9"/>
        <v>181.22399999999999</v>
      </c>
      <c r="AM27" s="50">
        <f t="shared" ca="1" si="9"/>
        <v>177.19199999999998</v>
      </c>
      <c r="AN27" s="50">
        <f t="shared" ca="1" si="9"/>
        <v>183.096</v>
      </c>
      <c r="AO27" s="50">
        <f t="shared" ca="1" si="9"/>
        <v>0</v>
      </c>
      <c r="AP27" s="51">
        <f t="shared" ca="1" si="9"/>
        <v>0</v>
      </c>
      <c r="AQ27" s="52">
        <f ca="1">SUM(AJ27:AP27)</f>
        <v>718.70399999999995</v>
      </c>
      <c r="AR27" s="49" t="str">
        <f t="shared" ca="1" si="11"/>
        <v/>
      </c>
      <c r="AS27" s="50">
        <f t="shared" ca="1" si="11"/>
        <v>4198.8351618583238</v>
      </c>
      <c r="AT27" s="50">
        <f t="shared" ca="1" si="11"/>
        <v>4105.4165011256791</v>
      </c>
      <c r="AU27" s="50">
        <f t="shared" ca="1" si="11"/>
        <v>4198.8351618583238</v>
      </c>
      <c r="AV27" s="50">
        <f t="shared" ca="1" si="11"/>
        <v>4063.4421287193604</v>
      </c>
      <c r="AW27" s="50" t="str">
        <f t="shared" ca="1" si="11"/>
        <v/>
      </c>
      <c r="AX27" s="51" t="str">
        <f t="shared" ca="1" si="11"/>
        <v/>
      </c>
      <c r="AY27" s="52">
        <f t="shared" ca="1" si="11"/>
        <v>4140.7867494824022</v>
      </c>
      <c r="AZ27" s="37">
        <f t="shared" si="13"/>
        <v>15071.590052750566</v>
      </c>
      <c r="BA27" s="37">
        <f t="shared" si="12"/>
        <v>4198.8351618583238</v>
      </c>
      <c r="BB27" s="37">
        <f t="shared" si="12"/>
        <v>4105.4165011256791</v>
      </c>
      <c r="BC27" s="37">
        <f t="shared" si="12"/>
        <v>4198.8351618583238</v>
      </c>
      <c r="BD27" s="37">
        <f t="shared" si="12"/>
        <v>4063.4421287193604</v>
      </c>
      <c r="BE27" s="37">
        <f t="shared" si="12"/>
        <v>20822.488287350337</v>
      </c>
      <c r="BF27" s="37">
        <f t="shared" si="12"/>
        <v>4663.056558363417</v>
      </c>
      <c r="BG27" s="38">
        <f t="shared" si="15"/>
        <v>0</v>
      </c>
      <c r="BH27" s="38">
        <f t="shared" si="16"/>
        <v>3</v>
      </c>
      <c r="BI27" s="38">
        <f t="shared" si="16"/>
        <v>3</v>
      </c>
      <c r="BJ27" s="38">
        <f t="shared" si="16"/>
        <v>3</v>
      </c>
      <c r="BK27" s="38">
        <f t="shared" si="16"/>
        <v>3</v>
      </c>
      <c r="BL27" s="38">
        <f t="shared" si="16"/>
        <v>0</v>
      </c>
      <c r="BM27" s="38">
        <f t="shared" si="16"/>
        <v>0</v>
      </c>
      <c r="BN27" s="73"/>
      <c r="BO27" s="73"/>
      <c r="BP27" s="73"/>
      <c r="BQ27" s="73"/>
      <c r="BR27" s="73"/>
      <c r="BS27" s="73"/>
      <c r="BT27" s="73"/>
      <c r="BU27" s="73"/>
      <c r="BV27" s="98"/>
    </row>
    <row r="28" spans="1:74">
      <c r="B28" s="3" t="s">
        <v>47</v>
      </c>
      <c r="C28" s="39">
        <v>0.83333333333333337</v>
      </c>
      <c r="D28" s="40">
        <v>0.875</v>
      </c>
      <c r="E28" s="186">
        <v>4.718</v>
      </c>
      <c r="F28" s="186">
        <v>6.3360000000000003</v>
      </c>
      <c r="G28" s="186">
        <v>5.6669999999999998</v>
      </c>
      <c r="H28" s="186">
        <v>7.4859999999999998</v>
      </c>
      <c r="I28" s="186">
        <v>6.57</v>
      </c>
      <c r="J28" s="186">
        <v>5.8440000000000003</v>
      </c>
      <c r="K28" s="186">
        <v>5.3109999999999999</v>
      </c>
      <c r="L28" s="41">
        <f t="shared" ca="1" si="4"/>
        <v>96</v>
      </c>
      <c r="M28" s="42">
        <f t="shared" si="5"/>
        <v>0</v>
      </c>
      <c r="N28" s="43">
        <f t="shared" si="5"/>
        <v>0</v>
      </c>
      <c r="O28" s="43">
        <f t="shared" si="5"/>
        <v>0</v>
      </c>
      <c r="P28" s="43">
        <f t="shared" si="5"/>
        <v>4</v>
      </c>
      <c r="Q28" s="43">
        <f t="shared" si="5"/>
        <v>0</v>
      </c>
      <c r="R28" s="43">
        <f t="shared" si="5"/>
        <v>0</v>
      </c>
      <c r="S28" s="44">
        <f t="shared" si="5"/>
        <v>0</v>
      </c>
      <c r="T28" s="45">
        <f t="shared" ca="1" si="6"/>
        <v>16</v>
      </c>
      <c r="U28" s="46">
        <v>240000</v>
      </c>
      <c r="V28" s="47">
        <v>240000</v>
      </c>
      <c r="W28" s="47">
        <v>240000</v>
      </c>
      <c r="X28" s="47">
        <v>240000</v>
      </c>
      <c r="Y28" s="47">
        <v>240000</v>
      </c>
      <c r="Z28" s="47">
        <v>240000</v>
      </c>
      <c r="AA28" s="48">
        <v>240000</v>
      </c>
      <c r="AB28" s="49">
        <f t="shared" ca="1" si="7"/>
        <v>0</v>
      </c>
      <c r="AC28" s="50">
        <f t="shared" ca="1" si="7"/>
        <v>0</v>
      </c>
      <c r="AD28" s="50">
        <f t="shared" ca="1" si="7"/>
        <v>0</v>
      </c>
      <c r="AE28" s="50">
        <f t="shared" ca="1" si="7"/>
        <v>3840000</v>
      </c>
      <c r="AF28" s="50">
        <f t="shared" ca="1" si="7"/>
        <v>0</v>
      </c>
      <c r="AG28" s="50">
        <f t="shared" ca="1" si="7"/>
        <v>0</v>
      </c>
      <c r="AH28" s="51">
        <f t="shared" ca="1" si="7"/>
        <v>0</v>
      </c>
      <c r="AI28" s="114">
        <f t="shared" ca="1" si="8"/>
        <v>3840000</v>
      </c>
      <c r="AJ28" s="49">
        <f t="shared" ca="1" si="9"/>
        <v>0</v>
      </c>
      <c r="AK28" s="50">
        <f t="shared" ca="1" si="9"/>
        <v>0</v>
      </c>
      <c r="AL28" s="50">
        <f t="shared" ca="1" si="9"/>
        <v>0</v>
      </c>
      <c r="AM28" s="50">
        <f t="shared" ca="1" si="9"/>
        <v>718.65599999999995</v>
      </c>
      <c r="AN28" s="50">
        <f t="shared" ca="1" si="9"/>
        <v>0</v>
      </c>
      <c r="AO28" s="50">
        <f t="shared" ca="1" si="9"/>
        <v>0</v>
      </c>
      <c r="AP28" s="51">
        <f t="shared" ca="1" si="9"/>
        <v>0</v>
      </c>
      <c r="AQ28" s="52">
        <f t="shared" ca="1" si="10"/>
        <v>718.65599999999995</v>
      </c>
      <c r="AR28" s="49" t="str">
        <f t="shared" ca="1" si="11"/>
        <v/>
      </c>
      <c r="AS28" s="50" t="str">
        <f t="shared" ca="1" si="11"/>
        <v/>
      </c>
      <c r="AT28" s="50" t="str">
        <f t="shared" ca="1" si="11"/>
        <v/>
      </c>
      <c r="AU28" s="50">
        <f t="shared" ca="1" si="11"/>
        <v>5343.3075073470482</v>
      </c>
      <c r="AV28" s="50" t="str">
        <f t="shared" ca="1" si="11"/>
        <v/>
      </c>
      <c r="AW28" s="50" t="str">
        <f t="shared" ca="1" si="11"/>
        <v/>
      </c>
      <c r="AX28" s="51" t="str">
        <f t="shared" ca="1" si="11"/>
        <v/>
      </c>
      <c r="AY28" s="52">
        <f t="shared" ca="1" si="11"/>
        <v>5343.3075073470482</v>
      </c>
      <c r="AZ28" s="37">
        <f t="shared" si="13"/>
        <v>8478.16871555744</v>
      </c>
      <c r="BA28" s="37">
        <f t="shared" si="12"/>
        <v>6313.1313131313127</v>
      </c>
      <c r="BB28" s="37">
        <f t="shared" si="12"/>
        <v>7058.4083289218288</v>
      </c>
      <c r="BC28" s="37">
        <f t="shared" si="12"/>
        <v>5343.3075073470482</v>
      </c>
      <c r="BD28" s="37">
        <f t="shared" si="12"/>
        <v>6088.2800608828002</v>
      </c>
      <c r="BE28" s="37">
        <f t="shared" si="12"/>
        <v>6844.6269678302533</v>
      </c>
      <c r="BF28" s="37">
        <f t="shared" si="12"/>
        <v>7531.538316701186</v>
      </c>
      <c r="BG28" s="177">
        <f t="shared" ref="BG28" si="17">VLOOKUP(AZ28,$BS$5:$BT$9,2,TRUE)</f>
        <v>0</v>
      </c>
      <c r="BH28" s="177">
        <f t="shared" ref="BH28:BH30" si="18">VLOOKUP(BA28,$BS$5:$BT$9,2,TRUE)</f>
        <v>0</v>
      </c>
      <c r="BI28" s="177">
        <f t="shared" ref="BI28:BI30" si="19">VLOOKUP(BB28,$BS$5:$BT$9,2,TRUE)</f>
        <v>0</v>
      </c>
      <c r="BJ28" s="177">
        <v>4</v>
      </c>
      <c r="BK28" s="177">
        <f t="shared" ref="BK28:BK30" si="20">VLOOKUP(BD28,$BS$5:$BT$9,2,TRUE)</f>
        <v>0</v>
      </c>
      <c r="BL28" s="177">
        <f t="shared" ref="BL28:BL30" si="21">VLOOKUP(BE28,$BS$5:$BT$9,2,TRUE)</f>
        <v>0</v>
      </c>
      <c r="BM28" s="177">
        <f t="shared" ref="BM28:BM30" si="22">VLOOKUP(BF28,$BS$5:$BT$9,2,TRUE)</f>
        <v>0</v>
      </c>
      <c r="BN28" s="73"/>
      <c r="BO28" s="73"/>
      <c r="BP28" s="73"/>
      <c r="BQ28" s="73"/>
      <c r="BR28" s="73"/>
      <c r="BS28" s="73"/>
      <c r="BT28" s="73"/>
      <c r="BU28" s="73"/>
      <c r="BV28" s="98"/>
    </row>
    <row r="29" spans="1:74">
      <c r="B29" s="3" t="s">
        <v>47</v>
      </c>
      <c r="C29" s="39">
        <v>0.875</v>
      </c>
      <c r="D29" s="40">
        <v>0.91666666666666663</v>
      </c>
      <c r="E29" s="186">
        <v>4.0350000000000001</v>
      </c>
      <c r="F29" s="186">
        <v>6.08</v>
      </c>
      <c r="G29" s="186">
        <v>6.3760000000000003</v>
      </c>
      <c r="H29" s="186">
        <v>6.8890000000000002</v>
      </c>
      <c r="I29" s="186">
        <v>4.6260000000000003</v>
      </c>
      <c r="J29" s="186">
        <v>4.3239999999999998</v>
      </c>
      <c r="K29" s="186">
        <v>3.1970000000000001</v>
      </c>
      <c r="L29" s="41">
        <f t="shared" ca="1" si="4"/>
        <v>672</v>
      </c>
      <c r="M29" s="42">
        <f t="shared" si="5"/>
        <v>0</v>
      </c>
      <c r="N29" s="43">
        <f t="shared" si="5"/>
        <v>7</v>
      </c>
      <c r="O29" s="43">
        <f t="shared" si="5"/>
        <v>7</v>
      </c>
      <c r="P29" s="43">
        <f t="shared" si="5"/>
        <v>7</v>
      </c>
      <c r="Q29" s="43">
        <f t="shared" si="5"/>
        <v>7</v>
      </c>
      <c r="R29" s="43">
        <f t="shared" si="5"/>
        <v>0</v>
      </c>
      <c r="S29" s="44">
        <f t="shared" si="5"/>
        <v>0</v>
      </c>
      <c r="T29" s="45">
        <f t="shared" ca="1" si="6"/>
        <v>112</v>
      </c>
      <c r="U29" s="46">
        <v>240000</v>
      </c>
      <c r="V29" s="47">
        <v>130000</v>
      </c>
      <c r="W29" s="47">
        <v>130000</v>
      </c>
      <c r="X29" s="47">
        <v>130000</v>
      </c>
      <c r="Y29" s="47">
        <v>130000</v>
      </c>
      <c r="Z29" s="47">
        <v>240000</v>
      </c>
      <c r="AA29" s="48">
        <v>130000</v>
      </c>
      <c r="AB29" s="49">
        <f t="shared" ca="1" si="7"/>
        <v>0</v>
      </c>
      <c r="AC29" s="50">
        <f t="shared" ca="1" si="7"/>
        <v>3640000</v>
      </c>
      <c r="AD29" s="50">
        <f t="shared" ca="1" si="7"/>
        <v>3640000</v>
      </c>
      <c r="AE29" s="50">
        <f t="shared" ca="1" si="7"/>
        <v>3640000</v>
      </c>
      <c r="AF29" s="50">
        <f t="shared" ca="1" si="7"/>
        <v>3640000</v>
      </c>
      <c r="AG29" s="50">
        <f t="shared" ca="1" si="7"/>
        <v>0</v>
      </c>
      <c r="AH29" s="51">
        <f t="shared" ca="1" si="7"/>
        <v>0</v>
      </c>
      <c r="AI29" s="114">
        <f t="shared" ca="1" si="8"/>
        <v>14560000</v>
      </c>
      <c r="AJ29" s="49">
        <f t="shared" ca="1" si="9"/>
        <v>0</v>
      </c>
      <c r="AK29" s="50">
        <f t="shared" ca="1" si="9"/>
        <v>1021.44</v>
      </c>
      <c r="AL29" s="50">
        <f t="shared" ca="1" si="9"/>
        <v>1071.1680000000001</v>
      </c>
      <c r="AM29" s="50">
        <f t="shared" ca="1" si="9"/>
        <v>1157.3520000000001</v>
      </c>
      <c r="AN29" s="50">
        <f t="shared" ca="1" si="9"/>
        <v>777.16800000000001</v>
      </c>
      <c r="AO29" s="50">
        <f t="shared" ca="1" si="9"/>
        <v>0</v>
      </c>
      <c r="AP29" s="51">
        <f t="shared" ca="1" si="9"/>
        <v>0</v>
      </c>
      <c r="AQ29" s="52">
        <f t="shared" ca="1" si="10"/>
        <v>4027.1280000000002</v>
      </c>
      <c r="AR29" s="49" t="str">
        <f t="shared" ca="1" si="11"/>
        <v/>
      </c>
      <c r="AS29" s="50">
        <f t="shared" ca="1" si="11"/>
        <v>3563.5964912280701</v>
      </c>
      <c r="AT29" s="50">
        <f t="shared" ca="1" si="11"/>
        <v>3398.1597657883726</v>
      </c>
      <c r="AU29" s="50">
        <f t="shared" ca="1" si="11"/>
        <v>3145.1105627328589</v>
      </c>
      <c r="AV29" s="50">
        <f t="shared" ca="1" si="11"/>
        <v>4683.6719988470959</v>
      </c>
      <c r="AW29" s="50" t="str">
        <f t="shared" ca="1" si="11"/>
        <v/>
      </c>
      <c r="AX29" s="51" t="str">
        <f t="shared" ca="1" si="11"/>
        <v/>
      </c>
      <c r="AY29" s="52">
        <f t="shared" ca="1" si="11"/>
        <v>3615.4798158886429</v>
      </c>
      <c r="AZ29" s="37">
        <f t="shared" si="13"/>
        <v>9913.2589838909535</v>
      </c>
      <c r="BA29" s="37">
        <f t="shared" si="12"/>
        <v>3563.5964912280701</v>
      </c>
      <c r="BB29" s="37">
        <f t="shared" si="12"/>
        <v>3398.1597657883731</v>
      </c>
      <c r="BC29" s="37">
        <f t="shared" si="12"/>
        <v>3145.1105627328593</v>
      </c>
      <c r="BD29" s="37">
        <f t="shared" si="12"/>
        <v>4683.6719988470959</v>
      </c>
      <c r="BE29" s="37">
        <f t="shared" si="12"/>
        <v>9250.6938020351536</v>
      </c>
      <c r="BF29" s="37">
        <f t="shared" si="12"/>
        <v>6777.1869460952976</v>
      </c>
      <c r="BG29" s="177">
        <f t="shared" ref="BG29" si="23">VLOOKUP(AZ29,$BS$5:$BT$9,2,TRUE)</f>
        <v>0</v>
      </c>
      <c r="BH29" s="177">
        <f t="shared" si="18"/>
        <v>7</v>
      </c>
      <c r="BI29" s="177">
        <f t="shared" si="19"/>
        <v>7</v>
      </c>
      <c r="BJ29" s="177">
        <f t="shared" ref="BJ29:BJ30" si="24">VLOOKUP(BC29,$BS$5:$BT$9,2,TRUE)</f>
        <v>7</v>
      </c>
      <c r="BK29" s="177">
        <v>7</v>
      </c>
      <c r="BL29" s="177">
        <f t="shared" si="21"/>
        <v>0</v>
      </c>
      <c r="BM29" s="177">
        <f t="shared" si="22"/>
        <v>0</v>
      </c>
      <c r="BN29" s="73"/>
      <c r="BO29" s="73"/>
      <c r="BP29" s="73"/>
      <c r="BQ29" s="73"/>
      <c r="BR29" s="73"/>
      <c r="BS29" s="73"/>
      <c r="BT29" s="73"/>
      <c r="BU29" s="73"/>
      <c r="BV29" s="98"/>
    </row>
    <row r="30" spans="1:74">
      <c r="B30" s="3" t="s">
        <v>47</v>
      </c>
      <c r="C30" s="39">
        <v>0.91666666666666663</v>
      </c>
      <c r="D30" s="40">
        <v>0.95833333333333337</v>
      </c>
      <c r="E30" s="186">
        <v>2.0659999999999998</v>
      </c>
      <c r="F30" s="186">
        <v>1.429</v>
      </c>
      <c r="G30" s="186">
        <v>1.6080000000000001</v>
      </c>
      <c r="H30" s="186">
        <v>1.907</v>
      </c>
      <c r="I30" s="186">
        <v>1.3759999999999999</v>
      </c>
      <c r="J30" s="186">
        <v>1.504</v>
      </c>
      <c r="K30" s="186">
        <v>1.3149999999999999</v>
      </c>
      <c r="L30" s="41">
        <f t="shared" ca="1" si="4"/>
        <v>96</v>
      </c>
      <c r="M30" s="42">
        <f t="shared" si="5"/>
        <v>4</v>
      </c>
      <c r="N30" s="43">
        <f t="shared" si="5"/>
        <v>0</v>
      </c>
      <c r="O30" s="43">
        <f t="shared" si="5"/>
        <v>0</v>
      </c>
      <c r="P30" s="43">
        <f t="shared" si="5"/>
        <v>0</v>
      </c>
      <c r="Q30" s="43">
        <f t="shared" si="5"/>
        <v>0</v>
      </c>
      <c r="R30" s="43">
        <f t="shared" si="5"/>
        <v>0</v>
      </c>
      <c r="S30" s="44">
        <f t="shared" si="5"/>
        <v>0</v>
      </c>
      <c r="T30" s="45">
        <f t="shared" ca="1" si="6"/>
        <v>16</v>
      </c>
      <c r="U30" s="46">
        <v>65000</v>
      </c>
      <c r="V30" s="47">
        <v>65000</v>
      </c>
      <c r="W30" s="47">
        <v>65000</v>
      </c>
      <c r="X30" s="47">
        <v>65000</v>
      </c>
      <c r="Y30" s="47">
        <v>65000</v>
      </c>
      <c r="Z30" s="47">
        <v>65000</v>
      </c>
      <c r="AA30" s="48">
        <v>65000</v>
      </c>
      <c r="AB30" s="49">
        <f t="shared" ca="1" si="7"/>
        <v>1040000</v>
      </c>
      <c r="AC30" s="50">
        <f t="shared" ca="1" si="7"/>
        <v>0</v>
      </c>
      <c r="AD30" s="50">
        <f t="shared" ca="1" si="7"/>
        <v>0</v>
      </c>
      <c r="AE30" s="50">
        <f t="shared" ca="1" si="7"/>
        <v>0</v>
      </c>
      <c r="AF30" s="50">
        <f t="shared" ca="1" si="7"/>
        <v>0</v>
      </c>
      <c r="AG30" s="50">
        <f t="shared" ca="1" si="7"/>
        <v>0</v>
      </c>
      <c r="AH30" s="51">
        <f t="shared" ca="1" si="7"/>
        <v>0</v>
      </c>
      <c r="AI30" s="114">
        <f t="shared" ca="1" si="8"/>
        <v>1040000</v>
      </c>
      <c r="AJ30" s="49">
        <f t="shared" ca="1" si="9"/>
        <v>198.33599999999998</v>
      </c>
      <c r="AK30" s="50">
        <f t="shared" ca="1" si="9"/>
        <v>0</v>
      </c>
      <c r="AL30" s="50">
        <f t="shared" ca="1" si="9"/>
        <v>0</v>
      </c>
      <c r="AM30" s="50">
        <f t="shared" ca="1" si="9"/>
        <v>0</v>
      </c>
      <c r="AN30" s="50">
        <f t="shared" ca="1" si="9"/>
        <v>0</v>
      </c>
      <c r="AO30" s="50">
        <f t="shared" ca="1" si="9"/>
        <v>0</v>
      </c>
      <c r="AP30" s="51">
        <f t="shared" ca="1" si="9"/>
        <v>0</v>
      </c>
      <c r="AQ30" s="52">
        <f t="shared" ca="1" si="10"/>
        <v>198.33599999999998</v>
      </c>
      <c r="AR30" s="49">
        <f t="shared" ca="1" si="11"/>
        <v>5243.6269764440149</v>
      </c>
      <c r="AS30" s="50" t="str">
        <f t="shared" ca="1" si="11"/>
        <v/>
      </c>
      <c r="AT30" s="50" t="str">
        <f t="shared" ca="1" si="11"/>
        <v/>
      </c>
      <c r="AU30" s="50" t="str">
        <f t="shared" ca="1" si="11"/>
        <v/>
      </c>
      <c r="AV30" s="50" t="str">
        <f t="shared" ca="1" si="11"/>
        <v/>
      </c>
      <c r="AW30" s="50" t="str">
        <f t="shared" ca="1" si="11"/>
        <v/>
      </c>
      <c r="AX30" s="51" t="str">
        <f t="shared" ca="1" si="11"/>
        <v/>
      </c>
      <c r="AY30" s="52">
        <f t="shared" ca="1" si="11"/>
        <v>5243.6269764440149</v>
      </c>
      <c r="AZ30" s="37">
        <f t="shared" si="13"/>
        <v>5243.6269764440149</v>
      </c>
      <c r="BA30" s="37">
        <f t="shared" si="12"/>
        <v>7581.0590156286453</v>
      </c>
      <c r="BB30" s="37">
        <f t="shared" si="12"/>
        <v>6737.1475953565505</v>
      </c>
      <c r="BC30" s="37">
        <f t="shared" si="12"/>
        <v>5680.8250305890579</v>
      </c>
      <c r="BD30" s="37">
        <f t="shared" si="12"/>
        <v>7873.0620155038769</v>
      </c>
      <c r="BE30" s="37">
        <f t="shared" si="12"/>
        <v>7203.0141843971633</v>
      </c>
      <c r="BF30" s="37">
        <f t="shared" si="12"/>
        <v>8238.276299112802</v>
      </c>
      <c r="BG30" s="177">
        <v>4</v>
      </c>
      <c r="BH30" s="177">
        <f t="shared" si="18"/>
        <v>0</v>
      </c>
      <c r="BI30" s="177">
        <f t="shared" si="19"/>
        <v>0</v>
      </c>
      <c r="BJ30" s="177">
        <f t="shared" si="24"/>
        <v>0</v>
      </c>
      <c r="BK30" s="177">
        <f t="shared" si="20"/>
        <v>0</v>
      </c>
      <c r="BL30" s="177">
        <f t="shared" si="21"/>
        <v>0</v>
      </c>
      <c r="BM30" s="177">
        <f t="shared" si="22"/>
        <v>0</v>
      </c>
      <c r="BN30" s="73"/>
      <c r="BO30" s="73"/>
      <c r="BP30" s="73"/>
      <c r="BQ30" s="73"/>
      <c r="BR30" s="73"/>
      <c r="BS30" s="73"/>
      <c r="BT30" s="73"/>
      <c r="BU30" s="73"/>
      <c r="BV30" s="98"/>
    </row>
    <row r="31" spans="1:74" ht="15" thickBot="1">
      <c r="B31" s="3" t="s">
        <v>49</v>
      </c>
      <c r="C31" s="54">
        <v>0.95833333333333337</v>
      </c>
      <c r="D31" s="55">
        <v>0</v>
      </c>
      <c r="E31" s="186">
        <v>1.6830000000000001</v>
      </c>
      <c r="F31" s="186">
        <v>1.825</v>
      </c>
      <c r="G31" s="186">
        <v>1.7390000000000001</v>
      </c>
      <c r="H31" s="186">
        <v>1.452</v>
      </c>
      <c r="I31" s="186">
        <v>2.08</v>
      </c>
      <c r="J31" s="186">
        <v>1.2310000000000001</v>
      </c>
      <c r="K31" s="186">
        <v>1.087</v>
      </c>
      <c r="L31" s="41">
        <f t="shared" ca="1" si="4"/>
        <v>480</v>
      </c>
      <c r="M31" s="57">
        <f t="shared" si="5"/>
        <v>3</v>
      </c>
      <c r="N31" s="58">
        <f t="shared" si="5"/>
        <v>7</v>
      </c>
      <c r="O31" s="58">
        <f t="shared" si="5"/>
        <v>3</v>
      </c>
      <c r="P31" s="58">
        <f t="shared" si="5"/>
        <v>0</v>
      </c>
      <c r="Q31" s="58">
        <f t="shared" si="5"/>
        <v>7</v>
      </c>
      <c r="R31" s="58">
        <f t="shared" si="5"/>
        <v>0</v>
      </c>
      <c r="S31" s="59">
        <f t="shared" si="5"/>
        <v>0</v>
      </c>
      <c r="T31" s="60">
        <f t="shared" ca="1" si="6"/>
        <v>80</v>
      </c>
      <c r="U31" s="61">
        <v>42500</v>
      </c>
      <c r="V31" s="62">
        <v>42500</v>
      </c>
      <c r="W31" s="62">
        <v>42500</v>
      </c>
      <c r="X31" s="62">
        <v>42500</v>
      </c>
      <c r="Y31" s="62">
        <v>42500</v>
      </c>
      <c r="Z31" s="62">
        <v>42500</v>
      </c>
      <c r="AA31" s="63">
        <v>42500</v>
      </c>
      <c r="AB31" s="64">
        <f t="shared" ca="1" si="7"/>
        <v>510000</v>
      </c>
      <c r="AC31" s="65">
        <f t="shared" ca="1" si="7"/>
        <v>1190000</v>
      </c>
      <c r="AD31" s="65">
        <f t="shared" ca="1" si="7"/>
        <v>510000</v>
      </c>
      <c r="AE31" s="65">
        <f t="shared" ca="1" si="7"/>
        <v>0</v>
      </c>
      <c r="AF31" s="65">
        <f t="shared" ca="1" si="7"/>
        <v>1190000</v>
      </c>
      <c r="AG31" s="65">
        <f t="shared" ca="1" si="7"/>
        <v>0</v>
      </c>
      <c r="AH31" s="66">
        <f t="shared" ca="1" si="7"/>
        <v>0</v>
      </c>
      <c r="AI31" s="115">
        <f t="shared" ca="1" si="8"/>
        <v>3400000</v>
      </c>
      <c r="AJ31" s="64">
        <f t="shared" ca="1" si="9"/>
        <v>121.176</v>
      </c>
      <c r="AK31" s="65">
        <f t="shared" ca="1" si="9"/>
        <v>306.59999999999997</v>
      </c>
      <c r="AL31" s="65">
        <f t="shared" ca="1" si="9"/>
        <v>125.20800000000001</v>
      </c>
      <c r="AM31" s="65">
        <f t="shared" ca="1" si="9"/>
        <v>0</v>
      </c>
      <c r="AN31" s="65">
        <f t="shared" ca="1" si="9"/>
        <v>349.44</v>
      </c>
      <c r="AO31" s="65">
        <f t="shared" ca="1" si="9"/>
        <v>0</v>
      </c>
      <c r="AP31" s="66">
        <f t="shared" ca="1" si="9"/>
        <v>0</v>
      </c>
      <c r="AQ31" s="67">
        <f t="shared" ca="1" si="10"/>
        <v>902.42399999999998</v>
      </c>
      <c r="AR31" s="64">
        <f t="shared" ca="1" si="11"/>
        <v>4208.7542087542088</v>
      </c>
      <c r="AS31" s="65">
        <f t="shared" ca="1" si="11"/>
        <v>3881.2785388127859</v>
      </c>
      <c r="AT31" s="65">
        <f t="shared" ca="1" si="11"/>
        <v>4073.2221583285409</v>
      </c>
      <c r="AU31" s="65" t="str">
        <f t="shared" ca="1" si="11"/>
        <v/>
      </c>
      <c r="AV31" s="65">
        <f t="shared" ca="1" si="11"/>
        <v>3405.4487179487178</v>
      </c>
      <c r="AW31" s="65" t="str">
        <f t="shared" ca="1" si="11"/>
        <v/>
      </c>
      <c r="AX31" s="66" t="str">
        <f t="shared" ca="1" si="11"/>
        <v/>
      </c>
      <c r="AY31" s="67">
        <f t="shared" ca="1" si="11"/>
        <v>3767.6302935205626</v>
      </c>
      <c r="AZ31" s="37">
        <f t="shared" si="13"/>
        <v>4208.7542087542088</v>
      </c>
      <c r="BA31" s="37">
        <f t="shared" si="12"/>
        <v>3881.2785388127854</v>
      </c>
      <c r="BB31" s="37">
        <f t="shared" si="12"/>
        <v>4073.2221583285409</v>
      </c>
      <c r="BC31" s="37">
        <f t="shared" si="12"/>
        <v>4878.3287419651051</v>
      </c>
      <c r="BD31" s="37">
        <f t="shared" si="12"/>
        <v>3405.4487179487178</v>
      </c>
      <c r="BE31" s="37">
        <f t="shared" si="12"/>
        <v>5754.1294340644454</v>
      </c>
      <c r="BF31" s="37">
        <f t="shared" si="12"/>
        <v>6516.4060104262498</v>
      </c>
      <c r="BG31" s="38">
        <f t="shared" ref="BG31" si="25">IFERROR(VLOOKUP(AZ31,$BP$5:$BQ$9,2,TRUE),"0")</f>
        <v>3</v>
      </c>
      <c r="BH31" s="38">
        <f t="shared" ref="BH31" si="26">IFERROR(VLOOKUP(BA31,$BP$5:$BQ$9,2,TRUE),"0")</f>
        <v>7</v>
      </c>
      <c r="BI31" s="38">
        <f t="shared" ref="BI31" si="27">IFERROR(VLOOKUP(BB31,$BP$5:$BQ$9,2,TRUE),"0")</f>
        <v>3</v>
      </c>
      <c r="BJ31" s="38">
        <f t="shared" ref="BJ31" si="28">IFERROR(VLOOKUP(BC31,$BP$5:$BQ$9,2,TRUE),"0")</f>
        <v>0</v>
      </c>
      <c r="BK31" s="38">
        <f t="shared" ref="BK31" si="29">IFERROR(VLOOKUP(BD31,$BP$5:$BQ$9,2,TRUE),"0")</f>
        <v>7</v>
      </c>
      <c r="BL31" s="38">
        <f t="shared" ref="BL31" si="30">IFERROR(VLOOKUP(BE31,$BP$5:$BQ$9,2,TRUE),"0")</f>
        <v>0</v>
      </c>
      <c r="BM31" s="38">
        <f t="shared" ref="BM31" si="31">IFERROR(VLOOKUP(BF31,$BP$5:$BQ$9,2,TRUE),"0")</f>
        <v>0</v>
      </c>
      <c r="BN31" s="73"/>
      <c r="BO31" s="73"/>
      <c r="BP31" s="73"/>
      <c r="BQ31" s="73"/>
      <c r="BR31" s="73"/>
      <c r="BS31" s="73"/>
      <c r="BT31" s="73"/>
      <c r="BU31" s="73"/>
      <c r="BV31" s="98"/>
    </row>
    <row r="32" spans="1:74" ht="15" thickBot="1">
      <c r="B32" s="3"/>
      <c r="C32" s="68"/>
      <c r="D32" s="68"/>
      <c r="E32" s="68"/>
      <c r="F32" s="69"/>
      <c r="G32" s="69"/>
      <c r="H32" s="69"/>
      <c r="I32" s="69"/>
      <c r="J32" s="69"/>
      <c r="M32" s="70">
        <f t="shared" ref="M32:T32" si="32">SUM(M6:M31)</f>
        <v>66</v>
      </c>
      <c r="N32" s="70">
        <f t="shared" si="32"/>
        <v>79</v>
      </c>
      <c r="O32" s="70">
        <f t="shared" si="32"/>
        <v>65</v>
      </c>
      <c r="P32" s="70">
        <f t="shared" si="32"/>
        <v>73</v>
      </c>
      <c r="Q32" s="70">
        <f t="shared" si="32"/>
        <v>83</v>
      </c>
      <c r="R32" s="70">
        <f t="shared" si="32"/>
        <v>41</v>
      </c>
      <c r="S32" s="70">
        <f t="shared" si="32"/>
        <v>52</v>
      </c>
      <c r="T32" s="71">
        <f t="shared" ca="1" si="32"/>
        <v>1836</v>
      </c>
      <c r="U32" s="68"/>
      <c r="V32" s="68"/>
      <c r="W32" s="68"/>
      <c r="X32" s="68"/>
      <c r="Y32" s="68"/>
      <c r="Z32" s="68"/>
      <c r="AA32" s="68"/>
      <c r="AB32" s="70">
        <f t="shared" ref="AB32:AQ32" ca="1" si="33">SUM(AB6:AB31)</f>
        <v>7574000</v>
      </c>
      <c r="AC32" s="70">
        <f t="shared" ca="1" si="33"/>
        <v>11222000</v>
      </c>
      <c r="AD32" s="70">
        <f t="shared" ca="1" si="33"/>
        <v>9782000</v>
      </c>
      <c r="AE32" s="70">
        <f t="shared" ca="1" si="33"/>
        <v>13644000</v>
      </c>
      <c r="AF32" s="70">
        <f t="shared" ca="1" si="33"/>
        <v>11526000</v>
      </c>
      <c r="AG32" s="70">
        <f t="shared" ca="1" si="33"/>
        <v>3680000</v>
      </c>
      <c r="AH32" s="70">
        <f t="shared" ca="1" si="33"/>
        <v>4624000</v>
      </c>
      <c r="AI32" s="71">
        <f t="shared" ca="1" si="33"/>
        <v>62052000</v>
      </c>
      <c r="AJ32" s="70">
        <f t="shared" ca="1" si="33"/>
        <v>2014.0559999999998</v>
      </c>
      <c r="AK32" s="70">
        <f t="shared" ca="1" si="33"/>
        <v>3536.6639999999998</v>
      </c>
      <c r="AL32" s="70">
        <f t="shared" ca="1" si="33"/>
        <v>3228.4079999999999</v>
      </c>
      <c r="AM32" s="70">
        <f t="shared" ca="1" si="33"/>
        <v>3931.3919999999998</v>
      </c>
      <c r="AN32" s="70">
        <f t="shared" ca="1" si="33"/>
        <v>3395.5680000000002</v>
      </c>
      <c r="AO32" s="70">
        <f t="shared" ca="1" si="33"/>
        <v>1297.3440000000001</v>
      </c>
      <c r="AP32" s="70">
        <f t="shared" ca="1" si="33"/>
        <v>1499.3760000000002</v>
      </c>
      <c r="AQ32" s="71">
        <f t="shared" ca="1" si="33"/>
        <v>18902.808000000001</v>
      </c>
      <c r="AR32" s="70">
        <f t="shared" ref="AR32:AY32" ca="1" si="34">AB32/AJ32</f>
        <v>3760.5707090567494</v>
      </c>
      <c r="AS32" s="70">
        <f t="shared" ca="1" si="34"/>
        <v>3173.0466903273823</v>
      </c>
      <c r="AT32" s="70">
        <f t="shared" ca="1" si="34"/>
        <v>3029.9763846453116</v>
      </c>
      <c r="AU32" s="70">
        <f t="shared" ca="1" si="34"/>
        <v>3470.5264700136745</v>
      </c>
      <c r="AV32" s="70">
        <f t="shared" ca="1" si="34"/>
        <v>3394.4247324748021</v>
      </c>
      <c r="AW32" s="70">
        <f t="shared" ca="1" si="34"/>
        <v>2836.5645503428541</v>
      </c>
      <c r="AX32" s="70">
        <f t="shared" ca="1" si="34"/>
        <v>3083.9495896959797</v>
      </c>
      <c r="AY32" s="72">
        <f t="shared" ca="1" si="34"/>
        <v>3282.6868896938486</v>
      </c>
      <c r="AZ32" s="73"/>
      <c r="BA32" s="73"/>
      <c r="BB32" s="73"/>
      <c r="BC32" s="73"/>
      <c r="BD32" s="73"/>
      <c r="BE32" s="73"/>
      <c r="BF32" s="73"/>
    </row>
    <row r="33" spans="1:71" ht="15.6" thickTop="1" thickBot="1">
      <c r="B33" s="3"/>
      <c r="C33" s="68"/>
      <c r="D33" s="68"/>
      <c r="E33" s="68"/>
      <c r="F33" s="68"/>
      <c r="G33" s="68"/>
      <c r="H33" s="69"/>
      <c r="I33" s="69"/>
      <c r="J33" s="69"/>
      <c r="O33" s="74"/>
      <c r="P33" s="74"/>
      <c r="Q33" s="74"/>
      <c r="R33" s="74"/>
      <c r="S33" s="74"/>
      <c r="T33" s="74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75"/>
      <c r="AZ33" s="139"/>
      <c r="BA33" s="73"/>
      <c r="BB33" s="73"/>
      <c r="BC33" s="73"/>
      <c r="BD33" s="73"/>
      <c r="BE33" s="73"/>
      <c r="BF33" s="73"/>
    </row>
    <row r="34" spans="1:71" ht="15" thickBot="1">
      <c r="B34" s="3"/>
      <c r="C34" s="76" t="s">
        <v>26</v>
      </c>
      <c r="D34" s="99">
        <v>46365000</v>
      </c>
      <c r="E34" s="78"/>
      <c r="F34" s="68"/>
      <c r="G34" s="68"/>
      <c r="H34" s="69"/>
      <c r="I34" s="69"/>
      <c r="J34" s="69"/>
      <c r="O34" s="77"/>
      <c r="P34" s="79"/>
      <c r="Q34" s="77"/>
      <c r="R34" s="77"/>
      <c r="S34" s="77"/>
      <c r="T34" s="77"/>
      <c r="U34" s="109"/>
      <c r="V34" s="68"/>
      <c r="W34" s="68"/>
      <c r="X34" s="68"/>
      <c r="Y34" s="265" t="s">
        <v>63</v>
      </c>
      <c r="Z34" s="265"/>
      <c r="AA34" s="265"/>
      <c r="AB34" s="265"/>
      <c r="AC34" s="265"/>
      <c r="AD34" s="265"/>
      <c r="AE34" s="265"/>
      <c r="AF34" s="265"/>
      <c r="AG34" s="265"/>
      <c r="AH34" s="265"/>
      <c r="AI34" s="126">
        <f ca="1">AI32/28*21</f>
        <v>46539000</v>
      </c>
      <c r="AJ34" s="68"/>
      <c r="AK34" s="68"/>
      <c r="AL34" s="68"/>
      <c r="AM34" s="68"/>
      <c r="AN34" s="68"/>
      <c r="AO34" s="68"/>
      <c r="AP34" s="68"/>
      <c r="AQ34" s="80">
        <f ca="1">SUM(AQ28:AQ30)</f>
        <v>4944.12</v>
      </c>
      <c r="AR34" s="68"/>
      <c r="AS34" s="68"/>
      <c r="AT34" s="68"/>
      <c r="AU34" s="68"/>
      <c r="AV34" s="68"/>
      <c r="AW34" s="68"/>
      <c r="AX34" s="68"/>
      <c r="AY34" s="81">
        <f ca="1">AI32</f>
        <v>62052000</v>
      </c>
      <c r="AZ34" s="73" t="s">
        <v>27</v>
      </c>
      <c r="BA34" s="73" t="s">
        <v>28</v>
      </c>
      <c r="BB34" s="73" t="s">
        <v>36</v>
      </c>
      <c r="BC34" s="73" t="s">
        <v>37</v>
      </c>
      <c r="BD34" s="73" t="s">
        <v>10</v>
      </c>
      <c r="BE34" s="73"/>
      <c r="BF34" s="73"/>
    </row>
    <row r="35" spans="1:71" ht="15" thickBot="1">
      <c r="B35" s="3"/>
      <c r="C35" s="5" t="s">
        <v>31</v>
      </c>
      <c r="D35" s="78">
        <f ca="1">AI32/AQ32</f>
        <v>3282.6868896938486</v>
      </c>
      <c r="E35" s="82"/>
      <c r="F35" s="68"/>
      <c r="G35" s="68"/>
      <c r="H35" s="69"/>
      <c r="I35" s="69"/>
      <c r="J35" s="69"/>
      <c r="O35" s="69"/>
      <c r="P35" s="69"/>
      <c r="Q35" s="69"/>
      <c r="R35" s="69"/>
      <c r="S35" s="69"/>
      <c r="T35" s="69"/>
      <c r="U35" s="109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83">
        <f ca="1">AQ34/AQ32</f>
        <v>0.26155479122466885</v>
      </c>
      <c r="AR35" s="68"/>
      <c r="AS35" s="68"/>
      <c r="AT35" s="68"/>
      <c r="AU35" s="68"/>
      <c r="AV35" s="68"/>
      <c r="AW35" s="68"/>
      <c r="AX35" s="68"/>
      <c r="AY35" s="84">
        <f ca="1">AY34-D34</f>
        <v>15687000</v>
      </c>
      <c r="AZ35" s="73">
        <f ca="1">AQ32*70%</f>
        <v>13231.9656</v>
      </c>
      <c r="BA35" s="73"/>
      <c r="BB35" s="73">
        <f ca="1">BA35+AZ35</f>
        <v>13231.9656</v>
      </c>
      <c r="BC35" s="73">
        <f>D34</f>
        <v>46365000</v>
      </c>
      <c r="BD35" s="73">
        <f ca="1">BC35/BB35</f>
        <v>3504.0145509447216</v>
      </c>
      <c r="BE35" s="139"/>
      <c r="BF35" s="73"/>
      <c r="BR35" s="73"/>
      <c r="BS35" s="1"/>
    </row>
    <row r="36" spans="1:71" ht="15" thickBot="1">
      <c r="B36" s="3"/>
      <c r="C36" s="5" t="s">
        <v>32</v>
      </c>
      <c r="D36" s="85">
        <f ca="1">D35*3</f>
        <v>9848.0606690815457</v>
      </c>
      <c r="E36" s="86"/>
      <c r="F36" s="68"/>
      <c r="G36" s="68"/>
      <c r="H36" s="68"/>
      <c r="I36" s="68"/>
      <c r="J36" s="68"/>
      <c r="K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87"/>
      <c r="AZ36" s="139">
        <f ca="1">AZ35/28*21</f>
        <v>9923.9742000000006</v>
      </c>
      <c r="BA36" s="73"/>
      <c r="BB36" s="73">
        <f ca="1">BA36+AZ36</f>
        <v>9923.9742000000006</v>
      </c>
      <c r="BC36" s="73">
        <f>BC35</f>
        <v>46365000</v>
      </c>
      <c r="BD36" s="73">
        <f ca="1">BC36/BB36</f>
        <v>4672.0194012596285</v>
      </c>
      <c r="BE36" s="73"/>
      <c r="BF36" s="73"/>
      <c r="BR36" s="1"/>
      <c r="BS36" s="1"/>
    </row>
    <row r="37" spans="1:71" ht="15" thickBot="1">
      <c r="B37" s="88"/>
      <c r="C37" s="90"/>
      <c r="D37" s="91"/>
      <c r="E37" s="92"/>
      <c r="F37" s="89"/>
      <c r="G37" s="89"/>
      <c r="H37" s="89"/>
      <c r="I37" s="89"/>
      <c r="J37" s="89"/>
      <c r="K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93"/>
      <c r="AZ37" s="73"/>
      <c r="BA37" s="73"/>
      <c r="BB37" s="73"/>
      <c r="BC37" s="73"/>
      <c r="BD37" s="73"/>
      <c r="BE37" s="73"/>
      <c r="BF37" s="73"/>
    </row>
    <row r="39" spans="1:71" s="96" customFormat="1">
      <c r="A39" s="112"/>
    </row>
    <row r="41" spans="1:71">
      <c r="A41" s="97"/>
      <c r="B41" s="97"/>
    </row>
    <row r="42" spans="1:71">
      <c r="A42" s="97"/>
      <c r="B42" s="97"/>
    </row>
    <row r="43" spans="1:71">
      <c r="A43" s="97"/>
      <c r="B43" s="97"/>
    </row>
    <row r="44" spans="1:71">
      <c r="B44" t="s">
        <v>54</v>
      </c>
      <c r="C44" t="s">
        <v>55</v>
      </c>
    </row>
    <row r="45" spans="1:71">
      <c r="A45" s="3" t="s">
        <v>46</v>
      </c>
      <c r="B45" s="135">
        <f ca="1">SUMIFS($AI$6:$AI$31,$B$6:$B$31,A45)/$B$54</f>
        <v>0</v>
      </c>
      <c r="C45" s="135">
        <f ca="1">SUMIFS($AQ$6:$AQ$31,$B$6:$B$31,A45)/$C$54</f>
        <v>0</v>
      </c>
    </row>
    <row r="46" spans="1:71">
      <c r="A46" s="3" t="s">
        <v>50</v>
      </c>
      <c r="B46" s="135">
        <f t="shared" ref="B46:B51" ca="1" si="35">SUMIFS($AI$6:$AI$31,$B$6:$B$31,A46)/$B$54</f>
        <v>6.1625733255978858E-2</v>
      </c>
      <c r="C46" s="135">
        <f t="shared" ref="C46:C51" ca="1" si="36">SUMIFS($AQ$6:$AQ$31,$B$6:$B$31,A46)/$C$54</f>
        <v>6.0288185755259217E-2</v>
      </c>
      <c r="H46" s="69"/>
      <c r="I46" s="69"/>
      <c r="J46" s="69"/>
    </row>
    <row r="47" spans="1:71">
      <c r="A47" s="3" t="s">
        <v>51</v>
      </c>
      <c r="B47" s="135">
        <f t="shared" ca="1" si="35"/>
        <v>0.10288145426416553</v>
      </c>
      <c r="C47" s="135">
        <f t="shared" ca="1" si="36"/>
        <v>9.6874496106610197E-2</v>
      </c>
      <c r="D47" s="2"/>
      <c r="E47" s="73"/>
      <c r="F47" s="73"/>
      <c r="G47" s="73"/>
      <c r="H47" s="73"/>
      <c r="I47" s="73"/>
      <c r="J47" s="73"/>
    </row>
    <row r="48" spans="1:71">
      <c r="A48" s="3" t="s">
        <v>52</v>
      </c>
      <c r="B48" s="135">
        <f t="shared" ca="1" si="35"/>
        <v>0.22748662412170437</v>
      </c>
      <c r="C48" s="135">
        <f t="shared" ca="1" si="36"/>
        <v>0.26325739540918996</v>
      </c>
    </row>
    <row r="49" spans="1:14">
      <c r="A49" s="3" t="s">
        <v>48</v>
      </c>
      <c r="B49" s="135">
        <f t="shared" ca="1" si="35"/>
        <v>0.23992780248823567</v>
      </c>
      <c r="C49" s="135">
        <f t="shared" ca="1" si="36"/>
        <v>0.27028492274798538</v>
      </c>
    </row>
    <row r="50" spans="1:14">
      <c r="A50" s="175" t="s">
        <v>47</v>
      </c>
      <c r="B50" s="135">
        <f t="shared" ca="1" si="35"/>
        <v>0.31328563140591764</v>
      </c>
      <c r="C50" s="135">
        <f t="shared" ca="1" si="36"/>
        <v>0.26155479122466885</v>
      </c>
    </row>
    <row r="51" spans="1:14">
      <c r="A51" s="3" t="s">
        <v>49</v>
      </c>
      <c r="B51" s="135">
        <f t="shared" ca="1" si="35"/>
        <v>5.4792754463997936E-2</v>
      </c>
      <c r="C51" s="135">
        <f t="shared" ca="1" si="36"/>
        <v>4.7740208756286366E-2</v>
      </c>
    </row>
    <row r="54" spans="1:14">
      <c r="B54" s="73">
        <f ca="1">AI32</f>
        <v>62052000</v>
      </c>
      <c r="C54" s="73">
        <f ca="1">AQ32</f>
        <v>18902.808000000001</v>
      </c>
    </row>
    <row r="55" spans="1:14">
      <c r="M55" s="136"/>
      <c r="N55" s="137"/>
    </row>
    <row r="56" spans="1:14">
      <c r="M56" s="136"/>
      <c r="N56" s="137"/>
    </row>
    <row r="57" spans="1:14">
      <c r="M57" s="136"/>
      <c r="N57" s="137"/>
    </row>
    <row r="65" spans="14:14">
      <c r="N65" s="136"/>
    </row>
    <row r="66" spans="14:14">
      <c r="N66" s="137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4:AH34"/>
  </mergeCells>
  <conditionalFormatting sqref="E6:K31">
    <cfRule type="colorScale" priority="1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B22:B24 B28:B31">
    <cfRule type="containsText" dxfId="53" priority="16" operator="containsText" text="Paid">
      <formula>NOT(ISERROR(SEARCH("Paid",B22)))</formula>
    </cfRule>
    <cfRule type="containsText" dxfId="52" priority="17" operator="containsText" text="FOC">
      <formula>NOT(ISERROR(SEARCH("FOC",B22)))</formula>
    </cfRule>
  </conditionalFormatting>
  <conditionalFormatting sqref="AZ6:BF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12">
    <cfRule type="containsText" dxfId="51" priority="13" operator="containsText" text="Paid">
      <formula>NOT(ISERROR(SEARCH("Paid",B6)))</formula>
    </cfRule>
    <cfRule type="containsText" dxfId="50" priority="14" operator="containsText" text="FOC">
      <formula>NOT(ISERROR(SEARCH("FOC",B6)))</formula>
    </cfRule>
  </conditionalFormatting>
  <conditionalFormatting sqref="B13:B18">
    <cfRule type="containsText" dxfId="49" priority="11" operator="containsText" text="Paid">
      <formula>NOT(ISERROR(SEARCH("Paid",B13)))</formula>
    </cfRule>
    <cfRule type="containsText" dxfId="48" priority="12" operator="containsText" text="FOC">
      <formula>NOT(ISERROR(SEARCH("FOC",B13)))</formula>
    </cfRule>
  </conditionalFormatting>
  <conditionalFormatting sqref="B19:B20">
    <cfRule type="containsText" dxfId="47" priority="9" operator="containsText" text="Paid">
      <formula>NOT(ISERROR(SEARCH("Paid",B19)))</formula>
    </cfRule>
    <cfRule type="containsText" dxfId="46" priority="10" operator="containsText" text="FOC">
      <formula>NOT(ISERROR(SEARCH("FOC",B19)))</formula>
    </cfRule>
  </conditionalFormatting>
  <conditionalFormatting sqref="B21:B24">
    <cfRule type="containsText" dxfId="45" priority="7" operator="containsText" text="Paid">
      <formula>NOT(ISERROR(SEARCH("Paid",B21)))</formula>
    </cfRule>
    <cfRule type="containsText" dxfId="44" priority="8" operator="containsText" text="FOC">
      <formula>NOT(ISERROR(SEARCH("FOC",B21)))</formula>
    </cfRule>
  </conditionalFormatting>
  <conditionalFormatting sqref="B25:B27">
    <cfRule type="containsText" dxfId="43" priority="5" operator="containsText" text="Paid">
      <formula>NOT(ISERROR(SEARCH("Paid",B25)))</formula>
    </cfRule>
    <cfRule type="containsText" dxfId="42" priority="6" operator="containsText" text="FOC">
      <formula>NOT(ISERROR(SEARCH("FOC",B25)))</formula>
    </cfRule>
  </conditionalFormatting>
  <conditionalFormatting sqref="B6:B7">
    <cfRule type="containsText" dxfId="41" priority="3" operator="containsText" text="Paid">
      <formula>NOT(ISERROR(SEARCH("Paid",B6)))</formula>
    </cfRule>
    <cfRule type="containsText" dxfId="40" priority="4" operator="containsText" text="FOC">
      <formula>NOT(ISERROR(SEARCH("FOC",B6)))</formula>
    </cfRule>
  </conditionalFormatting>
  <conditionalFormatting sqref="A45:A51">
    <cfRule type="containsText" dxfId="39" priority="1" operator="containsText" text="Paid">
      <formula>NOT(ISERROR(SEARCH("Paid",A45)))</formula>
    </cfRule>
    <cfRule type="containsText" dxfId="38" priority="2" operator="containsText" text="FOC">
      <formula>NOT(ISERROR(SEARCH("FOC",A45)))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53"/>
  <sheetViews>
    <sheetView topLeftCell="B1" zoomScale="40" zoomScaleNormal="40" workbookViewId="0">
      <selection activeCell="BT34" sqref="BT34"/>
    </sheetView>
  </sheetViews>
  <sheetFormatPr defaultRowHeight="14.4"/>
  <cols>
    <col min="1" max="1" width="12.44140625" bestFit="1" customWidth="1"/>
    <col min="2" max="2" width="13" bestFit="1" customWidth="1"/>
    <col min="3" max="3" width="14.77734375" bestFit="1" customWidth="1"/>
    <col min="4" max="4" width="8.77734375" customWidth="1"/>
    <col min="5" max="5" width="8.21875" bestFit="1" customWidth="1"/>
    <col min="6" max="6" width="9.5546875" bestFit="1" customWidth="1"/>
    <col min="7" max="7" width="9.77734375" bestFit="1" customWidth="1"/>
    <col min="8" max="8" width="6.77734375" bestFit="1" customWidth="1"/>
    <col min="9" max="9" width="7.44140625" bestFit="1" customWidth="1"/>
    <col min="10" max="10" width="6.77734375" bestFit="1" customWidth="1"/>
    <col min="11" max="11" width="8.44140625" bestFit="1" customWidth="1"/>
    <col min="12" max="12" width="12.21875" bestFit="1" customWidth="1"/>
    <col min="13" max="13" width="16.5546875" hidden="1" customWidth="1"/>
    <col min="14" max="14" width="6" hidden="1" customWidth="1"/>
    <col min="15" max="15" width="8.44140625" hidden="1" customWidth="1"/>
    <col min="16" max="16" width="11.5546875" hidden="1" customWidth="1"/>
    <col min="17" max="17" width="8.44140625" hidden="1" customWidth="1"/>
    <col min="18" max="18" width="7.21875" hidden="1" customWidth="1"/>
    <col min="19" max="19" width="8" hidden="1" customWidth="1"/>
    <col min="20" max="20" width="9.5546875" bestFit="1" customWidth="1"/>
    <col min="21" max="27" width="9.5546875" customWidth="1"/>
    <col min="28" max="34" width="10.5546875" hidden="1" customWidth="1"/>
    <col min="35" max="35" width="14.88671875" customWidth="1"/>
    <col min="36" max="42" width="7.77734375" hidden="1" customWidth="1"/>
    <col min="43" max="43" width="12.88671875" customWidth="1"/>
    <col min="44" max="50" width="7.77734375" hidden="1" customWidth="1"/>
    <col min="51" max="51" width="17.77734375" customWidth="1"/>
    <col min="52" max="52" width="10.44140625" bestFit="1" customWidth="1"/>
    <col min="53" max="53" width="9.77734375" bestFit="1" customWidth="1"/>
    <col min="54" max="54" width="12.109375" bestFit="1" customWidth="1"/>
    <col min="55" max="55" width="13" bestFit="1" customWidth="1"/>
    <col min="56" max="56" width="13.109375" bestFit="1" customWidth="1"/>
    <col min="57" max="57" width="9.77734375" bestFit="1" customWidth="1"/>
    <col min="58" max="58" width="9.4414062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12.44140625" bestFit="1" customWidth="1"/>
    <col min="64" max="64" width="7.77734375" bestFit="1" customWidth="1"/>
    <col min="65" max="65" width="8" bestFit="1" customWidth="1"/>
    <col min="67" max="67" width="6.21875" bestFit="1" customWidth="1"/>
    <col min="68" max="68" width="2.77734375" bestFit="1" customWidth="1"/>
    <col min="77" max="77" width="5.21875" bestFit="1" customWidth="1"/>
    <col min="78" max="78" width="2.21875" bestFit="1" customWidth="1"/>
  </cols>
  <sheetData>
    <row r="1" spans="1:78" ht="15" customHeight="1">
      <c r="A1" s="266">
        <v>43497</v>
      </c>
      <c r="B1" s="267" t="s">
        <v>35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O1" s="1">
        <v>1</v>
      </c>
      <c r="BP1">
        <v>7</v>
      </c>
      <c r="BR1" s="1">
        <v>1</v>
      </c>
      <c r="BS1">
        <v>7</v>
      </c>
    </row>
    <row r="2" spans="1:78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>
        <v>4000</v>
      </c>
      <c r="BP2">
        <v>3</v>
      </c>
      <c r="BR2">
        <v>9000</v>
      </c>
      <c r="BS2">
        <v>2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f>BO2+1000</f>
        <v>5000</v>
      </c>
      <c r="BP3">
        <v>0</v>
      </c>
      <c r="BR3">
        <f>BR2+1000</f>
        <v>10000</v>
      </c>
      <c r="BS3">
        <v>0</v>
      </c>
    </row>
    <row r="4" spans="1:78" ht="15" thickBot="1">
      <c r="B4" s="3"/>
      <c r="C4" s="5"/>
      <c r="D4" s="6"/>
      <c r="E4" s="5"/>
      <c r="F4" s="6"/>
      <c r="G4" s="6"/>
      <c r="H4" s="6"/>
      <c r="I4" s="6"/>
      <c r="J4" s="6"/>
      <c r="K4" s="7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</row>
    <row r="5" spans="1:78" ht="15" thickBot="1">
      <c r="A5" s="10">
        <v>43466</v>
      </c>
      <c r="B5" s="3"/>
      <c r="C5" s="11" t="s">
        <v>16</v>
      </c>
      <c r="D5" s="202" t="s">
        <v>17</v>
      </c>
      <c r="E5" s="11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201" t="s">
        <v>24</v>
      </c>
      <c r="L5" s="206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</row>
    <row r="6" spans="1:78">
      <c r="A6" s="10">
        <v>43497</v>
      </c>
      <c r="B6" s="3" t="s">
        <v>46</v>
      </c>
      <c r="C6" s="198">
        <v>0</v>
      </c>
      <c r="D6" s="203">
        <v>4.1666666666666664E-2</v>
      </c>
      <c r="E6" s="186">
        <v>0.436</v>
      </c>
      <c r="F6" s="186">
        <v>0.28699999999999998</v>
      </c>
      <c r="G6" s="186">
        <v>0.214</v>
      </c>
      <c r="H6" s="186">
        <v>0.39900000000000002</v>
      </c>
      <c r="I6" s="186">
        <v>0.186</v>
      </c>
      <c r="J6" s="186">
        <v>0.221</v>
      </c>
      <c r="K6" s="186">
        <v>0.49299999999999999</v>
      </c>
      <c r="L6" s="207">
        <f t="shared" ref="L6:L29" ca="1" si="4">T6*6</f>
        <v>672</v>
      </c>
      <c r="M6" s="25">
        <f t="shared" ref="M6:S29" si="5">BG6</f>
        <v>7</v>
      </c>
      <c r="N6" s="26">
        <f t="shared" si="5"/>
        <v>7</v>
      </c>
      <c r="O6" s="26">
        <f t="shared" si="5"/>
        <v>0</v>
      </c>
      <c r="P6" s="26">
        <f t="shared" si="5"/>
        <v>7</v>
      </c>
      <c r="Q6" s="26">
        <f t="shared" si="5"/>
        <v>0</v>
      </c>
      <c r="R6" s="26">
        <f t="shared" si="5"/>
        <v>0</v>
      </c>
      <c r="S6" s="27">
        <f t="shared" si="5"/>
        <v>7</v>
      </c>
      <c r="T6" s="195">
        <f t="shared" ref="T6:T29" ca="1" si="6">IFERROR(M6*M$4+N6*N$4+O6*O$4+P6*P$4+Q6*Q$4+R6*R$4+S6*S$4,"0")</f>
        <v>112</v>
      </c>
      <c r="U6" s="29">
        <v>6800</v>
      </c>
      <c r="V6" s="30">
        <v>6800</v>
      </c>
      <c r="W6" s="30">
        <v>6800</v>
      </c>
      <c r="X6" s="30">
        <v>6800</v>
      </c>
      <c r="Y6" s="30">
        <v>6800</v>
      </c>
      <c r="Z6" s="30">
        <v>6800</v>
      </c>
      <c r="AA6" s="31">
        <v>6800</v>
      </c>
      <c r="AB6" s="32">
        <f t="shared" ref="AB6:AH29" ca="1" si="7">M6*U6*AB$4</f>
        <v>190400</v>
      </c>
      <c r="AC6" s="33">
        <f t="shared" ca="1" si="7"/>
        <v>190400</v>
      </c>
      <c r="AD6" s="33">
        <f t="shared" ca="1" si="7"/>
        <v>0</v>
      </c>
      <c r="AE6" s="33">
        <f t="shared" ca="1" si="7"/>
        <v>190400</v>
      </c>
      <c r="AF6" s="33">
        <f t="shared" ca="1" si="7"/>
        <v>0</v>
      </c>
      <c r="AG6" s="33">
        <f t="shared" ca="1" si="7"/>
        <v>0</v>
      </c>
      <c r="AH6" s="34">
        <f t="shared" ca="1" si="7"/>
        <v>190400</v>
      </c>
      <c r="AI6" s="35">
        <f t="shared" ref="AI6:AI29" ca="1" si="8">SUM(AB6:AH6)</f>
        <v>761600</v>
      </c>
      <c r="AJ6" s="32">
        <f t="shared" ref="AJ6:AP29" ca="1" si="9">M6*AJ$4*60/$L$4*E6</f>
        <v>73.248000000000005</v>
      </c>
      <c r="AK6" s="33">
        <f t="shared" ca="1" si="9"/>
        <v>48.215999999999994</v>
      </c>
      <c r="AL6" s="33">
        <f t="shared" ca="1" si="9"/>
        <v>0</v>
      </c>
      <c r="AM6" s="33">
        <f t="shared" ca="1" si="9"/>
        <v>67.032000000000011</v>
      </c>
      <c r="AN6" s="33">
        <f t="shared" ca="1" si="9"/>
        <v>0</v>
      </c>
      <c r="AO6" s="33">
        <f t="shared" ca="1" si="9"/>
        <v>0</v>
      </c>
      <c r="AP6" s="34">
        <f t="shared" ca="1" si="9"/>
        <v>82.823999999999998</v>
      </c>
      <c r="AQ6" s="36">
        <f t="shared" ref="AQ6:AQ29" ca="1" si="10">SUM(AJ6:AP6)</f>
        <v>271.32</v>
      </c>
      <c r="AR6" s="32">
        <f t="shared" ref="AR6:AY29" ca="1" si="11">IFERROR(AB6/AJ6,"")</f>
        <v>2599.3883792048928</v>
      </c>
      <c r="AS6" s="33">
        <f t="shared" ca="1" si="11"/>
        <v>3948.8966318234616</v>
      </c>
      <c r="AT6" s="33" t="str">
        <f t="shared" ca="1" si="11"/>
        <v/>
      </c>
      <c r="AU6" s="33">
        <f t="shared" ca="1" si="11"/>
        <v>2840.4344193817874</v>
      </c>
      <c r="AV6" s="33" t="str">
        <f t="shared" ca="1" si="11"/>
        <v/>
      </c>
      <c r="AW6" s="33" t="str">
        <f t="shared" ca="1" si="11"/>
        <v/>
      </c>
      <c r="AX6" s="34">
        <f t="shared" ca="1" si="11"/>
        <v>2298.8505747126437</v>
      </c>
      <c r="AY6" s="36">
        <f t="shared" ca="1" si="11"/>
        <v>2807.0175438596493</v>
      </c>
      <c r="AZ6" s="37">
        <f>IFERROR(U6/6/E6,"0")</f>
        <v>2599.3883792048928</v>
      </c>
      <c r="BA6" s="37">
        <f t="shared" ref="BA6:BF29" si="12">IFERROR(V6/6/F6,"0")</f>
        <v>3948.8966318234611</v>
      </c>
      <c r="BB6" s="37">
        <f t="shared" si="12"/>
        <v>5295.9501557632393</v>
      </c>
      <c r="BC6" s="37">
        <f t="shared" si="12"/>
        <v>2840.4344193817874</v>
      </c>
      <c r="BD6" s="37">
        <f t="shared" si="12"/>
        <v>6093.1899641577056</v>
      </c>
      <c r="BE6" s="37">
        <f t="shared" si="12"/>
        <v>5128.2051282051279</v>
      </c>
      <c r="BF6" s="37">
        <f t="shared" si="12"/>
        <v>2298.8505747126437</v>
      </c>
      <c r="BG6" s="38">
        <f t="shared" ref="BG6" si="13">VLOOKUP(AZ6,$BO$1:$BP$3,2,TRUE)</f>
        <v>7</v>
      </c>
      <c r="BH6" s="38">
        <f t="shared" ref="BH6" si="14">VLOOKUP(BA6,$BO$1:$BP$3,2,TRUE)</f>
        <v>7</v>
      </c>
      <c r="BI6" s="38">
        <f t="shared" ref="BI6" si="15">VLOOKUP(BB6,$BO$1:$BP$3,2,TRUE)</f>
        <v>0</v>
      </c>
      <c r="BJ6" s="38">
        <f t="shared" ref="BJ6" si="16">VLOOKUP(BC6,$BO$1:$BP$3,2,TRUE)</f>
        <v>7</v>
      </c>
      <c r="BK6" s="38">
        <f t="shared" ref="BK6" si="17">VLOOKUP(BD6,$BO$1:$BP$3,2,TRUE)</f>
        <v>0</v>
      </c>
      <c r="BL6" s="38">
        <f t="shared" ref="BL6" si="18">VLOOKUP(BE6,$BO$1:$BP$3,2,TRUE)</f>
        <v>0</v>
      </c>
      <c r="BM6" s="38">
        <f t="shared" ref="BM6" si="19">VLOOKUP(BF6,$BO$1:$BP$3,2,TRUE)</f>
        <v>7</v>
      </c>
      <c r="BO6" s="113"/>
      <c r="BY6">
        <v>0</v>
      </c>
      <c r="BZ6">
        <v>5</v>
      </c>
    </row>
    <row r="7" spans="1:78">
      <c r="A7" s="10">
        <v>43525</v>
      </c>
      <c r="B7" s="3" t="s">
        <v>46</v>
      </c>
      <c r="C7" s="199">
        <v>4.1666666666666664E-2</v>
      </c>
      <c r="D7" s="204">
        <v>8.3333333333333329E-2</v>
      </c>
      <c r="E7" s="186">
        <v>2.5999999999999999E-2</v>
      </c>
      <c r="F7" s="186">
        <v>0.05</v>
      </c>
      <c r="G7" s="186">
        <v>0.02</v>
      </c>
      <c r="H7" s="186">
        <v>2.1999999999999999E-2</v>
      </c>
      <c r="I7" s="186">
        <v>8.8999999999999996E-2</v>
      </c>
      <c r="J7" s="186">
        <v>1.4999999999999999E-2</v>
      </c>
      <c r="K7" s="186">
        <v>3.4000000000000002E-2</v>
      </c>
      <c r="L7" s="208">
        <f t="shared" ca="1" si="4"/>
        <v>0</v>
      </c>
      <c r="M7" s="42">
        <f t="shared" si="5"/>
        <v>0</v>
      </c>
      <c r="N7" s="43">
        <f t="shared" si="5"/>
        <v>0</v>
      </c>
      <c r="O7" s="43">
        <f t="shared" si="5"/>
        <v>0</v>
      </c>
      <c r="P7" s="43">
        <f t="shared" si="5"/>
        <v>0</v>
      </c>
      <c r="Q7" s="43">
        <f t="shared" si="5"/>
        <v>0</v>
      </c>
      <c r="R7" s="43">
        <f t="shared" si="5"/>
        <v>0</v>
      </c>
      <c r="S7" s="44">
        <f t="shared" si="5"/>
        <v>0</v>
      </c>
      <c r="T7" s="196">
        <f t="shared" ca="1" si="6"/>
        <v>0</v>
      </c>
      <c r="U7" s="46">
        <v>6800</v>
      </c>
      <c r="V7" s="47">
        <v>6800</v>
      </c>
      <c r="W7" s="47">
        <v>6800</v>
      </c>
      <c r="X7" s="47">
        <v>6800</v>
      </c>
      <c r="Y7" s="47">
        <v>6800</v>
      </c>
      <c r="Z7" s="47">
        <v>6800</v>
      </c>
      <c r="AA7" s="48">
        <v>6800</v>
      </c>
      <c r="AB7" s="49">
        <f t="shared" ca="1" si="7"/>
        <v>0</v>
      </c>
      <c r="AC7" s="50">
        <f t="shared" ca="1" si="7"/>
        <v>0</v>
      </c>
      <c r="AD7" s="50">
        <f t="shared" ca="1" si="7"/>
        <v>0</v>
      </c>
      <c r="AE7" s="50">
        <f t="shared" ca="1" si="7"/>
        <v>0</v>
      </c>
      <c r="AF7" s="50">
        <f t="shared" ca="1" si="7"/>
        <v>0</v>
      </c>
      <c r="AG7" s="50">
        <f t="shared" ca="1" si="7"/>
        <v>0</v>
      </c>
      <c r="AH7" s="51">
        <f t="shared" ca="1" si="7"/>
        <v>0</v>
      </c>
      <c r="AI7" s="114">
        <f t="shared" ca="1" si="8"/>
        <v>0</v>
      </c>
      <c r="AJ7" s="49">
        <f t="shared" ca="1" si="9"/>
        <v>0</v>
      </c>
      <c r="AK7" s="50">
        <f t="shared" ca="1" si="9"/>
        <v>0</v>
      </c>
      <c r="AL7" s="50">
        <f t="shared" ca="1" si="9"/>
        <v>0</v>
      </c>
      <c r="AM7" s="50">
        <f t="shared" ca="1" si="9"/>
        <v>0</v>
      </c>
      <c r="AN7" s="50">
        <f t="shared" ca="1" si="9"/>
        <v>0</v>
      </c>
      <c r="AO7" s="50">
        <f t="shared" ca="1" si="9"/>
        <v>0</v>
      </c>
      <c r="AP7" s="51">
        <f t="shared" ca="1" si="9"/>
        <v>0</v>
      </c>
      <c r="AQ7" s="52">
        <f t="shared" ca="1" si="10"/>
        <v>0</v>
      </c>
      <c r="AR7" s="49" t="str">
        <f t="shared" ca="1" si="11"/>
        <v/>
      </c>
      <c r="AS7" s="50" t="str">
        <f t="shared" ca="1" si="11"/>
        <v/>
      </c>
      <c r="AT7" s="50" t="str">
        <f t="shared" ca="1" si="11"/>
        <v/>
      </c>
      <c r="AU7" s="50" t="str">
        <f t="shared" ca="1" si="11"/>
        <v/>
      </c>
      <c r="AV7" s="50" t="str">
        <f t="shared" ca="1" si="11"/>
        <v/>
      </c>
      <c r="AW7" s="50" t="str">
        <f t="shared" ca="1" si="11"/>
        <v/>
      </c>
      <c r="AX7" s="51" t="str">
        <f t="shared" ca="1" si="11"/>
        <v/>
      </c>
      <c r="AY7" s="52" t="str">
        <f t="shared" ca="1" si="11"/>
        <v/>
      </c>
      <c r="AZ7" s="37">
        <f t="shared" ref="AZ7:AZ29" si="20">IFERROR(U7/6/E7,"0")</f>
        <v>43589.743589743586</v>
      </c>
      <c r="BA7" s="37">
        <f t="shared" si="12"/>
        <v>22666.666666666664</v>
      </c>
      <c r="BB7" s="37">
        <f t="shared" si="12"/>
        <v>56666.666666666664</v>
      </c>
      <c r="BC7" s="37">
        <f t="shared" si="12"/>
        <v>51515.151515151512</v>
      </c>
      <c r="BD7" s="37">
        <f t="shared" si="12"/>
        <v>12734.082397003745</v>
      </c>
      <c r="BE7" s="37">
        <f t="shared" si="12"/>
        <v>75555.555555555547</v>
      </c>
      <c r="BF7" s="37">
        <f t="shared" si="12"/>
        <v>33333.333333333328</v>
      </c>
      <c r="BG7" s="217"/>
      <c r="BH7" s="217"/>
      <c r="BI7" s="217"/>
      <c r="BJ7" s="217"/>
      <c r="BK7" s="217"/>
      <c r="BL7" s="217"/>
      <c r="BM7" s="217"/>
      <c r="BO7" s="113"/>
      <c r="BY7">
        <v>2000</v>
      </c>
      <c r="BZ7">
        <v>6</v>
      </c>
    </row>
    <row r="8" spans="1:78">
      <c r="A8" s="10">
        <v>43556</v>
      </c>
      <c r="B8" s="3" t="s">
        <v>46</v>
      </c>
      <c r="C8" s="199">
        <v>8.3333333333333329E-2</v>
      </c>
      <c r="D8" s="204">
        <v>0.125</v>
      </c>
      <c r="E8" s="186">
        <v>4.2000000000000003E-2</v>
      </c>
      <c r="F8" s="186">
        <v>3.0000000000000001E-3</v>
      </c>
      <c r="G8" s="186">
        <v>3.0000000000000001E-3</v>
      </c>
      <c r="H8" s="186">
        <v>0</v>
      </c>
      <c r="I8" s="186">
        <v>1E-3</v>
      </c>
      <c r="J8" s="186">
        <v>1.0999999999999999E-2</v>
      </c>
      <c r="K8" s="186">
        <v>3.0000000000000001E-3</v>
      </c>
      <c r="L8" s="208">
        <f t="shared" ca="1" si="4"/>
        <v>0</v>
      </c>
      <c r="M8" s="42">
        <f t="shared" si="5"/>
        <v>0</v>
      </c>
      <c r="N8" s="43">
        <f t="shared" si="5"/>
        <v>0</v>
      </c>
      <c r="O8" s="43">
        <f t="shared" si="5"/>
        <v>0</v>
      </c>
      <c r="P8" s="43">
        <f t="shared" si="5"/>
        <v>0</v>
      </c>
      <c r="Q8" s="43">
        <f t="shared" si="5"/>
        <v>0</v>
      </c>
      <c r="R8" s="43">
        <f t="shared" si="5"/>
        <v>0</v>
      </c>
      <c r="S8" s="44">
        <f t="shared" si="5"/>
        <v>0</v>
      </c>
      <c r="T8" s="196">
        <f t="shared" ca="1" si="6"/>
        <v>0</v>
      </c>
      <c r="U8" s="46">
        <v>6800</v>
      </c>
      <c r="V8" s="47">
        <v>6800</v>
      </c>
      <c r="W8" s="47">
        <v>6800</v>
      </c>
      <c r="X8" s="47">
        <v>6800</v>
      </c>
      <c r="Y8" s="47">
        <v>6800</v>
      </c>
      <c r="Z8" s="47">
        <v>6800</v>
      </c>
      <c r="AA8" s="48">
        <v>6800</v>
      </c>
      <c r="AB8" s="49">
        <f t="shared" ca="1" si="7"/>
        <v>0</v>
      </c>
      <c r="AC8" s="50">
        <f t="shared" ca="1" si="7"/>
        <v>0</v>
      </c>
      <c r="AD8" s="50">
        <f t="shared" ca="1" si="7"/>
        <v>0</v>
      </c>
      <c r="AE8" s="50">
        <f t="shared" ca="1" si="7"/>
        <v>0</v>
      </c>
      <c r="AF8" s="50">
        <f t="shared" ca="1" si="7"/>
        <v>0</v>
      </c>
      <c r="AG8" s="50">
        <f t="shared" ca="1" si="7"/>
        <v>0</v>
      </c>
      <c r="AH8" s="51">
        <f t="shared" ca="1" si="7"/>
        <v>0</v>
      </c>
      <c r="AI8" s="114">
        <f t="shared" ca="1" si="8"/>
        <v>0</v>
      </c>
      <c r="AJ8" s="49">
        <f t="shared" ca="1" si="9"/>
        <v>0</v>
      </c>
      <c r="AK8" s="50">
        <f t="shared" ca="1" si="9"/>
        <v>0</v>
      </c>
      <c r="AL8" s="50">
        <f t="shared" ca="1" si="9"/>
        <v>0</v>
      </c>
      <c r="AM8" s="50">
        <f t="shared" ca="1" si="9"/>
        <v>0</v>
      </c>
      <c r="AN8" s="50">
        <f t="shared" ca="1" si="9"/>
        <v>0</v>
      </c>
      <c r="AO8" s="50">
        <f t="shared" ca="1" si="9"/>
        <v>0</v>
      </c>
      <c r="AP8" s="51">
        <f t="shared" ca="1" si="9"/>
        <v>0</v>
      </c>
      <c r="AQ8" s="52">
        <f t="shared" ca="1" si="10"/>
        <v>0</v>
      </c>
      <c r="AR8" s="49" t="str">
        <f t="shared" ca="1" si="11"/>
        <v/>
      </c>
      <c r="AS8" s="50" t="str">
        <f t="shared" ca="1" si="11"/>
        <v/>
      </c>
      <c r="AT8" s="50" t="str">
        <f t="shared" ca="1" si="11"/>
        <v/>
      </c>
      <c r="AU8" s="50" t="str">
        <f t="shared" ca="1" si="11"/>
        <v/>
      </c>
      <c r="AV8" s="50" t="str">
        <f t="shared" ca="1" si="11"/>
        <v/>
      </c>
      <c r="AW8" s="50" t="str">
        <f t="shared" ca="1" si="11"/>
        <v/>
      </c>
      <c r="AX8" s="51" t="str">
        <f t="shared" ca="1" si="11"/>
        <v/>
      </c>
      <c r="AY8" s="52" t="str">
        <f t="shared" ca="1" si="11"/>
        <v/>
      </c>
      <c r="AZ8" s="37">
        <f t="shared" si="20"/>
        <v>26984.126984126982</v>
      </c>
      <c r="BA8" s="37">
        <f t="shared" si="12"/>
        <v>377777.77777777775</v>
      </c>
      <c r="BB8" s="37">
        <f t="shared" si="12"/>
        <v>377777.77777777775</v>
      </c>
      <c r="BC8" s="37" t="str">
        <f t="shared" si="12"/>
        <v>0</v>
      </c>
      <c r="BD8" s="37">
        <f t="shared" si="12"/>
        <v>1133333.3333333333</v>
      </c>
      <c r="BE8" s="37">
        <f t="shared" si="12"/>
        <v>103030.30303030302</v>
      </c>
      <c r="BF8" s="37">
        <f t="shared" si="12"/>
        <v>377777.77777777775</v>
      </c>
      <c r="BG8" s="217"/>
      <c r="BH8" s="217"/>
      <c r="BI8" s="217"/>
      <c r="BJ8" s="217"/>
      <c r="BK8" s="217"/>
      <c r="BL8" s="217"/>
      <c r="BM8" s="217"/>
      <c r="BO8" s="113"/>
      <c r="BY8">
        <v>3000</v>
      </c>
      <c r="BZ8">
        <v>6</v>
      </c>
    </row>
    <row r="9" spans="1:78">
      <c r="A9" s="10">
        <v>43586</v>
      </c>
      <c r="B9" s="3" t="s">
        <v>46</v>
      </c>
      <c r="C9" s="199">
        <v>0.125</v>
      </c>
      <c r="D9" s="204">
        <v>0.16666666666666666</v>
      </c>
      <c r="E9" s="186">
        <v>0</v>
      </c>
      <c r="F9" s="186">
        <v>3.0000000000000001E-3</v>
      </c>
      <c r="G9" s="186">
        <v>5.0000000000000001E-3</v>
      </c>
      <c r="H9" s="186">
        <v>1.2999999999999999E-2</v>
      </c>
      <c r="I9" s="186">
        <v>0</v>
      </c>
      <c r="J9" s="186">
        <v>1E-3</v>
      </c>
      <c r="K9" s="186">
        <v>5.0000000000000001E-3</v>
      </c>
      <c r="L9" s="208">
        <f t="shared" ca="1" si="4"/>
        <v>0</v>
      </c>
      <c r="M9" s="42">
        <f t="shared" si="5"/>
        <v>0</v>
      </c>
      <c r="N9" s="43">
        <f t="shared" si="5"/>
        <v>0</v>
      </c>
      <c r="O9" s="43">
        <f t="shared" si="5"/>
        <v>0</v>
      </c>
      <c r="P9" s="43">
        <f t="shared" si="5"/>
        <v>0</v>
      </c>
      <c r="Q9" s="43">
        <f t="shared" si="5"/>
        <v>0</v>
      </c>
      <c r="R9" s="43">
        <f t="shared" si="5"/>
        <v>0</v>
      </c>
      <c r="S9" s="44">
        <f t="shared" si="5"/>
        <v>0</v>
      </c>
      <c r="T9" s="196">
        <f t="shared" ca="1" si="6"/>
        <v>0</v>
      </c>
      <c r="U9" s="46">
        <v>6800</v>
      </c>
      <c r="V9" s="47">
        <v>6800</v>
      </c>
      <c r="W9" s="47">
        <v>6800</v>
      </c>
      <c r="X9" s="47">
        <v>6800</v>
      </c>
      <c r="Y9" s="47">
        <v>6800</v>
      </c>
      <c r="Z9" s="47">
        <v>6800</v>
      </c>
      <c r="AA9" s="48">
        <v>6800</v>
      </c>
      <c r="AB9" s="49">
        <f t="shared" ca="1" si="7"/>
        <v>0</v>
      </c>
      <c r="AC9" s="50">
        <f t="shared" ca="1" si="7"/>
        <v>0</v>
      </c>
      <c r="AD9" s="50">
        <f t="shared" ca="1" si="7"/>
        <v>0</v>
      </c>
      <c r="AE9" s="50">
        <f t="shared" ca="1" si="7"/>
        <v>0</v>
      </c>
      <c r="AF9" s="50">
        <f t="shared" ca="1" si="7"/>
        <v>0</v>
      </c>
      <c r="AG9" s="50">
        <f t="shared" ca="1" si="7"/>
        <v>0</v>
      </c>
      <c r="AH9" s="51">
        <f t="shared" ca="1" si="7"/>
        <v>0</v>
      </c>
      <c r="AI9" s="114">
        <f t="shared" ca="1" si="8"/>
        <v>0</v>
      </c>
      <c r="AJ9" s="49">
        <f t="shared" ca="1" si="9"/>
        <v>0</v>
      </c>
      <c r="AK9" s="50">
        <f t="shared" ca="1" si="9"/>
        <v>0</v>
      </c>
      <c r="AL9" s="50">
        <f t="shared" ca="1" si="9"/>
        <v>0</v>
      </c>
      <c r="AM9" s="50">
        <f t="shared" ca="1" si="9"/>
        <v>0</v>
      </c>
      <c r="AN9" s="50">
        <f t="shared" ca="1" si="9"/>
        <v>0</v>
      </c>
      <c r="AO9" s="50">
        <f t="shared" ca="1" si="9"/>
        <v>0</v>
      </c>
      <c r="AP9" s="51">
        <f t="shared" ca="1" si="9"/>
        <v>0</v>
      </c>
      <c r="AQ9" s="52">
        <f t="shared" ca="1" si="10"/>
        <v>0</v>
      </c>
      <c r="AR9" s="49" t="str">
        <f t="shared" ca="1" si="11"/>
        <v/>
      </c>
      <c r="AS9" s="50" t="str">
        <f t="shared" ca="1" si="11"/>
        <v/>
      </c>
      <c r="AT9" s="50" t="str">
        <f t="shared" ca="1" si="11"/>
        <v/>
      </c>
      <c r="AU9" s="50" t="str">
        <f t="shared" ca="1" si="11"/>
        <v/>
      </c>
      <c r="AV9" s="50" t="str">
        <f t="shared" ca="1" si="11"/>
        <v/>
      </c>
      <c r="AW9" s="50" t="str">
        <f t="shared" ca="1" si="11"/>
        <v/>
      </c>
      <c r="AX9" s="51" t="str">
        <f t="shared" ca="1" si="11"/>
        <v/>
      </c>
      <c r="AY9" s="52" t="str">
        <f t="shared" ca="1" si="11"/>
        <v/>
      </c>
      <c r="AZ9" s="37" t="str">
        <f t="shared" si="20"/>
        <v>0</v>
      </c>
      <c r="BA9" s="37">
        <f t="shared" si="12"/>
        <v>377777.77777777775</v>
      </c>
      <c r="BB9" s="37">
        <f t="shared" si="12"/>
        <v>226666.66666666666</v>
      </c>
      <c r="BC9" s="37">
        <f t="shared" si="12"/>
        <v>87179.487179487172</v>
      </c>
      <c r="BD9" s="37" t="str">
        <f t="shared" si="12"/>
        <v>0</v>
      </c>
      <c r="BE9" s="37">
        <f t="shared" si="12"/>
        <v>1133333.3333333333</v>
      </c>
      <c r="BF9" s="37">
        <f t="shared" si="12"/>
        <v>226666.66666666666</v>
      </c>
      <c r="BG9" s="217"/>
      <c r="BH9" s="217"/>
      <c r="BI9" s="217"/>
      <c r="BJ9" s="217"/>
      <c r="BK9" s="217"/>
      <c r="BL9" s="217"/>
      <c r="BM9" s="217"/>
      <c r="BO9" s="113"/>
      <c r="BY9">
        <v>4000</v>
      </c>
      <c r="BZ9">
        <v>5</v>
      </c>
    </row>
    <row r="10" spans="1:78">
      <c r="A10" s="10">
        <v>43617</v>
      </c>
      <c r="B10" s="3" t="s">
        <v>46</v>
      </c>
      <c r="C10" s="199">
        <v>0.16666666666666666</v>
      </c>
      <c r="D10" s="204">
        <v>0.20833333333333334</v>
      </c>
      <c r="E10" s="186">
        <v>1E-3</v>
      </c>
      <c r="F10" s="186">
        <v>0</v>
      </c>
      <c r="G10" s="186">
        <v>1.2E-2</v>
      </c>
      <c r="H10" s="186">
        <v>0</v>
      </c>
      <c r="I10" s="186">
        <v>4.0000000000000001E-3</v>
      </c>
      <c r="J10" s="186">
        <v>2E-3</v>
      </c>
      <c r="K10" s="186">
        <v>0</v>
      </c>
      <c r="L10" s="208">
        <f t="shared" ca="1" si="4"/>
        <v>0</v>
      </c>
      <c r="M10" s="42">
        <f t="shared" si="5"/>
        <v>0</v>
      </c>
      <c r="N10" s="43">
        <f t="shared" si="5"/>
        <v>0</v>
      </c>
      <c r="O10" s="43">
        <f t="shared" si="5"/>
        <v>0</v>
      </c>
      <c r="P10" s="43">
        <f t="shared" si="5"/>
        <v>0</v>
      </c>
      <c r="Q10" s="43">
        <f t="shared" si="5"/>
        <v>0</v>
      </c>
      <c r="R10" s="43">
        <f t="shared" si="5"/>
        <v>0</v>
      </c>
      <c r="S10" s="44">
        <f t="shared" si="5"/>
        <v>0</v>
      </c>
      <c r="T10" s="196">
        <f t="shared" ca="1" si="6"/>
        <v>0</v>
      </c>
      <c r="U10" s="46">
        <v>6800</v>
      </c>
      <c r="V10" s="47">
        <v>6800</v>
      </c>
      <c r="W10" s="47">
        <v>6800</v>
      </c>
      <c r="X10" s="47">
        <v>6800</v>
      </c>
      <c r="Y10" s="47">
        <v>6800</v>
      </c>
      <c r="Z10" s="47">
        <v>6800</v>
      </c>
      <c r="AA10" s="48">
        <v>6800</v>
      </c>
      <c r="AB10" s="49">
        <f t="shared" ca="1" si="7"/>
        <v>0</v>
      </c>
      <c r="AC10" s="50">
        <f t="shared" ca="1" si="7"/>
        <v>0</v>
      </c>
      <c r="AD10" s="50">
        <f t="shared" ca="1" si="7"/>
        <v>0</v>
      </c>
      <c r="AE10" s="50">
        <f t="shared" ca="1" si="7"/>
        <v>0</v>
      </c>
      <c r="AF10" s="50">
        <f t="shared" ca="1" si="7"/>
        <v>0</v>
      </c>
      <c r="AG10" s="50">
        <f t="shared" ca="1" si="7"/>
        <v>0</v>
      </c>
      <c r="AH10" s="51">
        <f t="shared" ca="1" si="7"/>
        <v>0</v>
      </c>
      <c r="AI10" s="114">
        <f t="shared" ca="1" si="8"/>
        <v>0</v>
      </c>
      <c r="AJ10" s="49">
        <f t="shared" ca="1" si="9"/>
        <v>0</v>
      </c>
      <c r="AK10" s="50">
        <f t="shared" ca="1" si="9"/>
        <v>0</v>
      </c>
      <c r="AL10" s="50">
        <f t="shared" ca="1" si="9"/>
        <v>0</v>
      </c>
      <c r="AM10" s="50">
        <f t="shared" ca="1" si="9"/>
        <v>0</v>
      </c>
      <c r="AN10" s="50">
        <f t="shared" ca="1" si="9"/>
        <v>0</v>
      </c>
      <c r="AO10" s="50">
        <f t="shared" ca="1" si="9"/>
        <v>0</v>
      </c>
      <c r="AP10" s="51">
        <f t="shared" ca="1" si="9"/>
        <v>0</v>
      </c>
      <c r="AQ10" s="52">
        <f t="shared" ca="1" si="10"/>
        <v>0</v>
      </c>
      <c r="AR10" s="49" t="str">
        <f t="shared" ca="1" si="11"/>
        <v/>
      </c>
      <c r="AS10" s="50" t="str">
        <f t="shared" ca="1" si="11"/>
        <v/>
      </c>
      <c r="AT10" s="50" t="str">
        <f t="shared" ca="1" si="11"/>
        <v/>
      </c>
      <c r="AU10" s="50" t="str">
        <f t="shared" ca="1" si="11"/>
        <v/>
      </c>
      <c r="AV10" s="50" t="str">
        <f t="shared" ca="1" si="11"/>
        <v/>
      </c>
      <c r="AW10" s="50" t="str">
        <f t="shared" ca="1" si="11"/>
        <v/>
      </c>
      <c r="AX10" s="51" t="str">
        <f t="shared" ca="1" si="11"/>
        <v/>
      </c>
      <c r="AY10" s="52" t="str">
        <f t="shared" ca="1" si="11"/>
        <v/>
      </c>
      <c r="AZ10" s="37">
        <f t="shared" si="20"/>
        <v>1133333.3333333333</v>
      </c>
      <c r="BA10" s="37" t="str">
        <f t="shared" si="12"/>
        <v>0</v>
      </c>
      <c r="BB10" s="37">
        <f t="shared" si="12"/>
        <v>94444.444444444438</v>
      </c>
      <c r="BC10" s="37" t="str">
        <f t="shared" si="12"/>
        <v>0</v>
      </c>
      <c r="BD10" s="37">
        <f t="shared" si="12"/>
        <v>283333.33333333331</v>
      </c>
      <c r="BE10" s="37">
        <f t="shared" si="12"/>
        <v>566666.66666666663</v>
      </c>
      <c r="BF10" s="37" t="str">
        <f t="shared" si="12"/>
        <v>0</v>
      </c>
      <c r="BG10" s="217"/>
      <c r="BH10" s="217"/>
      <c r="BI10" s="217"/>
      <c r="BJ10" s="217"/>
      <c r="BK10" s="217"/>
      <c r="BL10" s="217"/>
      <c r="BM10" s="217"/>
      <c r="BO10" s="113"/>
      <c r="BY10">
        <v>5000</v>
      </c>
      <c r="BZ10">
        <v>0</v>
      </c>
    </row>
    <row r="11" spans="1:78">
      <c r="A11" s="10">
        <v>43647</v>
      </c>
      <c r="B11" s="3" t="s">
        <v>46</v>
      </c>
      <c r="C11" s="199">
        <v>0.20833333333333334</v>
      </c>
      <c r="D11" s="204">
        <v>0.25</v>
      </c>
      <c r="E11" s="186">
        <v>0</v>
      </c>
      <c r="F11" s="186">
        <v>5.0000000000000001E-3</v>
      </c>
      <c r="G11" s="186">
        <v>4.0000000000000001E-3</v>
      </c>
      <c r="H11" s="186">
        <v>7.0000000000000001E-3</v>
      </c>
      <c r="I11" s="186">
        <v>4.0000000000000001E-3</v>
      </c>
      <c r="J11" s="186">
        <v>7.0000000000000001E-3</v>
      </c>
      <c r="K11" s="186">
        <v>0</v>
      </c>
      <c r="L11" s="208">
        <f t="shared" ca="1" si="4"/>
        <v>0</v>
      </c>
      <c r="M11" s="42">
        <f t="shared" si="5"/>
        <v>0</v>
      </c>
      <c r="N11" s="43">
        <f t="shared" si="5"/>
        <v>0</v>
      </c>
      <c r="O11" s="43">
        <f t="shared" si="5"/>
        <v>0</v>
      </c>
      <c r="P11" s="43">
        <f t="shared" si="5"/>
        <v>0</v>
      </c>
      <c r="Q11" s="43">
        <f t="shared" si="5"/>
        <v>0</v>
      </c>
      <c r="R11" s="43">
        <f t="shared" si="5"/>
        <v>0</v>
      </c>
      <c r="S11" s="44">
        <f t="shared" si="5"/>
        <v>0</v>
      </c>
      <c r="T11" s="196">
        <f t="shared" ca="1" si="6"/>
        <v>0</v>
      </c>
      <c r="U11" s="46">
        <v>6800</v>
      </c>
      <c r="V11" s="47">
        <v>6800</v>
      </c>
      <c r="W11" s="47">
        <v>6800</v>
      </c>
      <c r="X11" s="47">
        <v>6800</v>
      </c>
      <c r="Y11" s="47">
        <v>6800</v>
      </c>
      <c r="Z11" s="47">
        <v>6800</v>
      </c>
      <c r="AA11" s="48">
        <v>6800</v>
      </c>
      <c r="AB11" s="49">
        <f t="shared" ca="1" si="7"/>
        <v>0</v>
      </c>
      <c r="AC11" s="50">
        <f t="shared" ca="1" si="7"/>
        <v>0</v>
      </c>
      <c r="AD11" s="50">
        <f t="shared" ca="1" si="7"/>
        <v>0</v>
      </c>
      <c r="AE11" s="50">
        <f t="shared" ca="1" si="7"/>
        <v>0</v>
      </c>
      <c r="AF11" s="50">
        <f t="shared" ca="1" si="7"/>
        <v>0</v>
      </c>
      <c r="AG11" s="50">
        <f t="shared" ca="1" si="7"/>
        <v>0</v>
      </c>
      <c r="AH11" s="51">
        <f t="shared" ca="1" si="7"/>
        <v>0</v>
      </c>
      <c r="AI11" s="114">
        <f t="shared" ca="1" si="8"/>
        <v>0</v>
      </c>
      <c r="AJ11" s="49">
        <f t="shared" ca="1" si="9"/>
        <v>0</v>
      </c>
      <c r="AK11" s="50">
        <f t="shared" ca="1" si="9"/>
        <v>0</v>
      </c>
      <c r="AL11" s="50">
        <f t="shared" ca="1" si="9"/>
        <v>0</v>
      </c>
      <c r="AM11" s="50">
        <f t="shared" ca="1" si="9"/>
        <v>0</v>
      </c>
      <c r="AN11" s="50">
        <f t="shared" ca="1" si="9"/>
        <v>0</v>
      </c>
      <c r="AO11" s="50">
        <f t="shared" ca="1" si="9"/>
        <v>0</v>
      </c>
      <c r="AP11" s="51">
        <f t="shared" ca="1" si="9"/>
        <v>0</v>
      </c>
      <c r="AQ11" s="52">
        <f t="shared" ca="1" si="10"/>
        <v>0</v>
      </c>
      <c r="AR11" s="49" t="str">
        <f t="shared" ca="1" si="11"/>
        <v/>
      </c>
      <c r="AS11" s="50" t="str">
        <f t="shared" ca="1" si="11"/>
        <v/>
      </c>
      <c r="AT11" s="50" t="str">
        <f t="shared" ca="1" si="11"/>
        <v/>
      </c>
      <c r="AU11" s="50" t="str">
        <f t="shared" ca="1" si="11"/>
        <v/>
      </c>
      <c r="AV11" s="50" t="str">
        <f t="shared" ca="1" si="11"/>
        <v/>
      </c>
      <c r="AW11" s="50" t="str">
        <f t="shared" ca="1" si="11"/>
        <v/>
      </c>
      <c r="AX11" s="51" t="str">
        <f t="shared" ca="1" si="11"/>
        <v/>
      </c>
      <c r="AY11" s="52" t="str">
        <f t="shared" ca="1" si="11"/>
        <v/>
      </c>
      <c r="AZ11" s="37" t="str">
        <f t="shared" si="20"/>
        <v>0</v>
      </c>
      <c r="BA11" s="37">
        <f t="shared" si="12"/>
        <v>226666.66666666666</v>
      </c>
      <c r="BB11" s="37">
        <f t="shared" si="12"/>
        <v>283333.33333333331</v>
      </c>
      <c r="BC11" s="37">
        <f t="shared" si="12"/>
        <v>161904.76190476189</v>
      </c>
      <c r="BD11" s="37">
        <f t="shared" si="12"/>
        <v>283333.33333333331</v>
      </c>
      <c r="BE11" s="37">
        <f t="shared" si="12"/>
        <v>161904.76190476189</v>
      </c>
      <c r="BF11" s="37" t="str">
        <f t="shared" si="12"/>
        <v>0</v>
      </c>
      <c r="BG11" s="217"/>
      <c r="BH11" s="217"/>
      <c r="BI11" s="217"/>
      <c r="BJ11" s="217"/>
      <c r="BK11" s="217"/>
      <c r="BL11" s="217"/>
      <c r="BM11" s="217"/>
      <c r="BO11" s="113"/>
      <c r="BY11">
        <v>6000</v>
      </c>
      <c r="BZ11">
        <v>0</v>
      </c>
    </row>
    <row r="12" spans="1:78">
      <c r="A12" s="10">
        <v>43678</v>
      </c>
      <c r="B12" s="3" t="s">
        <v>46</v>
      </c>
      <c r="C12" s="199">
        <v>0.25</v>
      </c>
      <c r="D12" s="204">
        <v>0.29166666666666669</v>
      </c>
      <c r="E12" s="186">
        <v>1.2999999999999999E-2</v>
      </c>
      <c r="F12" s="186">
        <v>8.9999999999999993E-3</v>
      </c>
      <c r="G12" s="186">
        <v>2E-3</v>
      </c>
      <c r="H12" s="186">
        <v>3.0000000000000001E-3</v>
      </c>
      <c r="I12" s="186">
        <v>1.0999999999999999E-2</v>
      </c>
      <c r="J12" s="186">
        <v>4.0000000000000001E-3</v>
      </c>
      <c r="K12" s="186">
        <v>5.0000000000000001E-3</v>
      </c>
      <c r="L12" s="208">
        <f t="shared" ca="1" si="4"/>
        <v>0</v>
      </c>
      <c r="M12" s="42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5"/>
        <v>0</v>
      </c>
      <c r="Q12" s="43">
        <f t="shared" si="5"/>
        <v>0</v>
      </c>
      <c r="R12" s="43">
        <f t="shared" si="5"/>
        <v>0</v>
      </c>
      <c r="S12" s="44">
        <f t="shared" si="5"/>
        <v>0</v>
      </c>
      <c r="T12" s="196">
        <f t="shared" ca="1" si="6"/>
        <v>0</v>
      </c>
      <c r="U12" s="46">
        <v>6800</v>
      </c>
      <c r="V12" s="47">
        <v>6800</v>
      </c>
      <c r="W12" s="47">
        <v>6800</v>
      </c>
      <c r="X12" s="47">
        <v>6800</v>
      </c>
      <c r="Y12" s="47">
        <v>6800</v>
      </c>
      <c r="Z12" s="47">
        <v>6800</v>
      </c>
      <c r="AA12" s="48">
        <v>6800</v>
      </c>
      <c r="AB12" s="49">
        <f t="shared" ca="1" si="7"/>
        <v>0</v>
      </c>
      <c r="AC12" s="50">
        <f t="shared" ca="1" si="7"/>
        <v>0</v>
      </c>
      <c r="AD12" s="50">
        <f t="shared" ca="1" si="7"/>
        <v>0</v>
      </c>
      <c r="AE12" s="50">
        <f t="shared" ca="1" si="7"/>
        <v>0</v>
      </c>
      <c r="AF12" s="50">
        <f t="shared" ca="1" si="7"/>
        <v>0</v>
      </c>
      <c r="AG12" s="50">
        <f t="shared" ca="1" si="7"/>
        <v>0</v>
      </c>
      <c r="AH12" s="51">
        <f t="shared" ca="1" si="7"/>
        <v>0</v>
      </c>
      <c r="AI12" s="114">
        <f t="shared" ca="1" si="8"/>
        <v>0</v>
      </c>
      <c r="AJ12" s="49">
        <f t="shared" ca="1" si="9"/>
        <v>0</v>
      </c>
      <c r="AK12" s="50">
        <f t="shared" ca="1" si="9"/>
        <v>0</v>
      </c>
      <c r="AL12" s="50">
        <f t="shared" ca="1" si="9"/>
        <v>0</v>
      </c>
      <c r="AM12" s="50">
        <f t="shared" ca="1" si="9"/>
        <v>0</v>
      </c>
      <c r="AN12" s="50">
        <f t="shared" ca="1" si="9"/>
        <v>0</v>
      </c>
      <c r="AO12" s="50">
        <f t="shared" ca="1" si="9"/>
        <v>0</v>
      </c>
      <c r="AP12" s="51">
        <f t="shared" ca="1" si="9"/>
        <v>0</v>
      </c>
      <c r="AQ12" s="52">
        <f t="shared" ca="1" si="10"/>
        <v>0</v>
      </c>
      <c r="AR12" s="49" t="str">
        <f t="shared" ca="1" si="11"/>
        <v/>
      </c>
      <c r="AS12" s="50" t="str">
        <f t="shared" ca="1" si="11"/>
        <v/>
      </c>
      <c r="AT12" s="50" t="str">
        <f t="shared" ca="1" si="11"/>
        <v/>
      </c>
      <c r="AU12" s="50" t="str">
        <f t="shared" ca="1" si="11"/>
        <v/>
      </c>
      <c r="AV12" s="50" t="str">
        <f t="shared" ca="1" si="11"/>
        <v/>
      </c>
      <c r="AW12" s="50" t="str">
        <f t="shared" ca="1" si="11"/>
        <v/>
      </c>
      <c r="AX12" s="51" t="str">
        <f t="shared" ca="1" si="11"/>
        <v/>
      </c>
      <c r="AY12" s="52" t="str">
        <f t="shared" ca="1" si="11"/>
        <v/>
      </c>
      <c r="AZ12" s="37">
        <f t="shared" si="20"/>
        <v>87179.487179487172</v>
      </c>
      <c r="BA12" s="37">
        <f t="shared" si="12"/>
        <v>125925.92592592593</v>
      </c>
      <c r="BB12" s="37">
        <f t="shared" si="12"/>
        <v>566666.66666666663</v>
      </c>
      <c r="BC12" s="37">
        <f t="shared" si="12"/>
        <v>377777.77777777775</v>
      </c>
      <c r="BD12" s="37">
        <f t="shared" si="12"/>
        <v>103030.30303030302</v>
      </c>
      <c r="BE12" s="37">
        <f t="shared" si="12"/>
        <v>283333.33333333331</v>
      </c>
      <c r="BF12" s="37">
        <f t="shared" si="12"/>
        <v>226666.66666666666</v>
      </c>
      <c r="BG12" s="217"/>
      <c r="BH12" s="217"/>
      <c r="BI12" s="217"/>
      <c r="BJ12" s="217"/>
      <c r="BK12" s="217"/>
      <c r="BL12" s="217"/>
      <c r="BM12" s="217"/>
      <c r="BO12" s="113"/>
    </row>
    <row r="13" spans="1:78">
      <c r="A13" s="10">
        <v>43709</v>
      </c>
      <c r="B13" s="3" t="s">
        <v>50</v>
      </c>
      <c r="C13" s="199">
        <v>0.29166666666666669</v>
      </c>
      <c r="D13" s="204">
        <v>0.33333333333333331</v>
      </c>
      <c r="E13" s="186">
        <v>1.0999999999999999E-2</v>
      </c>
      <c r="F13" s="186">
        <v>5.5E-2</v>
      </c>
      <c r="G13" s="186">
        <v>0.104</v>
      </c>
      <c r="H13" s="186">
        <v>3.5999999999999997E-2</v>
      </c>
      <c r="I13" s="186">
        <v>1.6E-2</v>
      </c>
      <c r="J13" s="186">
        <v>0.01</v>
      </c>
      <c r="K13" s="186">
        <v>0</v>
      </c>
      <c r="L13" s="208">
        <f t="shared" ca="1" si="4"/>
        <v>0</v>
      </c>
      <c r="M13" s="42">
        <f t="shared" si="5"/>
        <v>0</v>
      </c>
      <c r="N13" s="43">
        <f t="shared" si="5"/>
        <v>0</v>
      </c>
      <c r="O13" s="43">
        <f t="shared" si="5"/>
        <v>0</v>
      </c>
      <c r="P13" s="43">
        <f t="shared" si="5"/>
        <v>0</v>
      </c>
      <c r="Q13" s="43">
        <f t="shared" si="5"/>
        <v>0</v>
      </c>
      <c r="R13" s="43">
        <f t="shared" si="5"/>
        <v>0</v>
      </c>
      <c r="S13" s="44">
        <f t="shared" si="5"/>
        <v>0</v>
      </c>
      <c r="T13" s="196">
        <f t="shared" ca="1" si="6"/>
        <v>0</v>
      </c>
      <c r="U13" s="46">
        <v>6800</v>
      </c>
      <c r="V13" s="47">
        <v>6800</v>
      </c>
      <c r="W13" s="47">
        <v>6800</v>
      </c>
      <c r="X13" s="47">
        <v>6800</v>
      </c>
      <c r="Y13" s="47">
        <v>6800</v>
      </c>
      <c r="Z13" s="47">
        <v>6800</v>
      </c>
      <c r="AA13" s="48">
        <v>6800</v>
      </c>
      <c r="AB13" s="49">
        <f t="shared" ca="1" si="7"/>
        <v>0</v>
      </c>
      <c r="AC13" s="50">
        <f t="shared" ca="1" si="7"/>
        <v>0</v>
      </c>
      <c r="AD13" s="50">
        <f t="shared" ca="1" si="7"/>
        <v>0</v>
      </c>
      <c r="AE13" s="50">
        <f t="shared" ca="1" si="7"/>
        <v>0</v>
      </c>
      <c r="AF13" s="50">
        <f t="shared" ca="1" si="7"/>
        <v>0</v>
      </c>
      <c r="AG13" s="50">
        <f t="shared" ca="1" si="7"/>
        <v>0</v>
      </c>
      <c r="AH13" s="51">
        <f t="shared" ca="1" si="7"/>
        <v>0</v>
      </c>
      <c r="AI13" s="114">
        <f t="shared" ca="1" si="8"/>
        <v>0</v>
      </c>
      <c r="AJ13" s="49">
        <f t="shared" ca="1" si="9"/>
        <v>0</v>
      </c>
      <c r="AK13" s="50">
        <f t="shared" ca="1" si="9"/>
        <v>0</v>
      </c>
      <c r="AL13" s="50">
        <f t="shared" ca="1" si="9"/>
        <v>0</v>
      </c>
      <c r="AM13" s="50">
        <f t="shared" ca="1" si="9"/>
        <v>0</v>
      </c>
      <c r="AN13" s="50">
        <f t="shared" ca="1" si="9"/>
        <v>0</v>
      </c>
      <c r="AO13" s="50">
        <f t="shared" ca="1" si="9"/>
        <v>0</v>
      </c>
      <c r="AP13" s="51">
        <f t="shared" ca="1" si="9"/>
        <v>0</v>
      </c>
      <c r="AQ13" s="52">
        <f t="shared" ca="1" si="10"/>
        <v>0</v>
      </c>
      <c r="AR13" s="49" t="str">
        <f t="shared" ca="1" si="11"/>
        <v/>
      </c>
      <c r="AS13" s="50" t="str">
        <f t="shared" ca="1" si="11"/>
        <v/>
      </c>
      <c r="AT13" s="50" t="str">
        <f t="shared" ca="1" si="11"/>
        <v/>
      </c>
      <c r="AU13" s="50" t="str">
        <f t="shared" ca="1" si="11"/>
        <v/>
      </c>
      <c r="AV13" s="50" t="str">
        <f t="shared" ca="1" si="11"/>
        <v/>
      </c>
      <c r="AW13" s="50" t="str">
        <f t="shared" ca="1" si="11"/>
        <v/>
      </c>
      <c r="AX13" s="51" t="str">
        <f t="shared" ca="1" si="11"/>
        <v/>
      </c>
      <c r="AY13" s="52" t="str">
        <f t="shared" ca="1" si="11"/>
        <v/>
      </c>
      <c r="AZ13" s="37">
        <f t="shared" si="20"/>
        <v>103030.30303030302</v>
      </c>
      <c r="BA13" s="37">
        <f t="shared" si="12"/>
        <v>20606.060606060604</v>
      </c>
      <c r="BB13" s="37">
        <f t="shared" si="12"/>
        <v>10897.435897435897</v>
      </c>
      <c r="BC13" s="37">
        <f t="shared" si="12"/>
        <v>31481.481481481482</v>
      </c>
      <c r="BD13" s="37">
        <f t="shared" si="12"/>
        <v>70833.333333333328</v>
      </c>
      <c r="BE13" s="37">
        <f t="shared" si="12"/>
        <v>113333.33333333333</v>
      </c>
      <c r="BF13" s="37" t="str">
        <f t="shared" si="12"/>
        <v>0</v>
      </c>
      <c r="BG13" s="217"/>
      <c r="BH13" s="217"/>
      <c r="BI13" s="217"/>
      <c r="BJ13" s="217"/>
      <c r="BK13" s="217"/>
      <c r="BL13" s="217"/>
      <c r="BM13" s="217"/>
      <c r="BO13" s="113"/>
    </row>
    <row r="14" spans="1:78">
      <c r="A14" s="10">
        <v>43739</v>
      </c>
      <c r="B14" s="3" t="s">
        <v>50</v>
      </c>
      <c r="C14" s="199">
        <v>0.33333333333333331</v>
      </c>
      <c r="D14" s="204">
        <v>0.375</v>
      </c>
      <c r="E14" s="186">
        <v>7.4999999999999997E-2</v>
      </c>
      <c r="F14" s="186">
        <v>8.5000000000000006E-2</v>
      </c>
      <c r="G14" s="186">
        <v>0.13400000000000001</v>
      </c>
      <c r="H14" s="186">
        <v>0.16300000000000001</v>
      </c>
      <c r="I14" s="186">
        <v>7.5999999999999998E-2</v>
      </c>
      <c r="J14" s="186">
        <v>8.8999999999999996E-2</v>
      </c>
      <c r="K14" s="186">
        <v>6.8000000000000005E-2</v>
      </c>
      <c r="L14" s="208">
        <f t="shared" ca="1" si="4"/>
        <v>0</v>
      </c>
      <c r="M14" s="42">
        <f t="shared" si="5"/>
        <v>0</v>
      </c>
      <c r="N14" s="43">
        <f t="shared" si="5"/>
        <v>0</v>
      </c>
      <c r="O14" s="43">
        <f t="shared" si="5"/>
        <v>0</v>
      </c>
      <c r="P14" s="43">
        <f t="shared" si="5"/>
        <v>0</v>
      </c>
      <c r="Q14" s="43">
        <f t="shared" si="5"/>
        <v>0</v>
      </c>
      <c r="R14" s="43">
        <f t="shared" si="5"/>
        <v>0</v>
      </c>
      <c r="S14" s="44">
        <f t="shared" si="5"/>
        <v>0</v>
      </c>
      <c r="T14" s="196">
        <f t="shared" ca="1" si="6"/>
        <v>0</v>
      </c>
      <c r="U14" s="46">
        <v>6800</v>
      </c>
      <c r="V14" s="47">
        <v>6800</v>
      </c>
      <c r="W14" s="47">
        <v>6800</v>
      </c>
      <c r="X14" s="47">
        <v>6800</v>
      </c>
      <c r="Y14" s="47">
        <v>6800</v>
      </c>
      <c r="Z14" s="47">
        <v>6800</v>
      </c>
      <c r="AA14" s="48">
        <v>6800</v>
      </c>
      <c r="AB14" s="49">
        <f t="shared" ca="1" si="7"/>
        <v>0</v>
      </c>
      <c r="AC14" s="50">
        <f t="shared" ca="1" si="7"/>
        <v>0</v>
      </c>
      <c r="AD14" s="50">
        <f t="shared" ca="1" si="7"/>
        <v>0</v>
      </c>
      <c r="AE14" s="50">
        <f t="shared" ca="1" si="7"/>
        <v>0</v>
      </c>
      <c r="AF14" s="50">
        <f t="shared" ca="1" si="7"/>
        <v>0</v>
      </c>
      <c r="AG14" s="50">
        <f t="shared" ca="1" si="7"/>
        <v>0</v>
      </c>
      <c r="AH14" s="51">
        <f t="shared" ca="1" si="7"/>
        <v>0</v>
      </c>
      <c r="AI14" s="114">
        <f t="shared" ca="1" si="8"/>
        <v>0</v>
      </c>
      <c r="AJ14" s="49">
        <f t="shared" ca="1" si="9"/>
        <v>0</v>
      </c>
      <c r="AK14" s="50">
        <f t="shared" ca="1" si="9"/>
        <v>0</v>
      </c>
      <c r="AL14" s="50">
        <f t="shared" ca="1" si="9"/>
        <v>0</v>
      </c>
      <c r="AM14" s="50">
        <f t="shared" ca="1" si="9"/>
        <v>0</v>
      </c>
      <c r="AN14" s="50">
        <f t="shared" ca="1" si="9"/>
        <v>0</v>
      </c>
      <c r="AO14" s="50">
        <f t="shared" ca="1" si="9"/>
        <v>0</v>
      </c>
      <c r="AP14" s="51">
        <f t="shared" ca="1" si="9"/>
        <v>0</v>
      </c>
      <c r="AQ14" s="52">
        <f t="shared" ca="1" si="10"/>
        <v>0</v>
      </c>
      <c r="AR14" s="49" t="str">
        <f t="shared" ca="1" si="11"/>
        <v/>
      </c>
      <c r="AS14" s="50" t="str">
        <f t="shared" ca="1" si="11"/>
        <v/>
      </c>
      <c r="AT14" s="50" t="str">
        <f t="shared" ca="1" si="11"/>
        <v/>
      </c>
      <c r="AU14" s="50" t="str">
        <f t="shared" ca="1" si="11"/>
        <v/>
      </c>
      <c r="AV14" s="50" t="str">
        <f t="shared" ca="1" si="11"/>
        <v/>
      </c>
      <c r="AW14" s="50" t="str">
        <f t="shared" ca="1" si="11"/>
        <v/>
      </c>
      <c r="AX14" s="51" t="str">
        <f t="shared" ca="1" si="11"/>
        <v/>
      </c>
      <c r="AY14" s="52" t="str">
        <f t="shared" ca="1" si="11"/>
        <v/>
      </c>
      <c r="AZ14" s="37">
        <f t="shared" si="20"/>
        <v>15111.111111111111</v>
      </c>
      <c r="BA14" s="37">
        <f t="shared" si="12"/>
        <v>13333.333333333332</v>
      </c>
      <c r="BB14" s="37">
        <f t="shared" si="12"/>
        <v>8457.7114427860688</v>
      </c>
      <c r="BC14" s="37">
        <f t="shared" si="12"/>
        <v>6952.9652351738232</v>
      </c>
      <c r="BD14" s="37">
        <f t="shared" si="12"/>
        <v>14912.280701754386</v>
      </c>
      <c r="BE14" s="37">
        <f t="shared" si="12"/>
        <v>12734.082397003745</v>
      </c>
      <c r="BF14" s="37">
        <f t="shared" si="12"/>
        <v>16666.666666666664</v>
      </c>
      <c r="BG14" s="38">
        <f t="shared" ref="BG14:BG29" si="21">VLOOKUP(AZ14,$BO$1:$BP$3,2,TRUE)</f>
        <v>0</v>
      </c>
      <c r="BH14" s="38">
        <f t="shared" ref="BH14:BH25" si="22">VLOOKUP(BA14,$BO$1:$BP$3,2,TRUE)</f>
        <v>0</v>
      </c>
      <c r="BI14" s="38">
        <f t="shared" ref="BI14:BI25" si="23">VLOOKUP(BB14,$BO$1:$BP$3,2,TRUE)</f>
        <v>0</v>
      </c>
      <c r="BJ14" s="38">
        <f t="shared" ref="BJ14:BJ25" si="24">VLOOKUP(BC14,$BO$1:$BP$3,2,TRUE)</f>
        <v>0</v>
      </c>
      <c r="BK14" s="38">
        <f t="shared" ref="BK14:BK25" si="25">VLOOKUP(BD14,$BO$1:$BP$3,2,TRUE)</f>
        <v>0</v>
      </c>
      <c r="BL14" s="38">
        <f t="shared" ref="BL14:BL25" si="26">VLOOKUP(BE14,$BO$1:$BP$3,2,TRUE)</f>
        <v>0</v>
      </c>
      <c r="BM14" s="38">
        <f t="shared" ref="BM14:BM25" si="27">VLOOKUP(BF14,$BO$1:$BP$3,2,TRUE)</f>
        <v>0</v>
      </c>
      <c r="BO14" s="113"/>
    </row>
    <row r="15" spans="1:78">
      <c r="A15" s="10">
        <v>43770</v>
      </c>
      <c r="B15" s="3" t="s">
        <v>50</v>
      </c>
      <c r="C15" s="199">
        <v>0.375</v>
      </c>
      <c r="D15" s="204">
        <v>0.41666666666666669</v>
      </c>
      <c r="E15" s="186">
        <v>0.379</v>
      </c>
      <c r="F15" s="186">
        <v>0.48799999999999999</v>
      </c>
      <c r="G15" s="186">
        <v>0.68100000000000005</v>
      </c>
      <c r="H15" s="186">
        <v>0.74199999999999999</v>
      </c>
      <c r="I15" s="186">
        <v>0.72599999999999998</v>
      </c>
      <c r="J15" s="186">
        <v>0.57599999999999996</v>
      </c>
      <c r="K15" s="186">
        <v>0.82</v>
      </c>
      <c r="L15" s="208">
        <f t="shared" ca="1" si="4"/>
        <v>744</v>
      </c>
      <c r="M15" s="42">
        <f t="shared" si="5"/>
        <v>0</v>
      </c>
      <c r="N15" s="43">
        <f t="shared" si="5"/>
        <v>0</v>
      </c>
      <c r="O15" s="43">
        <f t="shared" si="5"/>
        <v>7</v>
      </c>
      <c r="P15" s="43">
        <f t="shared" si="5"/>
        <v>7</v>
      </c>
      <c r="Q15" s="43">
        <f t="shared" si="5"/>
        <v>7</v>
      </c>
      <c r="R15" s="43">
        <f t="shared" si="5"/>
        <v>3</v>
      </c>
      <c r="S15" s="44">
        <f t="shared" si="5"/>
        <v>7</v>
      </c>
      <c r="T15" s="196">
        <f t="shared" ca="1" si="6"/>
        <v>124</v>
      </c>
      <c r="U15" s="46">
        <v>15300</v>
      </c>
      <c r="V15" s="47">
        <v>15300</v>
      </c>
      <c r="W15" s="47">
        <v>15300</v>
      </c>
      <c r="X15" s="47">
        <v>15300</v>
      </c>
      <c r="Y15" s="47">
        <v>15300</v>
      </c>
      <c r="Z15" s="47">
        <v>15300</v>
      </c>
      <c r="AA15" s="48">
        <v>15300</v>
      </c>
      <c r="AB15" s="49">
        <f t="shared" ca="1" si="7"/>
        <v>0</v>
      </c>
      <c r="AC15" s="50">
        <f t="shared" ca="1" si="7"/>
        <v>0</v>
      </c>
      <c r="AD15" s="50">
        <f t="shared" ca="1" si="7"/>
        <v>428400</v>
      </c>
      <c r="AE15" s="50">
        <f t="shared" ca="1" si="7"/>
        <v>428400</v>
      </c>
      <c r="AF15" s="50">
        <f t="shared" ca="1" si="7"/>
        <v>428400</v>
      </c>
      <c r="AG15" s="50">
        <f t="shared" ca="1" si="7"/>
        <v>183600</v>
      </c>
      <c r="AH15" s="51">
        <f t="shared" ca="1" si="7"/>
        <v>428400</v>
      </c>
      <c r="AI15" s="114">
        <f t="shared" ca="1" si="8"/>
        <v>1897200</v>
      </c>
      <c r="AJ15" s="49">
        <f t="shared" ca="1" si="9"/>
        <v>0</v>
      </c>
      <c r="AK15" s="50">
        <f t="shared" ca="1" si="9"/>
        <v>0</v>
      </c>
      <c r="AL15" s="50">
        <f t="shared" ca="1" si="9"/>
        <v>114.40800000000002</v>
      </c>
      <c r="AM15" s="50">
        <f t="shared" ca="1" si="9"/>
        <v>124.65600000000001</v>
      </c>
      <c r="AN15" s="50">
        <f t="shared" ca="1" si="9"/>
        <v>121.96799999999999</v>
      </c>
      <c r="AO15" s="50">
        <f t="shared" ca="1" si="9"/>
        <v>41.471999999999994</v>
      </c>
      <c r="AP15" s="51">
        <f t="shared" ca="1" si="9"/>
        <v>137.76</v>
      </c>
      <c r="AQ15" s="52">
        <f t="shared" ca="1" si="10"/>
        <v>540.26400000000001</v>
      </c>
      <c r="AR15" s="49" t="str">
        <f t="shared" ca="1" si="11"/>
        <v/>
      </c>
      <c r="AS15" s="50" t="str">
        <f t="shared" ca="1" si="11"/>
        <v/>
      </c>
      <c r="AT15" s="50">
        <f t="shared" ca="1" si="11"/>
        <v>3744.4933920704839</v>
      </c>
      <c r="AU15" s="50">
        <f t="shared" ca="1" si="11"/>
        <v>3436.6576819407005</v>
      </c>
      <c r="AV15" s="50">
        <f t="shared" ca="1" si="11"/>
        <v>3512.3966942148763</v>
      </c>
      <c r="AW15" s="50">
        <f t="shared" ca="1" si="11"/>
        <v>4427.0833333333339</v>
      </c>
      <c r="AX15" s="51">
        <f t="shared" ca="1" si="11"/>
        <v>3109.7560975609758</v>
      </c>
      <c r="AY15" s="52">
        <f t="shared" ca="1" si="11"/>
        <v>3511.6165430234105</v>
      </c>
      <c r="AZ15" s="37">
        <f t="shared" si="20"/>
        <v>6728.2321899736144</v>
      </c>
      <c r="BA15" s="37">
        <f t="shared" si="12"/>
        <v>5225.4098360655735</v>
      </c>
      <c r="BB15" s="37">
        <f t="shared" si="12"/>
        <v>3744.4933920704843</v>
      </c>
      <c r="BC15" s="37">
        <f t="shared" si="12"/>
        <v>3436.657681940701</v>
      </c>
      <c r="BD15" s="37">
        <f t="shared" si="12"/>
        <v>3512.3966942148763</v>
      </c>
      <c r="BE15" s="37">
        <f t="shared" si="12"/>
        <v>4427.0833333333339</v>
      </c>
      <c r="BF15" s="37">
        <f t="shared" si="12"/>
        <v>3109.7560975609758</v>
      </c>
      <c r="BG15" s="38">
        <f t="shared" ref="BG15:BG25" si="28">VLOOKUP(AZ15,$BO$1:$BP$3,2,TRUE)</f>
        <v>0</v>
      </c>
      <c r="BH15" s="38">
        <f t="shared" si="22"/>
        <v>0</v>
      </c>
      <c r="BI15" s="38">
        <f t="shared" si="23"/>
        <v>7</v>
      </c>
      <c r="BJ15" s="38">
        <f t="shared" si="24"/>
        <v>7</v>
      </c>
      <c r="BK15" s="38">
        <f t="shared" si="25"/>
        <v>7</v>
      </c>
      <c r="BL15" s="38">
        <f t="shared" si="26"/>
        <v>3</v>
      </c>
      <c r="BM15" s="38">
        <f t="shared" si="27"/>
        <v>7</v>
      </c>
      <c r="BO15" s="113"/>
    </row>
    <row r="16" spans="1:78">
      <c r="A16" s="10">
        <v>43800</v>
      </c>
      <c r="B16" s="3" t="s">
        <v>50</v>
      </c>
      <c r="C16" s="199">
        <v>0.41666666666666669</v>
      </c>
      <c r="D16" s="204">
        <v>0.45833333333333331</v>
      </c>
      <c r="E16" s="186">
        <v>0.42599999999999999</v>
      </c>
      <c r="F16" s="186">
        <v>0.56899999999999995</v>
      </c>
      <c r="G16" s="186">
        <v>0.71899999999999997</v>
      </c>
      <c r="H16" s="186">
        <v>0.626</v>
      </c>
      <c r="I16" s="186">
        <v>0.63300000000000001</v>
      </c>
      <c r="J16" s="186">
        <v>0.65400000000000003</v>
      </c>
      <c r="K16" s="186">
        <v>0.88300000000000001</v>
      </c>
      <c r="L16" s="208">
        <f t="shared" ca="1" si="4"/>
        <v>720</v>
      </c>
      <c r="M16" s="42">
        <f t="shared" si="5"/>
        <v>0</v>
      </c>
      <c r="N16" s="43">
        <f t="shared" si="5"/>
        <v>3</v>
      </c>
      <c r="O16" s="43">
        <f t="shared" si="5"/>
        <v>7</v>
      </c>
      <c r="P16" s="43">
        <f t="shared" si="5"/>
        <v>3</v>
      </c>
      <c r="Q16" s="43">
        <f t="shared" si="5"/>
        <v>3</v>
      </c>
      <c r="R16" s="43">
        <f t="shared" si="5"/>
        <v>7</v>
      </c>
      <c r="S16" s="44">
        <f t="shared" si="5"/>
        <v>7</v>
      </c>
      <c r="T16" s="196">
        <f t="shared" ca="1" si="6"/>
        <v>120</v>
      </c>
      <c r="U16" s="46">
        <v>15300</v>
      </c>
      <c r="V16" s="47">
        <v>15300</v>
      </c>
      <c r="W16" s="47">
        <v>15300</v>
      </c>
      <c r="X16" s="47">
        <v>15300</v>
      </c>
      <c r="Y16" s="47">
        <v>15300</v>
      </c>
      <c r="Z16" s="47">
        <v>15300</v>
      </c>
      <c r="AA16" s="48">
        <v>15300</v>
      </c>
      <c r="AB16" s="49">
        <f t="shared" ca="1" si="7"/>
        <v>0</v>
      </c>
      <c r="AC16" s="50">
        <f t="shared" ca="1" si="7"/>
        <v>183600</v>
      </c>
      <c r="AD16" s="50">
        <f t="shared" ca="1" si="7"/>
        <v>428400</v>
      </c>
      <c r="AE16" s="50">
        <f t="shared" ca="1" si="7"/>
        <v>183600</v>
      </c>
      <c r="AF16" s="50">
        <f t="shared" ca="1" si="7"/>
        <v>183600</v>
      </c>
      <c r="AG16" s="50">
        <f t="shared" ca="1" si="7"/>
        <v>428400</v>
      </c>
      <c r="AH16" s="51">
        <f t="shared" ca="1" si="7"/>
        <v>428400</v>
      </c>
      <c r="AI16" s="114">
        <f t="shared" ca="1" si="8"/>
        <v>1836000</v>
      </c>
      <c r="AJ16" s="49">
        <f t="shared" ca="1" si="9"/>
        <v>0</v>
      </c>
      <c r="AK16" s="50">
        <f t="shared" ca="1" si="9"/>
        <v>40.967999999999996</v>
      </c>
      <c r="AL16" s="50">
        <f t="shared" ca="1" si="9"/>
        <v>120.792</v>
      </c>
      <c r="AM16" s="50">
        <f t="shared" ca="1" si="9"/>
        <v>45.072000000000003</v>
      </c>
      <c r="AN16" s="50">
        <f t="shared" ca="1" si="9"/>
        <v>45.576000000000001</v>
      </c>
      <c r="AO16" s="50">
        <f t="shared" ca="1" si="9"/>
        <v>109.872</v>
      </c>
      <c r="AP16" s="51">
        <f t="shared" ca="1" si="9"/>
        <v>148.34399999999999</v>
      </c>
      <c r="AQ16" s="52">
        <f t="shared" ca="1" si="10"/>
        <v>510.62399999999997</v>
      </c>
      <c r="AR16" s="49" t="str">
        <f t="shared" ca="1" si="11"/>
        <v/>
      </c>
      <c r="AS16" s="50">
        <f t="shared" ca="1" si="11"/>
        <v>4481.5465729349744</v>
      </c>
      <c r="AT16" s="50">
        <f t="shared" ca="1" si="11"/>
        <v>3546.5924895688454</v>
      </c>
      <c r="AU16" s="50">
        <f t="shared" ca="1" si="11"/>
        <v>4073.4824281150159</v>
      </c>
      <c r="AV16" s="50">
        <f t="shared" ca="1" si="11"/>
        <v>4028.4360189573458</v>
      </c>
      <c r="AW16" s="50">
        <f t="shared" ca="1" si="11"/>
        <v>3899.0825688073396</v>
      </c>
      <c r="AX16" s="51">
        <f t="shared" ca="1" si="11"/>
        <v>2887.8822197055492</v>
      </c>
      <c r="AY16" s="52">
        <f t="shared" ca="1" si="11"/>
        <v>3595.6006768189513</v>
      </c>
      <c r="AZ16" s="37">
        <f t="shared" si="20"/>
        <v>5985.9154929577462</v>
      </c>
      <c r="BA16" s="37">
        <f t="shared" si="12"/>
        <v>4481.5465729349744</v>
      </c>
      <c r="BB16" s="37">
        <f t="shared" si="12"/>
        <v>3546.5924895688458</v>
      </c>
      <c r="BC16" s="37">
        <f t="shared" si="12"/>
        <v>4073.4824281150159</v>
      </c>
      <c r="BD16" s="37">
        <f t="shared" si="12"/>
        <v>4028.4360189573458</v>
      </c>
      <c r="BE16" s="37">
        <f t="shared" si="12"/>
        <v>3899.0825688073392</v>
      </c>
      <c r="BF16" s="37">
        <f t="shared" si="12"/>
        <v>2887.8822197055492</v>
      </c>
      <c r="BG16" s="38">
        <f t="shared" si="28"/>
        <v>0</v>
      </c>
      <c r="BH16" s="38">
        <f t="shared" si="22"/>
        <v>3</v>
      </c>
      <c r="BI16" s="38">
        <f t="shared" si="23"/>
        <v>7</v>
      </c>
      <c r="BJ16" s="38">
        <f t="shared" si="24"/>
        <v>3</v>
      </c>
      <c r="BK16" s="38">
        <f t="shared" si="25"/>
        <v>3</v>
      </c>
      <c r="BL16" s="38">
        <f t="shared" si="26"/>
        <v>7</v>
      </c>
      <c r="BM16" s="38">
        <f t="shared" si="27"/>
        <v>7</v>
      </c>
      <c r="BO16" s="113"/>
    </row>
    <row r="17" spans="2:67">
      <c r="B17" s="3" t="s">
        <v>50</v>
      </c>
      <c r="C17" s="199">
        <v>0.45833333333333331</v>
      </c>
      <c r="D17" s="204">
        <v>0.5</v>
      </c>
      <c r="E17" s="186">
        <v>0.41499999999999998</v>
      </c>
      <c r="F17" s="186">
        <v>0.68300000000000005</v>
      </c>
      <c r="G17" s="186">
        <v>0.56100000000000005</v>
      </c>
      <c r="H17" s="186">
        <v>0.68300000000000005</v>
      </c>
      <c r="I17" s="186">
        <v>0.54600000000000004</v>
      </c>
      <c r="J17" s="186">
        <v>0.59099999999999997</v>
      </c>
      <c r="K17" s="186">
        <v>0.78800000000000003</v>
      </c>
      <c r="L17" s="208">
        <f t="shared" ca="1" si="4"/>
        <v>720</v>
      </c>
      <c r="M17" s="42">
        <f t="shared" si="5"/>
        <v>0</v>
      </c>
      <c r="N17" s="43">
        <f t="shared" si="5"/>
        <v>7</v>
      </c>
      <c r="O17" s="43">
        <f t="shared" si="5"/>
        <v>3</v>
      </c>
      <c r="P17" s="43">
        <f t="shared" si="5"/>
        <v>7</v>
      </c>
      <c r="Q17" s="43">
        <f t="shared" si="5"/>
        <v>3</v>
      </c>
      <c r="R17" s="43">
        <f t="shared" si="5"/>
        <v>3</v>
      </c>
      <c r="S17" s="44">
        <f t="shared" si="5"/>
        <v>7</v>
      </c>
      <c r="T17" s="196">
        <f t="shared" ca="1" si="6"/>
        <v>120</v>
      </c>
      <c r="U17" s="46">
        <v>15300</v>
      </c>
      <c r="V17" s="47">
        <v>15300</v>
      </c>
      <c r="W17" s="47">
        <v>15300</v>
      </c>
      <c r="X17" s="47">
        <v>15300</v>
      </c>
      <c r="Y17" s="47">
        <v>15300</v>
      </c>
      <c r="Z17" s="47">
        <v>15300</v>
      </c>
      <c r="AA17" s="48">
        <v>15300</v>
      </c>
      <c r="AB17" s="49">
        <f t="shared" ca="1" si="7"/>
        <v>0</v>
      </c>
      <c r="AC17" s="50">
        <f t="shared" ca="1" si="7"/>
        <v>428400</v>
      </c>
      <c r="AD17" s="50">
        <f t="shared" ca="1" si="7"/>
        <v>183600</v>
      </c>
      <c r="AE17" s="50">
        <f t="shared" ca="1" si="7"/>
        <v>428400</v>
      </c>
      <c r="AF17" s="50">
        <f t="shared" ca="1" si="7"/>
        <v>183600</v>
      </c>
      <c r="AG17" s="50">
        <f t="shared" ca="1" si="7"/>
        <v>183600</v>
      </c>
      <c r="AH17" s="51">
        <f t="shared" ca="1" si="7"/>
        <v>428400</v>
      </c>
      <c r="AI17" s="114">
        <f t="shared" ca="1" si="8"/>
        <v>1836000</v>
      </c>
      <c r="AJ17" s="49">
        <f t="shared" ca="1" si="9"/>
        <v>0</v>
      </c>
      <c r="AK17" s="50">
        <f t="shared" ca="1" si="9"/>
        <v>114.74400000000001</v>
      </c>
      <c r="AL17" s="50">
        <f t="shared" ca="1" si="9"/>
        <v>40.392000000000003</v>
      </c>
      <c r="AM17" s="50">
        <f t="shared" ca="1" si="9"/>
        <v>114.74400000000001</v>
      </c>
      <c r="AN17" s="50">
        <f t="shared" ca="1" si="9"/>
        <v>39.312000000000005</v>
      </c>
      <c r="AO17" s="50">
        <f t="shared" ca="1" si="9"/>
        <v>42.552</v>
      </c>
      <c r="AP17" s="51">
        <f t="shared" ca="1" si="9"/>
        <v>132.38400000000001</v>
      </c>
      <c r="AQ17" s="52">
        <f t="shared" ca="1" si="10"/>
        <v>484.1280000000001</v>
      </c>
      <c r="AR17" s="49" t="str">
        <f t="shared" ca="1" si="11"/>
        <v/>
      </c>
      <c r="AS17" s="50">
        <f t="shared" ca="1" si="11"/>
        <v>3733.5285505124448</v>
      </c>
      <c r="AT17" s="50">
        <f t="shared" ca="1" si="11"/>
        <v>4545.454545454545</v>
      </c>
      <c r="AU17" s="50">
        <f t="shared" ca="1" si="11"/>
        <v>3733.5285505124448</v>
      </c>
      <c r="AV17" s="50">
        <f t="shared" ca="1" si="11"/>
        <v>4670.3296703296701</v>
      </c>
      <c r="AW17" s="50">
        <f t="shared" ca="1" si="11"/>
        <v>4314.7208121827416</v>
      </c>
      <c r="AX17" s="51">
        <f t="shared" ca="1" si="11"/>
        <v>3236.0406091370555</v>
      </c>
      <c r="AY17" s="52">
        <f t="shared" ca="1" si="11"/>
        <v>3792.3854848304572</v>
      </c>
      <c r="AZ17" s="37">
        <f t="shared" si="20"/>
        <v>6144.5783132530123</v>
      </c>
      <c r="BA17" s="37">
        <f t="shared" si="12"/>
        <v>3733.5285505124448</v>
      </c>
      <c r="BB17" s="37">
        <f t="shared" si="12"/>
        <v>4545.454545454545</v>
      </c>
      <c r="BC17" s="37">
        <f t="shared" si="12"/>
        <v>3733.5285505124448</v>
      </c>
      <c r="BD17" s="37">
        <f t="shared" si="12"/>
        <v>4670.3296703296701</v>
      </c>
      <c r="BE17" s="37">
        <f t="shared" si="12"/>
        <v>4314.7208121827416</v>
      </c>
      <c r="BF17" s="37">
        <f t="shared" si="12"/>
        <v>3236.0406091370555</v>
      </c>
      <c r="BG17" s="38">
        <f t="shared" si="28"/>
        <v>0</v>
      </c>
      <c r="BH17" s="38">
        <f t="shared" si="22"/>
        <v>7</v>
      </c>
      <c r="BI17" s="38">
        <f t="shared" si="23"/>
        <v>3</v>
      </c>
      <c r="BJ17" s="38">
        <f t="shared" si="24"/>
        <v>7</v>
      </c>
      <c r="BK17" s="38">
        <f t="shared" si="25"/>
        <v>3</v>
      </c>
      <c r="BL17" s="38">
        <f t="shared" si="26"/>
        <v>3</v>
      </c>
      <c r="BM17" s="38">
        <f t="shared" si="27"/>
        <v>7</v>
      </c>
      <c r="BO17" s="113"/>
    </row>
    <row r="18" spans="2:67">
      <c r="B18" s="3" t="s">
        <v>51</v>
      </c>
      <c r="C18" s="199">
        <v>0.5</v>
      </c>
      <c r="D18" s="204">
        <v>0.54166666666666663</v>
      </c>
      <c r="E18" s="186">
        <v>0.191</v>
      </c>
      <c r="F18" s="186">
        <v>0.50800000000000001</v>
      </c>
      <c r="G18" s="186">
        <v>0.53</v>
      </c>
      <c r="H18" s="186">
        <v>0.621</v>
      </c>
      <c r="I18" s="186">
        <v>0.56000000000000005</v>
      </c>
      <c r="J18" s="186">
        <v>0.34399999999999997</v>
      </c>
      <c r="K18" s="186">
        <v>0.65200000000000002</v>
      </c>
      <c r="L18" s="208">
        <f t="shared" ca="1" si="4"/>
        <v>384</v>
      </c>
      <c r="M18" s="42">
        <f t="shared" si="5"/>
        <v>0</v>
      </c>
      <c r="N18" s="43">
        <f t="shared" si="5"/>
        <v>0</v>
      </c>
      <c r="O18" s="43">
        <f t="shared" si="5"/>
        <v>3</v>
      </c>
      <c r="P18" s="43">
        <f t="shared" si="5"/>
        <v>3</v>
      </c>
      <c r="Q18" s="43">
        <f t="shared" si="5"/>
        <v>3</v>
      </c>
      <c r="R18" s="43">
        <f t="shared" si="5"/>
        <v>0</v>
      </c>
      <c r="S18" s="44">
        <f t="shared" si="5"/>
        <v>7</v>
      </c>
      <c r="T18" s="196">
        <f t="shared" ca="1" si="6"/>
        <v>64</v>
      </c>
      <c r="U18" s="46">
        <v>15300</v>
      </c>
      <c r="V18" s="47">
        <v>15300</v>
      </c>
      <c r="W18" s="47">
        <v>15300</v>
      </c>
      <c r="X18" s="47">
        <v>15300</v>
      </c>
      <c r="Y18" s="47">
        <v>15300</v>
      </c>
      <c r="Z18" s="47">
        <v>15300</v>
      </c>
      <c r="AA18" s="48">
        <v>15300</v>
      </c>
      <c r="AB18" s="49">
        <f t="shared" ca="1" si="7"/>
        <v>0</v>
      </c>
      <c r="AC18" s="50">
        <f t="shared" ca="1" si="7"/>
        <v>0</v>
      </c>
      <c r="AD18" s="50">
        <f t="shared" ca="1" si="7"/>
        <v>183600</v>
      </c>
      <c r="AE18" s="50">
        <f t="shared" ca="1" si="7"/>
        <v>183600</v>
      </c>
      <c r="AF18" s="50">
        <f t="shared" ca="1" si="7"/>
        <v>183600</v>
      </c>
      <c r="AG18" s="50">
        <f t="shared" ca="1" si="7"/>
        <v>0</v>
      </c>
      <c r="AH18" s="51">
        <f t="shared" ca="1" si="7"/>
        <v>428400</v>
      </c>
      <c r="AI18" s="114">
        <f t="shared" ca="1" si="8"/>
        <v>979200</v>
      </c>
      <c r="AJ18" s="49">
        <f t="shared" ca="1" si="9"/>
        <v>0</v>
      </c>
      <c r="AK18" s="50">
        <f t="shared" ca="1" si="9"/>
        <v>0</v>
      </c>
      <c r="AL18" s="50">
        <f t="shared" ca="1" si="9"/>
        <v>38.160000000000004</v>
      </c>
      <c r="AM18" s="50">
        <f t="shared" ca="1" si="9"/>
        <v>44.712000000000003</v>
      </c>
      <c r="AN18" s="50">
        <f t="shared" ca="1" si="9"/>
        <v>40.320000000000007</v>
      </c>
      <c r="AO18" s="50">
        <f t="shared" ca="1" si="9"/>
        <v>0</v>
      </c>
      <c r="AP18" s="51">
        <f t="shared" ca="1" si="9"/>
        <v>109.536</v>
      </c>
      <c r="AQ18" s="52">
        <f t="shared" ca="1" si="10"/>
        <v>232.72800000000001</v>
      </c>
      <c r="AR18" s="49" t="str">
        <f t="shared" ca="1" si="11"/>
        <v/>
      </c>
      <c r="AS18" s="50" t="str">
        <f t="shared" ca="1" si="11"/>
        <v/>
      </c>
      <c r="AT18" s="50">
        <f t="shared" ca="1" si="11"/>
        <v>4811.3207547169804</v>
      </c>
      <c r="AU18" s="50">
        <f t="shared" ca="1" si="11"/>
        <v>4106.2801932367147</v>
      </c>
      <c r="AV18" s="50">
        <f t="shared" ca="1" si="11"/>
        <v>4553.5714285714275</v>
      </c>
      <c r="AW18" s="50" t="str">
        <f t="shared" ca="1" si="11"/>
        <v/>
      </c>
      <c r="AX18" s="51">
        <f t="shared" ca="1" si="11"/>
        <v>3911.0429447852762</v>
      </c>
      <c r="AY18" s="52">
        <f t="shared" ca="1" si="11"/>
        <v>4207.4868516035885</v>
      </c>
      <c r="AZ18" s="37">
        <f t="shared" si="20"/>
        <v>13350.785340314136</v>
      </c>
      <c r="BA18" s="37">
        <f t="shared" si="12"/>
        <v>5019.6850393700788</v>
      </c>
      <c r="BB18" s="37">
        <f t="shared" si="12"/>
        <v>4811.3207547169804</v>
      </c>
      <c r="BC18" s="37">
        <f t="shared" si="12"/>
        <v>4106.2801932367147</v>
      </c>
      <c r="BD18" s="37">
        <f t="shared" si="12"/>
        <v>4553.5714285714284</v>
      </c>
      <c r="BE18" s="37">
        <f t="shared" si="12"/>
        <v>7412.7906976744189</v>
      </c>
      <c r="BF18" s="37">
        <f t="shared" si="12"/>
        <v>3911.0429447852757</v>
      </c>
      <c r="BG18" s="38">
        <f t="shared" si="28"/>
        <v>0</v>
      </c>
      <c r="BH18" s="38">
        <f t="shared" si="22"/>
        <v>0</v>
      </c>
      <c r="BI18" s="38">
        <f t="shared" si="23"/>
        <v>3</v>
      </c>
      <c r="BJ18" s="38">
        <f t="shared" si="24"/>
        <v>3</v>
      </c>
      <c r="BK18" s="38">
        <f t="shared" si="25"/>
        <v>3</v>
      </c>
      <c r="BL18" s="38">
        <f t="shared" si="26"/>
        <v>0</v>
      </c>
      <c r="BM18" s="38">
        <f t="shared" si="27"/>
        <v>7</v>
      </c>
      <c r="BO18" s="113"/>
    </row>
    <row r="19" spans="2:67">
      <c r="B19" s="3" t="s">
        <v>51</v>
      </c>
      <c r="C19" s="199">
        <v>0.54166666666666663</v>
      </c>
      <c r="D19" s="204">
        <v>0.58333333333333337</v>
      </c>
      <c r="E19" s="186">
        <v>0.23499999999999999</v>
      </c>
      <c r="F19" s="186">
        <v>0.372</v>
      </c>
      <c r="G19" s="186">
        <v>0.437</v>
      </c>
      <c r="H19" s="186">
        <v>0.54600000000000004</v>
      </c>
      <c r="I19" s="186">
        <v>0.61699999999999999</v>
      </c>
      <c r="J19" s="186">
        <v>0.47</v>
      </c>
      <c r="K19" s="186">
        <v>0.55200000000000005</v>
      </c>
      <c r="L19" s="208">
        <f t="shared" ca="1" si="4"/>
        <v>1008</v>
      </c>
      <c r="M19" s="42">
        <f t="shared" si="5"/>
        <v>0</v>
      </c>
      <c r="N19" s="43">
        <f t="shared" si="5"/>
        <v>7</v>
      </c>
      <c r="O19" s="43">
        <f t="shared" si="5"/>
        <v>7</v>
      </c>
      <c r="P19" s="43">
        <f t="shared" si="5"/>
        <v>7</v>
      </c>
      <c r="Q19" s="43">
        <f t="shared" si="5"/>
        <v>7</v>
      </c>
      <c r="R19" s="43">
        <f t="shared" si="5"/>
        <v>7</v>
      </c>
      <c r="S19" s="44">
        <f t="shared" si="5"/>
        <v>7</v>
      </c>
      <c r="T19" s="196">
        <f t="shared" ca="1" si="6"/>
        <v>168</v>
      </c>
      <c r="U19" s="46">
        <v>8500</v>
      </c>
      <c r="V19" s="47">
        <v>8500</v>
      </c>
      <c r="W19" s="47">
        <v>8500</v>
      </c>
      <c r="X19" s="47">
        <v>8500</v>
      </c>
      <c r="Y19" s="47">
        <v>8500</v>
      </c>
      <c r="Z19" s="47">
        <v>8500</v>
      </c>
      <c r="AA19" s="48">
        <v>8500</v>
      </c>
      <c r="AB19" s="49">
        <f t="shared" ca="1" si="7"/>
        <v>0</v>
      </c>
      <c r="AC19" s="50">
        <f t="shared" ca="1" si="7"/>
        <v>238000</v>
      </c>
      <c r="AD19" s="50">
        <f t="shared" ca="1" si="7"/>
        <v>238000</v>
      </c>
      <c r="AE19" s="50">
        <f t="shared" ca="1" si="7"/>
        <v>238000</v>
      </c>
      <c r="AF19" s="50">
        <f t="shared" ca="1" si="7"/>
        <v>238000</v>
      </c>
      <c r="AG19" s="50">
        <f t="shared" ca="1" si="7"/>
        <v>238000</v>
      </c>
      <c r="AH19" s="51">
        <f t="shared" ca="1" si="7"/>
        <v>238000</v>
      </c>
      <c r="AI19" s="114">
        <f t="shared" ca="1" si="8"/>
        <v>1428000</v>
      </c>
      <c r="AJ19" s="49">
        <f t="shared" ca="1" si="9"/>
        <v>0</v>
      </c>
      <c r="AK19" s="50">
        <f t="shared" ca="1" si="9"/>
        <v>62.496000000000002</v>
      </c>
      <c r="AL19" s="50">
        <f t="shared" ca="1" si="9"/>
        <v>73.415999999999997</v>
      </c>
      <c r="AM19" s="50">
        <f t="shared" ca="1" si="9"/>
        <v>91.728000000000009</v>
      </c>
      <c r="AN19" s="50">
        <f t="shared" ca="1" si="9"/>
        <v>103.65600000000001</v>
      </c>
      <c r="AO19" s="50">
        <f t="shared" ca="1" si="9"/>
        <v>78.959999999999994</v>
      </c>
      <c r="AP19" s="51">
        <f t="shared" ca="1" si="9"/>
        <v>92.736000000000004</v>
      </c>
      <c r="AQ19" s="52">
        <f t="shared" ca="1" si="10"/>
        <v>502.99200000000002</v>
      </c>
      <c r="AR19" s="49" t="str">
        <f t="shared" ca="1" si="11"/>
        <v/>
      </c>
      <c r="AS19" s="50">
        <f t="shared" ca="1" si="11"/>
        <v>3808.2437275985662</v>
      </c>
      <c r="AT19" s="50">
        <f t="shared" ca="1" si="11"/>
        <v>3241.8001525553013</v>
      </c>
      <c r="AU19" s="50">
        <f t="shared" ca="1" si="11"/>
        <v>2594.6275946275946</v>
      </c>
      <c r="AV19" s="50">
        <f t="shared" ca="1" si="11"/>
        <v>2296.0561858454889</v>
      </c>
      <c r="AW19" s="50">
        <f t="shared" ca="1" si="11"/>
        <v>3014.1843971631206</v>
      </c>
      <c r="AX19" s="51">
        <f t="shared" ca="1" si="11"/>
        <v>2566.4251207729467</v>
      </c>
      <c r="AY19" s="52">
        <f t="shared" ca="1" si="11"/>
        <v>2839.0113560454242</v>
      </c>
      <c r="AZ19" s="37">
        <f t="shared" si="20"/>
        <v>6028.3687943262421</v>
      </c>
      <c r="BA19" s="37">
        <f t="shared" si="12"/>
        <v>3808.2437275985667</v>
      </c>
      <c r="BB19" s="37">
        <f t="shared" si="12"/>
        <v>3241.8001525553013</v>
      </c>
      <c r="BC19" s="37">
        <f t="shared" si="12"/>
        <v>2594.6275946275946</v>
      </c>
      <c r="BD19" s="37">
        <f t="shared" si="12"/>
        <v>2296.0561858454889</v>
      </c>
      <c r="BE19" s="37">
        <f t="shared" si="12"/>
        <v>3014.184397163121</v>
      </c>
      <c r="BF19" s="37">
        <f t="shared" si="12"/>
        <v>2566.4251207729467</v>
      </c>
      <c r="BG19" s="38">
        <f t="shared" si="28"/>
        <v>0</v>
      </c>
      <c r="BH19" s="38">
        <f t="shared" si="22"/>
        <v>7</v>
      </c>
      <c r="BI19" s="38">
        <f t="shared" si="23"/>
        <v>7</v>
      </c>
      <c r="BJ19" s="38">
        <f t="shared" si="24"/>
        <v>7</v>
      </c>
      <c r="BK19" s="38">
        <f t="shared" si="25"/>
        <v>7</v>
      </c>
      <c r="BL19" s="38">
        <f t="shared" si="26"/>
        <v>7</v>
      </c>
      <c r="BM19" s="38">
        <f t="shared" si="27"/>
        <v>7</v>
      </c>
      <c r="BO19" s="113"/>
    </row>
    <row r="20" spans="2:67">
      <c r="B20" s="3" t="s">
        <v>52</v>
      </c>
      <c r="C20" s="199">
        <v>0.58333333333333337</v>
      </c>
      <c r="D20" s="204">
        <v>0.625</v>
      </c>
      <c r="E20" s="186">
        <v>0.28399999999999997</v>
      </c>
      <c r="F20" s="186">
        <v>0.36499999999999999</v>
      </c>
      <c r="G20" s="186">
        <v>0.378</v>
      </c>
      <c r="H20" s="186">
        <v>0.61899999999999999</v>
      </c>
      <c r="I20" s="186">
        <v>0.49399999999999999</v>
      </c>
      <c r="J20" s="186">
        <v>0.51800000000000002</v>
      </c>
      <c r="K20" s="186">
        <v>0.69599999999999995</v>
      </c>
      <c r="L20" s="208">
        <f t="shared" ca="1" si="4"/>
        <v>1080</v>
      </c>
      <c r="M20" s="42">
        <f t="shared" si="5"/>
        <v>3</v>
      </c>
      <c r="N20" s="43">
        <f t="shared" si="5"/>
        <v>7</v>
      </c>
      <c r="O20" s="43">
        <f t="shared" si="5"/>
        <v>7</v>
      </c>
      <c r="P20" s="43">
        <f t="shared" si="5"/>
        <v>7</v>
      </c>
      <c r="Q20" s="43">
        <f t="shared" si="5"/>
        <v>7</v>
      </c>
      <c r="R20" s="43">
        <f t="shared" si="5"/>
        <v>7</v>
      </c>
      <c r="S20" s="44">
        <f t="shared" si="5"/>
        <v>7</v>
      </c>
      <c r="T20" s="196">
        <f t="shared" ca="1" si="6"/>
        <v>180</v>
      </c>
      <c r="U20" s="46">
        <v>8500</v>
      </c>
      <c r="V20" s="47">
        <v>8500</v>
      </c>
      <c r="W20" s="47">
        <v>8500</v>
      </c>
      <c r="X20" s="47">
        <v>8500</v>
      </c>
      <c r="Y20" s="47">
        <v>8500</v>
      </c>
      <c r="Z20" s="47">
        <v>8500</v>
      </c>
      <c r="AA20" s="48">
        <v>8500</v>
      </c>
      <c r="AB20" s="49">
        <f t="shared" ca="1" si="7"/>
        <v>102000</v>
      </c>
      <c r="AC20" s="50">
        <f t="shared" ca="1" si="7"/>
        <v>238000</v>
      </c>
      <c r="AD20" s="50">
        <f t="shared" ca="1" si="7"/>
        <v>238000</v>
      </c>
      <c r="AE20" s="50">
        <f t="shared" ca="1" si="7"/>
        <v>238000</v>
      </c>
      <c r="AF20" s="50">
        <f t="shared" ca="1" si="7"/>
        <v>238000</v>
      </c>
      <c r="AG20" s="50">
        <f t="shared" ca="1" si="7"/>
        <v>238000</v>
      </c>
      <c r="AH20" s="51">
        <f t="shared" ca="1" si="7"/>
        <v>238000</v>
      </c>
      <c r="AI20" s="114">
        <f t="shared" ca="1" si="8"/>
        <v>1530000</v>
      </c>
      <c r="AJ20" s="49">
        <f t="shared" ca="1" si="9"/>
        <v>20.447999999999997</v>
      </c>
      <c r="AK20" s="50">
        <f t="shared" ca="1" si="9"/>
        <v>61.32</v>
      </c>
      <c r="AL20" s="50">
        <f t="shared" ca="1" si="9"/>
        <v>63.503999999999998</v>
      </c>
      <c r="AM20" s="50">
        <f t="shared" ca="1" si="9"/>
        <v>103.992</v>
      </c>
      <c r="AN20" s="50">
        <f t="shared" ca="1" si="9"/>
        <v>82.992000000000004</v>
      </c>
      <c r="AO20" s="50">
        <f t="shared" ca="1" si="9"/>
        <v>87.024000000000001</v>
      </c>
      <c r="AP20" s="51">
        <f t="shared" ca="1" si="9"/>
        <v>116.928</v>
      </c>
      <c r="AQ20" s="52">
        <f t="shared" ca="1" si="10"/>
        <v>536.20800000000008</v>
      </c>
      <c r="AR20" s="49">
        <f t="shared" ca="1" si="11"/>
        <v>4988.2629107981229</v>
      </c>
      <c r="AS20" s="50">
        <f t="shared" ca="1" si="11"/>
        <v>3881.2785388127854</v>
      </c>
      <c r="AT20" s="50">
        <f t="shared" ca="1" si="11"/>
        <v>3747.7954144620812</v>
      </c>
      <c r="AU20" s="50">
        <f t="shared" ca="1" si="11"/>
        <v>2288.6375875067311</v>
      </c>
      <c r="AV20" s="50">
        <f t="shared" ca="1" si="11"/>
        <v>2867.7462887989204</v>
      </c>
      <c r="AW20" s="50">
        <f t="shared" ca="1" si="11"/>
        <v>2734.8777348777348</v>
      </c>
      <c r="AX20" s="51">
        <f t="shared" ca="1" si="11"/>
        <v>2035.4406130268201</v>
      </c>
      <c r="AY20" s="52">
        <f t="shared" ca="1" si="11"/>
        <v>2853.3703339002773</v>
      </c>
      <c r="AZ20" s="37">
        <f t="shared" si="20"/>
        <v>4988.2629107981229</v>
      </c>
      <c r="BA20" s="37">
        <f t="shared" si="12"/>
        <v>3881.2785388127859</v>
      </c>
      <c r="BB20" s="37">
        <f t="shared" si="12"/>
        <v>3747.7954144620812</v>
      </c>
      <c r="BC20" s="37">
        <f t="shared" si="12"/>
        <v>2288.6375875067315</v>
      </c>
      <c r="BD20" s="37">
        <f t="shared" si="12"/>
        <v>2867.7462887989204</v>
      </c>
      <c r="BE20" s="37">
        <f t="shared" si="12"/>
        <v>2734.8777348777348</v>
      </c>
      <c r="BF20" s="37">
        <f t="shared" si="12"/>
        <v>2035.4406130268201</v>
      </c>
      <c r="BG20" s="38">
        <f t="shared" si="28"/>
        <v>3</v>
      </c>
      <c r="BH20" s="38">
        <f t="shared" si="22"/>
        <v>7</v>
      </c>
      <c r="BI20" s="38">
        <f t="shared" si="23"/>
        <v>7</v>
      </c>
      <c r="BJ20" s="38">
        <f t="shared" si="24"/>
        <v>7</v>
      </c>
      <c r="BK20" s="38">
        <f t="shared" si="25"/>
        <v>7</v>
      </c>
      <c r="BL20" s="38">
        <f t="shared" si="26"/>
        <v>7</v>
      </c>
      <c r="BM20" s="38">
        <f t="shared" si="27"/>
        <v>7</v>
      </c>
      <c r="BO20" s="113"/>
    </row>
    <row r="21" spans="2:67">
      <c r="B21" s="3" t="s">
        <v>52</v>
      </c>
      <c r="C21" s="199">
        <v>0.625</v>
      </c>
      <c r="D21" s="204">
        <v>0.66666666666666663</v>
      </c>
      <c r="E21" s="186">
        <v>6.2E-2</v>
      </c>
      <c r="F21" s="186">
        <v>0.24399999999999999</v>
      </c>
      <c r="G21" s="186">
        <v>0.11700000000000001</v>
      </c>
      <c r="H21" s="186">
        <v>0.379</v>
      </c>
      <c r="I21" s="186">
        <v>0.14099999999999999</v>
      </c>
      <c r="J21" s="186">
        <v>0.14199999999999999</v>
      </c>
      <c r="K21" s="186">
        <v>0.20100000000000001</v>
      </c>
      <c r="L21" s="208">
        <f t="shared" ca="1" si="4"/>
        <v>168</v>
      </c>
      <c r="M21" s="42">
        <f t="shared" si="5"/>
        <v>0</v>
      </c>
      <c r="N21" s="43">
        <f t="shared" si="5"/>
        <v>0</v>
      </c>
      <c r="O21" s="43">
        <f t="shared" si="5"/>
        <v>0</v>
      </c>
      <c r="P21" s="43">
        <f t="shared" si="5"/>
        <v>7</v>
      </c>
      <c r="Q21" s="43">
        <f t="shared" si="5"/>
        <v>0</v>
      </c>
      <c r="R21" s="43">
        <f t="shared" si="5"/>
        <v>0</v>
      </c>
      <c r="S21" s="44">
        <f t="shared" si="5"/>
        <v>0</v>
      </c>
      <c r="T21" s="196">
        <f t="shared" ca="1" si="6"/>
        <v>28</v>
      </c>
      <c r="U21" s="46">
        <v>8500</v>
      </c>
      <c r="V21" s="47">
        <v>8500</v>
      </c>
      <c r="W21" s="47">
        <v>8500</v>
      </c>
      <c r="X21" s="47">
        <v>8500</v>
      </c>
      <c r="Y21" s="47">
        <v>8500</v>
      </c>
      <c r="Z21" s="47">
        <v>8500</v>
      </c>
      <c r="AA21" s="48">
        <v>8500</v>
      </c>
      <c r="AB21" s="49">
        <f t="shared" ca="1" si="7"/>
        <v>0</v>
      </c>
      <c r="AC21" s="50">
        <f t="shared" ca="1" si="7"/>
        <v>0</v>
      </c>
      <c r="AD21" s="50">
        <f t="shared" ca="1" si="7"/>
        <v>0</v>
      </c>
      <c r="AE21" s="50">
        <f t="shared" ca="1" si="7"/>
        <v>238000</v>
      </c>
      <c r="AF21" s="50">
        <f t="shared" ca="1" si="7"/>
        <v>0</v>
      </c>
      <c r="AG21" s="50">
        <f t="shared" ca="1" si="7"/>
        <v>0</v>
      </c>
      <c r="AH21" s="51">
        <f t="shared" ca="1" si="7"/>
        <v>0</v>
      </c>
      <c r="AI21" s="114">
        <f t="shared" ca="1" si="8"/>
        <v>238000</v>
      </c>
      <c r="AJ21" s="49">
        <f t="shared" ca="1" si="9"/>
        <v>0</v>
      </c>
      <c r="AK21" s="50">
        <f t="shared" ca="1" si="9"/>
        <v>0</v>
      </c>
      <c r="AL21" s="50">
        <f t="shared" ca="1" si="9"/>
        <v>0</v>
      </c>
      <c r="AM21" s="50">
        <f t="shared" ca="1" si="9"/>
        <v>63.671999999999997</v>
      </c>
      <c r="AN21" s="50">
        <f t="shared" ca="1" si="9"/>
        <v>0</v>
      </c>
      <c r="AO21" s="50">
        <f t="shared" ca="1" si="9"/>
        <v>0</v>
      </c>
      <c r="AP21" s="51">
        <f t="shared" ca="1" si="9"/>
        <v>0</v>
      </c>
      <c r="AQ21" s="52">
        <f t="shared" ca="1" si="10"/>
        <v>63.671999999999997</v>
      </c>
      <c r="AR21" s="49" t="str">
        <f t="shared" ca="1" si="11"/>
        <v/>
      </c>
      <c r="AS21" s="50" t="str">
        <f t="shared" ca="1" si="11"/>
        <v/>
      </c>
      <c r="AT21" s="50" t="str">
        <f t="shared" ca="1" si="11"/>
        <v/>
      </c>
      <c r="AU21" s="50">
        <f t="shared" ca="1" si="11"/>
        <v>3737.9067722075638</v>
      </c>
      <c r="AV21" s="50" t="str">
        <f t="shared" ca="1" si="11"/>
        <v/>
      </c>
      <c r="AW21" s="50" t="str">
        <f t="shared" ca="1" si="11"/>
        <v/>
      </c>
      <c r="AX21" s="51" t="str">
        <f t="shared" ca="1" si="11"/>
        <v/>
      </c>
      <c r="AY21" s="52">
        <f t="shared" ca="1" si="11"/>
        <v>3737.9067722075638</v>
      </c>
      <c r="AZ21" s="37">
        <f t="shared" si="20"/>
        <v>22849.4623655914</v>
      </c>
      <c r="BA21" s="37">
        <f t="shared" si="12"/>
        <v>5806.0109289617494</v>
      </c>
      <c r="BB21" s="37">
        <f t="shared" si="12"/>
        <v>12108.262108262108</v>
      </c>
      <c r="BC21" s="37">
        <f t="shared" si="12"/>
        <v>3737.9067722075638</v>
      </c>
      <c r="BD21" s="37">
        <f t="shared" si="12"/>
        <v>10047.28132387707</v>
      </c>
      <c r="BE21" s="37">
        <f t="shared" si="12"/>
        <v>9976.5258215962458</v>
      </c>
      <c r="BF21" s="37">
        <f t="shared" si="12"/>
        <v>7048.0928689883913</v>
      </c>
      <c r="BG21" s="38">
        <f t="shared" si="28"/>
        <v>0</v>
      </c>
      <c r="BH21" s="38">
        <f t="shared" si="22"/>
        <v>0</v>
      </c>
      <c r="BI21" s="38">
        <f t="shared" si="23"/>
        <v>0</v>
      </c>
      <c r="BJ21" s="38">
        <f t="shared" si="24"/>
        <v>7</v>
      </c>
      <c r="BK21" s="38">
        <f t="shared" si="25"/>
        <v>0</v>
      </c>
      <c r="BL21" s="38">
        <f t="shared" si="26"/>
        <v>0</v>
      </c>
      <c r="BM21" s="38">
        <f t="shared" si="27"/>
        <v>0</v>
      </c>
      <c r="BO21" s="113"/>
    </row>
    <row r="22" spans="2:67">
      <c r="B22" s="3" t="s">
        <v>52</v>
      </c>
      <c r="C22" s="199">
        <v>0.66666666666666663</v>
      </c>
      <c r="D22" s="204">
        <v>0.70833333333333337</v>
      </c>
      <c r="E22" s="186">
        <v>8.5999999999999993E-2</v>
      </c>
      <c r="F22" s="186">
        <v>0.21</v>
      </c>
      <c r="G22" s="186">
        <v>5.1999999999999998E-2</v>
      </c>
      <c r="H22" s="186">
        <v>0.29599999999999999</v>
      </c>
      <c r="I22" s="186">
        <v>0.104</v>
      </c>
      <c r="J22" s="186">
        <v>0.111</v>
      </c>
      <c r="K22" s="186">
        <v>0.25800000000000001</v>
      </c>
      <c r="L22" s="208">
        <f t="shared" ca="1" si="4"/>
        <v>72</v>
      </c>
      <c r="M22" s="42">
        <f t="shared" si="5"/>
        <v>0</v>
      </c>
      <c r="N22" s="43">
        <f t="shared" si="5"/>
        <v>0</v>
      </c>
      <c r="O22" s="43">
        <f t="shared" si="5"/>
        <v>0</v>
      </c>
      <c r="P22" s="43">
        <f t="shared" si="5"/>
        <v>3</v>
      </c>
      <c r="Q22" s="43">
        <f t="shared" si="5"/>
        <v>0</v>
      </c>
      <c r="R22" s="43">
        <f t="shared" si="5"/>
        <v>0</v>
      </c>
      <c r="S22" s="44">
        <f t="shared" si="5"/>
        <v>0</v>
      </c>
      <c r="T22" s="196">
        <f t="shared" ca="1" si="6"/>
        <v>12</v>
      </c>
      <c r="U22" s="46">
        <v>8500</v>
      </c>
      <c r="V22" s="47">
        <v>8500</v>
      </c>
      <c r="W22" s="47">
        <v>8500</v>
      </c>
      <c r="X22" s="47">
        <v>8500</v>
      </c>
      <c r="Y22" s="47">
        <v>8500</v>
      </c>
      <c r="Z22" s="47">
        <v>8500</v>
      </c>
      <c r="AA22" s="48">
        <v>8500</v>
      </c>
      <c r="AB22" s="49">
        <f t="shared" ca="1" si="7"/>
        <v>0</v>
      </c>
      <c r="AC22" s="50">
        <f t="shared" ca="1" si="7"/>
        <v>0</v>
      </c>
      <c r="AD22" s="50">
        <f t="shared" ca="1" si="7"/>
        <v>0</v>
      </c>
      <c r="AE22" s="50">
        <f t="shared" ca="1" si="7"/>
        <v>102000</v>
      </c>
      <c r="AF22" s="50">
        <f t="shared" ca="1" si="7"/>
        <v>0</v>
      </c>
      <c r="AG22" s="50">
        <f t="shared" ca="1" si="7"/>
        <v>0</v>
      </c>
      <c r="AH22" s="51">
        <f t="shared" ca="1" si="7"/>
        <v>0</v>
      </c>
      <c r="AI22" s="114">
        <f t="shared" ca="1" si="8"/>
        <v>102000</v>
      </c>
      <c r="AJ22" s="49">
        <f t="shared" ca="1" si="9"/>
        <v>0</v>
      </c>
      <c r="AK22" s="50">
        <f t="shared" ca="1" si="9"/>
        <v>0</v>
      </c>
      <c r="AL22" s="50">
        <f t="shared" ca="1" si="9"/>
        <v>0</v>
      </c>
      <c r="AM22" s="50">
        <f t="shared" ca="1" si="9"/>
        <v>21.311999999999998</v>
      </c>
      <c r="AN22" s="50">
        <f t="shared" ca="1" si="9"/>
        <v>0</v>
      </c>
      <c r="AO22" s="50">
        <f t="shared" ca="1" si="9"/>
        <v>0</v>
      </c>
      <c r="AP22" s="51">
        <f t="shared" ca="1" si="9"/>
        <v>0</v>
      </c>
      <c r="AQ22" s="52">
        <f t="shared" ca="1" si="10"/>
        <v>21.311999999999998</v>
      </c>
      <c r="AR22" s="49" t="str">
        <f t="shared" ca="1" si="11"/>
        <v/>
      </c>
      <c r="AS22" s="50" t="str">
        <f t="shared" ca="1" si="11"/>
        <v/>
      </c>
      <c r="AT22" s="50" t="str">
        <f t="shared" ca="1" si="11"/>
        <v/>
      </c>
      <c r="AU22" s="50">
        <f t="shared" ca="1" si="11"/>
        <v>4786.0360360360364</v>
      </c>
      <c r="AV22" s="50" t="str">
        <f t="shared" ca="1" si="11"/>
        <v/>
      </c>
      <c r="AW22" s="50" t="str">
        <f t="shared" ca="1" si="11"/>
        <v/>
      </c>
      <c r="AX22" s="51" t="str">
        <f t="shared" ca="1" si="11"/>
        <v/>
      </c>
      <c r="AY22" s="52">
        <f t="shared" ca="1" si="11"/>
        <v>4786.0360360360364</v>
      </c>
      <c r="AZ22" s="37">
        <f t="shared" si="20"/>
        <v>16472.868217054267</v>
      </c>
      <c r="BA22" s="37">
        <f t="shared" si="12"/>
        <v>6746.0317460317465</v>
      </c>
      <c r="BB22" s="37">
        <f t="shared" si="12"/>
        <v>27243.589743589746</v>
      </c>
      <c r="BC22" s="37">
        <f t="shared" si="12"/>
        <v>4786.0360360360364</v>
      </c>
      <c r="BD22" s="37">
        <f t="shared" si="12"/>
        <v>13621.794871794873</v>
      </c>
      <c r="BE22" s="37">
        <f t="shared" si="12"/>
        <v>12762.762762762763</v>
      </c>
      <c r="BF22" s="37">
        <f t="shared" si="12"/>
        <v>5490.9560723514214</v>
      </c>
      <c r="BG22" s="38">
        <f t="shared" si="28"/>
        <v>0</v>
      </c>
      <c r="BH22" s="38">
        <f t="shared" si="22"/>
        <v>0</v>
      </c>
      <c r="BI22" s="38">
        <f t="shared" si="23"/>
        <v>0</v>
      </c>
      <c r="BJ22" s="38">
        <f t="shared" si="24"/>
        <v>3</v>
      </c>
      <c r="BK22" s="38">
        <f t="shared" si="25"/>
        <v>0</v>
      </c>
      <c r="BL22" s="38">
        <f t="shared" si="26"/>
        <v>0</v>
      </c>
      <c r="BM22" s="38">
        <f t="shared" si="27"/>
        <v>0</v>
      </c>
      <c r="BO22" s="113"/>
    </row>
    <row r="23" spans="2:67">
      <c r="B23" s="3" t="s">
        <v>52</v>
      </c>
      <c r="C23" s="199">
        <v>0.70833333333333337</v>
      </c>
      <c r="D23" s="204">
        <v>0.75</v>
      </c>
      <c r="E23" s="186">
        <v>0.28599999999999998</v>
      </c>
      <c r="F23" s="186">
        <v>0.24</v>
      </c>
      <c r="G23" s="186">
        <v>0.22500000000000001</v>
      </c>
      <c r="H23" s="186">
        <v>0.27400000000000002</v>
      </c>
      <c r="I23" s="186">
        <v>0.16900000000000001</v>
      </c>
      <c r="J23" s="186">
        <v>0.19600000000000001</v>
      </c>
      <c r="K23" s="186">
        <v>0.25900000000000001</v>
      </c>
      <c r="L23" s="208">
        <f t="shared" ca="1" si="4"/>
        <v>72</v>
      </c>
      <c r="M23" s="42">
        <f t="shared" si="5"/>
        <v>3</v>
      </c>
      <c r="N23" s="43">
        <f t="shared" si="5"/>
        <v>0</v>
      </c>
      <c r="O23" s="43">
        <f t="shared" si="5"/>
        <v>0</v>
      </c>
      <c r="P23" s="43">
        <f t="shared" si="5"/>
        <v>0</v>
      </c>
      <c r="Q23" s="43">
        <f t="shared" si="5"/>
        <v>0</v>
      </c>
      <c r="R23" s="43">
        <f t="shared" si="5"/>
        <v>0</v>
      </c>
      <c r="S23" s="44">
        <f t="shared" si="5"/>
        <v>0</v>
      </c>
      <c r="T23" s="196">
        <f t="shared" ca="1" si="6"/>
        <v>12</v>
      </c>
      <c r="U23" s="46">
        <v>8500</v>
      </c>
      <c r="V23" s="47">
        <v>8500</v>
      </c>
      <c r="W23" s="47">
        <v>8500</v>
      </c>
      <c r="X23" s="47">
        <v>8500</v>
      </c>
      <c r="Y23" s="47">
        <v>8500</v>
      </c>
      <c r="Z23" s="47">
        <v>8500</v>
      </c>
      <c r="AA23" s="48">
        <v>8500</v>
      </c>
      <c r="AB23" s="49">
        <f t="shared" ca="1" si="7"/>
        <v>102000</v>
      </c>
      <c r="AC23" s="50">
        <f t="shared" ca="1" si="7"/>
        <v>0</v>
      </c>
      <c r="AD23" s="50">
        <f t="shared" ca="1" si="7"/>
        <v>0</v>
      </c>
      <c r="AE23" s="50">
        <f t="shared" ca="1" si="7"/>
        <v>0</v>
      </c>
      <c r="AF23" s="50">
        <f t="shared" ca="1" si="7"/>
        <v>0</v>
      </c>
      <c r="AG23" s="50">
        <f t="shared" ca="1" si="7"/>
        <v>0</v>
      </c>
      <c r="AH23" s="51">
        <f t="shared" ca="1" si="7"/>
        <v>0</v>
      </c>
      <c r="AI23" s="114">
        <f t="shared" ca="1" si="8"/>
        <v>102000</v>
      </c>
      <c r="AJ23" s="49">
        <f t="shared" ca="1" si="9"/>
        <v>20.591999999999999</v>
      </c>
      <c r="AK23" s="50">
        <f t="shared" ca="1" si="9"/>
        <v>0</v>
      </c>
      <c r="AL23" s="50">
        <f t="shared" ca="1" si="9"/>
        <v>0</v>
      </c>
      <c r="AM23" s="50">
        <f t="shared" ca="1" si="9"/>
        <v>0</v>
      </c>
      <c r="AN23" s="50">
        <f t="shared" ca="1" si="9"/>
        <v>0</v>
      </c>
      <c r="AO23" s="50">
        <f t="shared" ca="1" si="9"/>
        <v>0</v>
      </c>
      <c r="AP23" s="51">
        <f t="shared" ca="1" si="9"/>
        <v>0</v>
      </c>
      <c r="AQ23" s="52">
        <f t="shared" ca="1" si="10"/>
        <v>20.591999999999999</v>
      </c>
      <c r="AR23" s="49">
        <f t="shared" ca="1" si="11"/>
        <v>4953.3799533799538</v>
      </c>
      <c r="AS23" s="50" t="str">
        <f t="shared" ca="1" si="11"/>
        <v/>
      </c>
      <c r="AT23" s="50" t="str">
        <f t="shared" ca="1" si="11"/>
        <v/>
      </c>
      <c r="AU23" s="50" t="str">
        <f t="shared" ca="1" si="11"/>
        <v/>
      </c>
      <c r="AV23" s="50" t="str">
        <f t="shared" ca="1" si="11"/>
        <v/>
      </c>
      <c r="AW23" s="50" t="str">
        <f t="shared" ca="1" si="11"/>
        <v/>
      </c>
      <c r="AX23" s="51" t="str">
        <f t="shared" ca="1" si="11"/>
        <v/>
      </c>
      <c r="AY23" s="52">
        <f t="shared" ca="1" si="11"/>
        <v>4953.3799533799538</v>
      </c>
      <c r="AZ23" s="37">
        <f t="shared" si="20"/>
        <v>4953.3799533799538</v>
      </c>
      <c r="BA23" s="37">
        <f t="shared" si="12"/>
        <v>5902.7777777777783</v>
      </c>
      <c r="BB23" s="37">
        <f t="shared" si="12"/>
        <v>6296.2962962962965</v>
      </c>
      <c r="BC23" s="37">
        <f t="shared" si="12"/>
        <v>5170.3163017031629</v>
      </c>
      <c r="BD23" s="37">
        <f t="shared" si="12"/>
        <v>8382.6429980276134</v>
      </c>
      <c r="BE23" s="37">
        <f t="shared" si="12"/>
        <v>7227.8911564625851</v>
      </c>
      <c r="BF23" s="37">
        <f t="shared" si="12"/>
        <v>5469.7554697554697</v>
      </c>
      <c r="BG23" s="38">
        <f t="shared" si="28"/>
        <v>3</v>
      </c>
      <c r="BH23" s="38">
        <f t="shared" si="22"/>
        <v>0</v>
      </c>
      <c r="BI23" s="38">
        <f t="shared" si="23"/>
        <v>0</v>
      </c>
      <c r="BJ23" s="38">
        <f t="shared" si="24"/>
        <v>0</v>
      </c>
      <c r="BK23" s="38">
        <f t="shared" si="25"/>
        <v>0</v>
      </c>
      <c r="BL23" s="38">
        <f t="shared" si="26"/>
        <v>0</v>
      </c>
      <c r="BM23" s="38">
        <f t="shared" si="27"/>
        <v>0</v>
      </c>
      <c r="BO23" s="113"/>
    </row>
    <row r="24" spans="2:67">
      <c r="B24" s="3" t="s">
        <v>48</v>
      </c>
      <c r="C24" s="199">
        <v>0.75</v>
      </c>
      <c r="D24" s="204">
        <v>0.79166666666666663</v>
      </c>
      <c r="E24" s="186">
        <v>0.44700000000000001</v>
      </c>
      <c r="F24" s="186">
        <v>0.38</v>
      </c>
      <c r="G24" s="186">
        <v>0.30099999999999999</v>
      </c>
      <c r="H24" s="186">
        <v>0.222</v>
      </c>
      <c r="I24" s="186">
        <v>0.19</v>
      </c>
      <c r="J24" s="186">
        <v>0.41499999999999998</v>
      </c>
      <c r="K24" s="186">
        <v>0.29699999999999999</v>
      </c>
      <c r="L24" s="208">
        <f t="shared" ca="1" si="4"/>
        <v>0</v>
      </c>
      <c r="M24" s="42">
        <f t="shared" si="5"/>
        <v>0</v>
      </c>
      <c r="N24" s="43">
        <f t="shared" si="5"/>
        <v>0</v>
      </c>
      <c r="O24" s="43">
        <f t="shared" si="5"/>
        <v>0</v>
      </c>
      <c r="P24" s="43">
        <f t="shared" si="5"/>
        <v>0</v>
      </c>
      <c r="Q24" s="43">
        <f t="shared" si="5"/>
        <v>0</v>
      </c>
      <c r="R24" s="43">
        <f t="shared" si="5"/>
        <v>0</v>
      </c>
      <c r="S24" s="44">
        <f t="shared" si="5"/>
        <v>0</v>
      </c>
      <c r="T24" s="196">
        <f t="shared" ca="1" si="6"/>
        <v>0</v>
      </c>
      <c r="U24" s="46">
        <v>25500</v>
      </c>
      <c r="V24" s="47">
        <v>25500</v>
      </c>
      <c r="W24" s="47">
        <v>25500</v>
      </c>
      <c r="X24" s="47">
        <v>25500</v>
      </c>
      <c r="Y24" s="47">
        <v>25500</v>
      </c>
      <c r="Z24" s="47">
        <v>25500</v>
      </c>
      <c r="AA24" s="48">
        <v>25500</v>
      </c>
      <c r="AB24" s="49">
        <f t="shared" ca="1" si="7"/>
        <v>0</v>
      </c>
      <c r="AC24" s="50">
        <f t="shared" ca="1" si="7"/>
        <v>0</v>
      </c>
      <c r="AD24" s="50">
        <f t="shared" ca="1" si="7"/>
        <v>0</v>
      </c>
      <c r="AE24" s="50">
        <f t="shared" ca="1" si="7"/>
        <v>0</v>
      </c>
      <c r="AF24" s="50">
        <f t="shared" ca="1" si="7"/>
        <v>0</v>
      </c>
      <c r="AG24" s="50">
        <f t="shared" ca="1" si="7"/>
        <v>0</v>
      </c>
      <c r="AH24" s="51">
        <f t="shared" ca="1" si="7"/>
        <v>0</v>
      </c>
      <c r="AI24" s="114">
        <f t="shared" ca="1" si="8"/>
        <v>0</v>
      </c>
      <c r="AJ24" s="49">
        <f t="shared" ca="1" si="9"/>
        <v>0</v>
      </c>
      <c r="AK24" s="50">
        <f t="shared" ca="1" si="9"/>
        <v>0</v>
      </c>
      <c r="AL24" s="50">
        <f t="shared" ca="1" si="9"/>
        <v>0</v>
      </c>
      <c r="AM24" s="50">
        <f t="shared" ca="1" si="9"/>
        <v>0</v>
      </c>
      <c r="AN24" s="50">
        <f t="shared" ca="1" si="9"/>
        <v>0</v>
      </c>
      <c r="AO24" s="50">
        <f t="shared" ca="1" si="9"/>
        <v>0</v>
      </c>
      <c r="AP24" s="51">
        <f t="shared" ca="1" si="9"/>
        <v>0</v>
      </c>
      <c r="AQ24" s="52">
        <f t="shared" ca="1" si="10"/>
        <v>0</v>
      </c>
      <c r="AR24" s="49" t="str">
        <f t="shared" ca="1" si="11"/>
        <v/>
      </c>
      <c r="AS24" s="50" t="str">
        <f t="shared" ca="1" si="11"/>
        <v/>
      </c>
      <c r="AT24" s="50" t="str">
        <f t="shared" ca="1" si="11"/>
        <v/>
      </c>
      <c r="AU24" s="50" t="str">
        <f t="shared" ca="1" si="11"/>
        <v/>
      </c>
      <c r="AV24" s="50" t="str">
        <f t="shared" ca="1" si="11"/>
        <v/>
      </c>
      <c r="AW24" s="50" t="str">
        <f t="shared" ca="1" si="11"/>
        <v/>
      </c>
      <c r="AX24" s="51" t="str">
        <f t="shared" ca="1" si="11"/>
        <v/>
      </c>
      <c r="AY24" s="52" t="str">
        <f t="shared" ca="1" si="11"/>
        <v/>
      </c>
      <c r="AZ24" s="37">
        <f t="shared" si="20"/>
        <v>9507.8299776286349</v>
      </c>
      <c r="BA24" s="37">
        <f t="shared" si="12"/>
        <v>11184.21052631579</v>
      </c>
      <c r="BB24" s="37">
        <f t="shared" si="12"/>
        <v>14119.601328903655</v>
      </c>
      <c r="BC24" s="37">
        <f t="shared" si="12"/>
        <v>19144.144144144146</v>
      </c>
      <c r="BD24" s="37">
        <f t="shared" si="12"/>
        <v>22368.42105263158</v>
      </c>
      <c r="BE24" s="37">
        <f t="shared" si="12"/>
        <v>10240.963855421687</v>
      </c>
      <c r="BF24" s="37">
        <f t="shared" si="12"/>
        <v>14309.76430976431</v>
      </c>
      <c r="BG24" s="38">
        <f t="shared" si="28"/>
        <v>0</v>
      </c>
      <c r="BH24" s="38">
        <f t="shared" si="22"/>
        <v>0</v>
      </c>
      <c r="BI24" s="38">
        <f t="shared" si="23"/>
        <v>0</v>
      </c>
      <c r="BJ24" s="38">
        <f t="shared" si="24"/>
        <v>0</v>
      </c>
      <c r="BK24" s="38">
        <f t="shared" si="25"/>
        <v>0</v>
      </c>
      <c r="BL24" s="38">
        <f t="shared" si="26"/>
        <v>0</v>
      </c>
      <c r="BM24" s="38">
        <f t="shared" si="27"/>
        <v>0</v>
      </c>
      <c r="BO24" s="113"/>
    </row>
    <row r="25" spans="2:67">
      <c r="B25" s="3" t="s">
        <v>48</v>
      </c>
      <c r="C25" s="199">
        <v>0.79166666666666663</v>
      </c>
      <c r="D25" s="204">
        <v>0.83333333333333337</v>
      </c>
      <c r="E25" s="186">
        <v>0.47099999999999997</v>
      </c>
      <c r="F25" s="186">
        <v>0.28699999999999998</v>
      </c>
      <c r="G25" s="186">
        <v>0.35599999999999998</v>
      </c>
      <c r="H25" s="186">
        <v>0.32300000000000001</v>
      </c>
      <c r="I25" s="186">
        <v>0.30399999999999999</v>
      </c>
      <c r="J25" s="186">
        <v>0.29899999999999999</v>
      </c>
      <c r="K25" s="186">
        <v>0.39900000000000002</v>
      </c>
      <c r="L25" s="208">
        <f t="shared" ca="1" si="4"/>
        <v>0</v>
      </c>
      <c r="M25" s="42">
        <f t="shared" si="5"/>
        <v>0</v>
      </c>
      <c r="N25" s="43">
        <f t="shared" si="5"/>
        <v>0</v>
      </c>
      <c r="O25" s="43">
        <f t="shared" si="5"/>
        <v>0</v>
      </c>
      <c r="P25" s="43">
        <f t="shared" si="5"/>
        <v>0</v>
      </c>
      <c r="Q25" s="43">
        <f t="shared" si="5"/>
        <v>0</v>
      </c>
      <c r="R25" s="43">
        <f t="shared" si="5"/>
        <v>0</v>
      </c>
      <c r="S25" s="44">
        <f t="shared" si="5"/>
        <v>0</v>
      </c>
      <c r="T25" s="196">
        <f t="shared" ca="1" si="6"/>
        <v>0</v>
      </c>
      <c r="U25" s="46">
        <v>25500</v>
      </c>
      <c r="V25" s="47">
        <v>25500</v>
      </c>
      <c r="W25" s="47">
        <v>25500</v>
      </c>
      <c r="X25" s="47">
        <v>25500</v>
      </c>
      <c r="Y25" s="47">
        <v>25500</v>
      </c>
      <c r="Z25" s="47">
        <v>25500</v>
      </c>
      <c r="AA25" s="48">
        <v>25500</v>
      </c>
      <c r="AB25" s="49">
        <f t="shared" ca="1" si="7"/>
        <v>0</v>
      </c>
      <c r="AC25" s="50">
        <f t="shared" ca="1" si="7"/>
        <v>0</v>
      </c>
      <c r="AD25" s="50">
        <f t="shared" ca="1" si="7"/>
        <v>0</v>
      </c>
      <c r="AE25" s="50">
        <f t="shared" ca="1" si="7"/>
        <v>0</v>
      </c>
      <c r="AF25" s="50">
        <f t="shared" ca="1" si="7"/>
        <v>0</v>
      </c>
      <c r="AG25" s="50">
        <f t="shared" ca="1" si="7"/>
        <v>0</v>
      </c>
      <c r="AH25" s="51">
        <f t="shared" ca="1" si="7"/>
        <v>0</v>
      </c>
      <c r="AI25" s="114">
        <f t="shared" ca="1" si="8"/>
        <v>0</v>
      </c>
      <c r="AJ25" s="49">
        <f t="shared" ca="1" si="9"/>
        <v>0</v>
      </c>
      <c r="AK25" s="50">
        <f t="shared" ca="1" si="9"/>
        <v>0</v>
      </c>
      <c r="AL25" s="50">
        <f t="shared" ca="1" si="9"/>
        <v>0</v>
      </c>
      <c r="AM25" s="50">
        <f t="shared" ca="1" si="9"/>
        <v>0</v>
      </c>
      <c r="AN25" s="50">
        <f t="shared" ca="1" si="9"/>
        <v>0</v>
      </c>
      <c r="AO25" s="50">
        <f t="shared" ca="1" si="9"/>
        <v>0</v>
      </c>
      <c r="AP25" s="51">
        <f t="shared" ca="1" si="9"/>
        <v>0</v>
      </c>
      <c r="AQ25" s="52">
        <f t="shared" ca="1" si="10"/>
        <v>0</v>
      </c>
      <c r="AR25" s="49" t="str">
        <f t="shared" ca="1" si="11"/>
        <v/>
      </c>
      <c r="AS25" s="50" t="str">
        <f t="shared" ca="1" si="11"/>
        <v/>
      </c>
      <c r="AT25" s="50" t="str">
        <f t="shared" ca="1" si="11"/>
        <v/>
      </c>
      <c r="AU25" s="50" t="str">
        <f t="shared" ca="1" si="11"/>
        <v/>
      </c>
      <c r="AV25" s="50" t="str">
        <f t="shared" ca="1" si="11"/>
        <v/>
      </c>
      <c r="AW25" s="50" t="str">
        <f t="shared" ca="1" si="11"/>
        <v/>
      </c>
      <c r="AX25" s="51" t="str">
        <f t="shared" ca="1" si="11"/>
        <v/>
      </c>
      <c r="AY25" s="52" t="str">
        <f t="shared" ca="1" si="11"/>
        <v/>
      </c>
      <c r="AZ25" s="37">
        <f t="shared" si="20"/>
        <v>9023.3545647558385</v>
      </c>
      <c r="BA25" s="37">
        <f t="shared" si="12"/>
        <v>14808.36236933798</v>
      </c>
      <c r="BB25" s="37">
        <f t="shared" si="12"/>
        <v>11938.202247191011</v>
      </c>
      <c r="BC25" s="37">
        <f t="shared" si="12"/>
        <v>13157.894736842105</v>
      </c>
      <c r="BD25" s="37">
        <f t="shared" si="12"/>
        <v>13980.263157894737</v>
      </c>
      <c r="BE25" s="37">
        <f t="shared" si="12"/>
        <v>14214.046822742475</v>
      </c>
      <c r="BF25" s="37">
        <f t="shared" si="12"/>
        <v>10651.629072681704</v>
      </c>
      <c r="BG25" s="38">
        <f t="shared" si="28"/>
        <v>0</v>
      </c>
      <c r="BH25" s="38">
        <f t="shared" si="22"/>
        <v>0</v>
      </c>
      <c r="BI25" s="38">
        <f t="shared" si="23"/>
        <v>0</v>
      </c>
      <c r="BJ25" s="38">
        <f t="shared" si="24"/>
        <v>0</v>
      </c>
      <c r="BK25" s="38">
        <f t="shared" si="25"/>
        <v>0</v>
      </c>
      <c r="BL25" s="38">
        <f t="shared" si="26"/>
        <v>0</v>
      </c>
      <c r="BM25" s="38">
        <f t="shared" si="27"/>
        <v>0</v>
      </c>
      <c r="BO25" s="113"/>
    </row>
    <row r="26" spans="2:67">
      <c r="B26" s="219" t="s">
        <v>47</v>
      </c>
      <c r="C26" s="220">
        <v>0.83333333333333337</v>
      </c>
      <c r="D26" s="221">
        <v>0.875</v>
      </c>
      <c r="E26" s="186">
        <v>0.92800000000000005</v>
      </c>
      <c r="F26" s="186">
        <v>0.65500000000000003</v>
      </c>
      <c r="G26" s="186">
        <v>0.67700000000000005</v>
      </c>
      <c r="H26" s="186">
        <v>0.90900000000000003</v>
      </c>
      <c r="I26" s="186">
        <v>0.57599999999999996</v>
      </c>
      <c r="J26" s="186">
        <v>0.94499999999999995</v>
      </c>
      <c r="K26" s="186">
        <v>0.61299999999999999</v>
      </c>
      <c r="L26" s="222">
        <f t="shared" ca="1" si="4"/>
        <v>264</v>
      </c>
      <c r="M26" s="223">
        <f t="shared" si="5"/>
        <v>2</v>
      </c>
      <c r="N26" s="224">
        <f t="shared" si="5"/>
        <v>0</v>
      </c>
      <c r="O26" s="224">
        <f t="shared" si="5"/>
        <v>0</v>
      </c>
      <c r="P26" s="224">
        <f t="shared" si="5"/>
        <v>2</v>
      </c>
      <c r="Q26" s="224">
        <f t="shared" si="5"/>
        <v>0</v>
      </c>
      <c r="R26" s="224">
        <f t="shared" si="5"/>
        <v>7</v>
      </c>
      <c r="S26" s="225">
        <f t="shared" si="5"/>
        <v>0</v>
      </c>
      <c r="T26" s="226">
        <f t="shared" ca="1" si="6"/>
        <v>44</v>
      </c>
      <c r="U26" s="227">
        <v>51000</v>
      </c>
      <c r="V26" s="228">
        <v>51000</v>
      </c>
      <c r="W26" s="228">
        <v>51000</v>
      </c>
      <c r="X26" s="228">
        <v>51000</v>
      </c>
      <c r="Y26" s="228">
        <v>51000</v>
      </c>
      <c r="Z26" s="228">
        <v>51000</v>
      </c>
      <c r="AA26" s="149">
        <v>51000</v>
      </c>
      <c r="AB26" s="227">
        <f t="shared" ca="1" si="7"/>
        <v>408000</v>
      </c>
      <c r="AC26" s="228">
        <f t="shared" ca="1" si="7"/>
        <v>0</v>
      </c>
      <c r="AD26" s="228">
        <f t="shared" ca="1" si="7"/>
        <v>0</v>
      </c>
      <c r="AE26" s="228">
        <f t="shared" ca="1" si="7"/>
        <v>408000</v>
      </c>
      <c r="AF26" s="228">
        <f t="shared" ca="1" si="7"/>
        <v>0</v>
      </c>
      <c r="AG26" s="228">
        <f t="shared" ca="1" si="7"/>
        <v>1428000</v>
      </c>
      <c r="AH26" s="149">
        <f t="shared" ca="1" si="7"/>
        <v>0</v>
      </c>
      <c r="AI26" s="229">
        <f t="shared" ca="1" si="8"/>
        <v>2244000</v>
      </c>
      <c r="AJ26" s="227">
        <f t="shared" ca="1" si="9"/>
        <v>44.544000000000004</v>
      </c>
      <c r="AK26" s="228">
        <f t="shared" ca="1" si="9"/>
        <v>0</v>
      </c>
      <c r="AL26" s="228">
        <f t="shared" ca="1" si="9"/>
        <v>0</v>
      </c>
      <c r="AM26" s="228">
        <f t="shared" ca="1" si="9"/>
        <v>43.632000000000005</v>
      </c>
      <c r="AN26" s="228">
        <f t="shared" ca="1" si="9"/>
        <v>0</v>
      </c>
      <c r="AO26" s="228">
        <f t="shared" ca="1" si="9"/>
        <v>158.76</v>
      </c>
      <c r="AP26" s="149">
        <f t="shared" ca="1" si="9"/>
        <v>0</v>
      </c>
      <c r="AQ26" s="230">
        <f t="shared" ca="1" si="10"/>
        <v>246.93600000000001</v>
      </c>
      <c r="AR26" s="227">
        <f t="shared" ca="1" si="11"/>
        <v>9159.4827586206884</v>
      </c>
      <c r="AS26" s="228" t="str">
        <f t="shared" ca="1" si="11"/>
        <v/>
      </c>
      <c r="AT26" s="228" t="str">
        <f t="shared" ca="1" si="11"/>
        <v/>
      </c>
      <c r="AU26" s="228">
        <f t="shared" ca="1" si="11"/>
        <v>9350.9350935093498</v>
      </c>
      <c r="AV26" s="228" t="str">
        <f t="shared" ca="1" si="11"/>
        <v/>
      </c>
      <c r="AW26" s="228">
        <f t="shared" ca="1" si="11"/>
        <v>8994.7089947089953</v>
      </c>
      <c r="AX26" s="149" t="str">
        <f t="shared" ca="1" si="11"/>
        <v/>
      </c>
      <c r="AY26" s="230">
        <f t="shared" ca="1" si="11"/>
        <v>9087.3748663621336</v>
      </c>
      <c r="AZ26" s="231">
        <f t="shared" si="20"/>
        <v>9159.4827586206884</v>
      </c>
      <c r="BA26" s="231">
        <f t="shared" si="12"/>
        <v>12977.099236641221</v>
      </c>
      <c r="BB26" s="231">
        <f t="shared" si="12"/>
        <v>12555.391432791728</v>
      </c>
      <c r="BC26" s="231">
        <f t="shared" si="12"/>
        <v>9350.9350935093498</v>
      </c>
      <c r="BD26" s="231">
        <f t="shared" si="12"/>
        <v>14756.944444444445</v>
      </c>
      <c r="BE26" s="231">
        <f t="shared" si="12"/>
        <v>8994.7089947089953</v>
      </c>
      <c r="BF26" s="231">
        <f t="shared" si="12"/>
        <v>13866.231647634584</v>
      </c>
      <c r="BG26" s="194">
        <f>VLOOKUP(AZ26,$BR$1:$BS$3,2,TRUE)</f>
        <v>2</v>
      </c>
      <c r="BH26" s="194">
        <f t="shared" ref="BH26:BH28" si="29">VLOOKUP(BA26,$BR$1:$BS$3,2,TRUE)</f>
        <v>0</v>
      </c>
      <c r="BI26" s="194">
        <f t="shared" ref="BI26:BI28" si="30">VLOOKUP(BB26,$BR$1:$BS$3,2,TRUE)</f>
        <v>0</v>
      </c>
      <c r="BJ26" s="194">
        <f t="shared" ref="BJ26:BJ28" si="31">VLOOKUP(BC26,$BR$1:$BS$3,2,TRUE)</f>
        <v>2</v>
      </c>
      <c r="BK26" s="194">
        <f t="shared" ref="BK26:BK28" si="32">VLOOKUP(BD26,$BR$1:$BS$3,2,TRUE)</f>
        <v>0</v>
      </c>
      <c r="BL26" s="194">
        <f t="shared" ref="BL26:BL28" si="33">VLOOKUP(BE26,$BR$1:$BS$3,2,TRUE)</f>
        <v>7</v>
      </c>
      <c r="BM26" s="194">
        <f t="shared" ref="BM26:BM28" si="34">VLOOKUP(BF26,$BR$1:$BS$3,2,TRUE)</f>
        <v>0</v>
      </c>
      <c r="BO26" s="113"/>
    </row>
    <row r="27" spans="2:67">
      <c r="B27" s="219" t="s">
        <v>47</v>
      </c>
      <c r="C27" s="220">
        <v>0.875</v>
      </c>
      <c r="D27" s="221">
        <v>0.91666666666666663</v>
      </c>
      <c r="E27" s="186">
        <v>1.129</v>
      </c>
      <c r="F27" s="186">
        <v>0.68500000000000005</v>
      </c>
      <c r="G27" s="186">
        <v>0.59099999999999997</v>
      </c>
      <c r="H27" s="186">
        <v>0.86099999999999999</v>
      </c>
      <c r="I27" s="186">
        <v>0.64400000000000002</v>
      </c>
      <c r="J27" s="186">
        <v>0.64100000000000001</v>
      </c>
      <c r="K27" s="186">
        <v>0.748</v>
      </c>
      <c r="L27" s="222">
        <f t="shared" ca="1" si="4"/>
        <v>216</v>
      </c>
      <c r="M27" s="223">
        <f t="shared" si="5"/>
        <v>7</v>
      </c>
      <c r="N27" s="224">
        <f t="shared" si="5"/>
        <v>0</v>
      </c>
      <c r="O27" s="224">
        <f t="shared" si="5"/>
        <v>0</v>
      </c>
      <c r="P27" s="224">
        <f t="shared" si="5"/>
        <v>2</v>
      </c>
      <c r="Q27" s="224">
        <f t="shared" si="5"/>
        <v>0</v>
      </c>
      <c r="R27" s="224">
        <f t="shared" si="5"/>
        <v>0</v>
      </c>
      <c r="S27" s="225">
        <f t="shared" si="5"/>
        <v>0</v>
      </c>
      <c r="T27" s="226">
        <f t="shared" ca="1" si="6"/>
        <v>36</v>
      </c>
      <c r="U27" s="227">
        <v>51000</v>
      </c>
      <c r="V27" s="228">
        <v>51000</v>
      </c>
      <c r="W27" s="228">
        <v>51000</v>
      </c>
      <c r="X27" s="228">
        <v>51000</v>
      </c>
      <c r="Y27" s="228">
        <v>51000</v>
      </c>
      <c r="Z27" s="228">
        <v>51000</v>
      </c>
      <c r="AA27" s="149">
        <v>51000</v>
      </c>
      <c r="AB27" s="227">
        <f t="shared" ca="1" si="7"/>
        <v>1428000</v>
      </c>
      <c r="AC27" s="228">
        <f t="shared" ca="1" si="7"/>
        <v>0</v>
      </c>
      <c r="AD27" s="228">
        <f t="shared" ca="1" si="7"/>
        <v>0</v>
      </c>
      <c r="AE27" s="228">
        <f t="shared" ca="1" si="7"/>
        <v>408000</v>
      </c>
      <c r="AF27" s="228">
        <f t="shared" ca="1" si="7"/>
        <v>0</v>
      </c>
      <c r="AG27" s="228">
        <f t="shared" ca="1" si="7"/>
        <v>0</v>
      </c>
      <c r="AH27" s="149">
        <f t="shared" ca="1" si="7"/>
        <v>0</v>
      </c>
      <c r="AI27" s="229">
        <f t="shared" ca="1" si="8"/>
        <v>1836000</v>
      </c>
      <c r="AJ27" s="227">
        <f t="shared" ca="1" si="9"/>
        <v>189.672</v>
      </c>
      <c r="AK27" s="228">
        <f t="shared" ca="1" si="9"/>
        <v>0</v>
      </c>
      <c r="AL27" s="228">
        <f t="shared" ca="1" si="9"/>
        <v>0</v>
      </c>
      <c r="AM27" s="228">
        <f t="shared" ca="1" si="9"/>
        <v>41.328000000000003</v>
      </c>
      <c r="AN27" s="228">
        <f t="shared" ca="1" si="9"/>
        <v>0</v>
      </c>
      <c r="AO27" s="228">
        <f t="shared" ca="1" si="9"/>
        <v>0</v>
      </c>
      <c r="AP27" s="149">
        <f t="shared" ca="1" si="9"/>
        <v>0</v>
      </c>
      <c r="AQ27" s="230">
        <f t="shared" ca="1" si="10"/>
        <v>231</v>
      </c>
      <c r="AR27" s="227">
        <f t="shared" ca="1" si="11"/>
        <v>7528.7865367581935</v>
      </c>
      <c r="AS27" s="228" t="str">
        <f t="shared" ca="1" si="11"/>
        <v/>
      </c>
      <c r="AT27" s="228" t="str">
        <f t="shared" ca="1" si="11"/>
        <v/>
      </c>
      <c r="AU27" s="228">
        <f t="shared" ca="1" si="11"/>
        <v>9872.2415795586512</v>
      </c>
      <c r="AV27" s="228" t="str">
        <f t="shared" ca="1" si="11"/>
        <v/>
      </c>
      <c r="AW27" s="228" t="str">
        <f t="shared" ca="1" si="11"/>
        <v/>
      </c>
      <c r="AX27" s="149" t="str">
        <f t="shared" ca="1" si="11"/>
        <v/>
      </c>
      <c r="AY27" s="230">
        <f t="shared" ca="1" si="11"/>
        <v>7948.0519480519479</v>
      </c>
      <c r="AZ27" s="231">
        <f t="shared" si="20"/>
        <v>7528.7865367581935</v>
      </c>
      <c r="BA27" s="231">
        <f t="shared" si="12"/>
        <v>12408.75912408759</v>
      </c>
      <c r="BB27" s="231">
        <f t="shared" si="12"/>
        <v>14382.402707275804</v>
      </c>
      <c r="BC27" s="231">
        <f t="shared" si="12"/>
        <v>9872.241579558653</v>
      </c>
      <c r="BD27" s="231">
        <f t="shared" si="12"/>
        <v>13198.757763975154</v>
      </c>
      <c r="BE27" s="231">
        <f t="shared" si="12"/>
        <v>13260.530421216848</v>
      </c>
      <c r="BF27" s="231">
        <f t="shared" si="12"/>
        <v>11363.636363636364</v>
      </c>
      <c r="BG27" s="194">
        <f t="shared" ref="BG27:BG28" si="35">VLOOKUP(AZ27,$BR$1:$BS$3,2,TRUE)</f>
        <v>7</v>
      </c>
      <c r="BH27" s="194">
        <f t="shared" si="29"/>
        <v>0</v>
      </c>
      <c r="BI27" s="194">
        <f t="shared" si="30"/>
        <v>0</v>
      </c>
      <c r="BJ27" s="194">
        <f t="shared" si="31"/>
        <v>2</v>
      </c>
      <c r="BK27" s="194">
        <f t="shared" si="32"/>
        <v>0</v>
      </c>
      <c r="BL27" s="194">
        <f t="shared" si="33"/>
        <v>0</v>
      </c>
      <c r="BM27" s="194">
        <f t="shared" si="34"/>
        <v>0</v>
      </c>
      <c r="BO27" s="113"/>
    </row>
    <row r="28" spans="2:67">
      <c r="B28" s="219" t="s">
        <v>47</v>
      </c>
      <c r="C28" s="220">
        <v>0.91666666666666663</v>
      </c>
      <c r="D28" s="221">
        <v>0.95833333333333337</v>
      </c>
      <c r="E28" s="186">
        <v>0.92800000000000005</v>
      </c>
      <c r="F28" s="186">
        <v>0.56999999999999995</v>
      </c>
      <c r="G28" s="186">
        <v>0.53200000000000003</v>
      </c>
      <c r="H28" s="186">
        <v>0.83</v>
      </c>
      <c r="I28" s="186">
        <v>0.61399999999999999</v>
      </c>
      <c r="J28" s="186">
        <v>0.84699999999999998</v>
      </c>
      <c r="K28" s="186">
        <v>0.73</v>
      </c>
      <c r="L28" s="222">
        <f t="shared" ca="1" si="4"/>
        <v>1176</v>
      </c>
      <c r="M28" s="223">
        <f t="shared" si="5"/>
        <v>7</v>
      </c>
      <c r="N28" s="224">
        <f t="shared" si="5"/>
        <v>7</v>
      </c>
      <c r="O28" s="224">
        <f t="shared" si="5"/>
        <v>7</v>
      </c>
      <c r="P28" s="224">
        <f t="shared" si="5"/>
        <v>7</v>
      </c>
      <c r="Q28" s="224">
        <f t="shared" si="5"/>
        <v>7</v>
      </c>
      <c r="R28" s="224">
        <f t="shared" si="5"/>
        <v>7</v>
      </c>
      <c r="S28" s="225">
        <f t="shared" si="5"/>
        <v>7</v>
      </c>
      <c r="T28" s="226">
        <f t="shared" ca="1" si="6"/>
        <v>196</v>
      </c>
      <c r="U28" s="227">
        <v>27200</v>
      </c>
      <c r="V28" s="228">
        <v>27200</v>
      </c>
      <c r="W28" s="228">
        <v>27200</v>
      </c>
      <c r="X28" s="228">
        <v>27200</v>
      </c>
      <c r="Y28" s="228">
        <v>27200</v>
      </c>
      <c r="Z28" s="228">
        <v>27200</v>
      </c>
      <c r="AA28" s="149">
        <v>27200</v>
      </c>
      <c r="AB28" s="227">
        <f t="shared" ca="1" si="7"/>
        <v>761600</v>
      </c>
      <c r="AC28" s="228">
        <f t="shared" ca="1" si="7"/>
        <v>761600</v>
      </c>
      <c r="AD28" s="228">
        <f t="shared" ca="1" si="7"/>
        <v>761600</v>
      </c>
      <c r="AE28" s="228">
        <f t="shared" ca="1" si="7"/>
        <v>761600</v>
      </c>
      <c r="AF28" s="228">
        <f t="shared" ca="1" si="7"/>
        <v>761600</v>
      </c>
      <c r="AG28" s="228">
        <f t="shared" ca="1" si="7"/>
        <v>761600</v>
      </c>
      <c r="AH28" s="149">
        <f t="shared" ca="1" si="7"/>
        <v>761600</v>
      </c>
      <c r="AI28" s="229">
        <f t="shared" ca="1" si="8"/>
        <v>5331200</v>
      </c>
      <c r="AJ28" s="227">
        <f t="shared" ca="1" si="9"/>
        <v>155.904</v>
      </c>
      <c r="AK28" s="228">
        <f t="shared" ca="1" si="9"/>
        <v>95.759999999999991</v>
      </c>
      <c r="AL28" s="228">
        <f t="shared" ca="1" si="9"/>
        <v>89.376000000000005</v>
      </c>
      <c r="AM28" s="228">
        <f t="shared" ca="1" si="9"/>
        <v>139.44</v>
      </c>
      <c r="AN28" s="228">
        <f t="shared" ca="1" si="9"/>
        <v>103.152</v>
      </c>
      <c r="AO28" s="228">
        <f t="shared" ca="1" si="9"/>
        <v>142.29599999999999</v>
      </c>
      <c r="AP28" s="149">
        <f t="shared" ca="1" si="9"/>
        <v>122.64</v>
      </c>
      <c r="AQ28" s="230">
        <f t="shared" ca="1" si="10"/>
        <v>848.56799999999987</v>
      </c>
      <c r="AR28" s="227">
        <f t="shared" ca="1" si="11"/>
        <v>4885.0574712643684</v>
      </c>
      <c r="AS28" s="228">
        <f t="shared" ca="1" si="11"/>
        <v>7953.2163742690063</v>
      </c>
      <c r="AT28" s="228">
        <f t="shared" ca="1" si="11"/>
        <v>8521.3032581453626</v>
      </c>
      <c r="AU28" s="228">
        <f t="shared" ca="1" si="11"/>
        <v>5461.8473895582329</v>
      </c>
      <c r="AV28" s="228">
        <f t="shared" ca="1" si="11"/>
        <v>7383.2790445168293</v>
      </c>
      <c r="AW28" s="228">
        <f t="shared" ca="1" si="11"/>
        <v>5352.2235340417164</v>
      </c>
      <c r="AX28" s="149">
        <f t="shared" ca="1" si="11"/>
        <v>6210.0456621004569</v>
      </c>
      <c r="AY28" s="230">
        <f t="shared" ca="1" si="11"/>
        <v>6282.584306737941</v>
      </c>
      <c r="AZ28" s="231">
        <f t="shared" si="20"/>
        <v>4885.0574712643675</v>
      </c>
      <c r="BA28" s="231">
        <f t="shared" si="12"/>
        <v>7953.2163742690063</v>
      </c>
      <c r="BB28" s="231">
        <f t="shared" si="12"/>
        <v>8521.3032581453626</v>
      </c>
      <c r="BC28" s="231">
        <f t="shared" si="12"/>
        <v>5461.8473895582329</v>
      </c>
      <c r="BD28" s="231">
        <f t="shared" si="12"/>
        <v>7383.2790445168293</v>
      </c>
      <c r="BE28" s="231">
        <f t="shared" si="12"/>
        <v>5352.2235340417155</v>
      </c>
      <c r="BF28" s="231">
        <f t="shared" si="12"/>
        <v>6210.045662100456</v>
      </c>
      <c r="BG28" s="194">
        <f t="shared" si="35"/>
        <v>7</v>
      </c>
      <c r="BH28" s="194">
        <f t="shared" si="29"/>
        <v>7</v>
      </c>
      <c r="BI28" s="194">
        <f t="shared" si="30"/>
        <v>7</v>
      </c>
      <c r="BJ28" s="194">
        <f t="shared" si="31"/>
        <v>7</v>
      </c>
      <c r="BK28" s="194">
        <f t="shared" si="32"/>
        <v>7</v>
      </c>
      <c r="BL28" s="194">
        <f t="shared" si="33"/>
        <v>7</v>
      </c>
      <c r="BM28" s="194">
        <f t="shared" si="34"/>
        <v>7</v>
      </c>
      <c r="BO28" s="113"/>
    </row>
    <row r="29" spans="2:67" ht="15" thickBot="1">
      <c r="B29" s="3" t="s">
        <v>49</v>
      </c>
      <c r="C29" s="200">
        <v>0.95833333333333337</v>
      </c>
      <c r="D29" s="205">
        <v>0</v>
      </c>
      <c r="E29" s="186">
        <v>0.748</v>
      </c>
      <c r="F29" s="186">
        <v>0.44</v>
      </c>
      <c r="G29" s="186">
        <v>0.42399999999999999</v>
      </c>
      <c r="H29" s="186">
        <v>0.80200000000000005</v>
      </c>
      <c r="I29" s="186">
        <v>0.62</v>
      </c>
      <c r="J29" s="186">
        <v>0.57099999999999995</v>
      </c>
      <c r="K29" s="186">
        <v>0.60299999999999998</v>
      </c>
      <c r="L29" s="209">
        <f t="shared" ca="1" si="4"/>
        <v>912</v>
      </c>
      <c r="M29" s="57">
        <f t="shared" si="5"/>
        <v>7</v>
      </c>
      <c r="N29" s="58">
        <f t="shared" si="5"/>
        <v>3</v>
      </c>
      <c r="O29" s="58">
        <f t="shared" si="5"/>
        <v>0</v>
      </c>
      <c r="P29" s="58">
        <f t="shared" si="5"/>
        <v>7</v>
      </c>
      <c r="Q29" s="58">
        <f t="shared" si="5"/>
        <v>7</v>
      </c>
      <c r="R29" s="58">
        <f t="shared" si="5"/>
        <v>7</v>
      </c>
      <c r="S29" s="59">
        <f t="shared" si="5"/>
        <v>7</v>
      </c>
      <c r="T29" s="197">
        <f t="shared" ca="1" si="6"/>
        <v>152</v>
      </c>
      <c r="U29" s="61">
        <v>12750</v>
      </c>
      <c r="V29" s="62">
        <v>12750</v>
      </c>
      <c r="W29" s="62">
        <v>12750</v>
      </c>
      <c r="X29" s="62">
        <v>12750</v>
      </c>
      <c r="Y29" s="62">
        <v>12750</v>
      </c>
      <c r="Z29" s="62">
        <v>12750</v>
      </c>
      <c r="AA29" s="63">
        <v>12750</v>
      </c>
      <c r="AB29" s="64">
        <f t="shared" ca="1" si="7"/>
        <v>357000</v>
      </c>
      <c r="AC29" s="65">
        <f t="shared" ca="1" si="7"/>
        <v>153000</v>
      </c>
      <c r="AD29" s="65">
        <f t="shared" ca="1" si="7"/>
        <v>0</v>
      </c>
      <c r="AE29" s="65">
        <f t="shared" ca="1" si="7"/>
        <v>357000</v>
      </c>
      <c r="AF29" s="65">
        <f t="shared" ca="1" si="7"/>
        <v>357000</v>
      </c>
      <c r="AG29" s="65">
        <f t="shared" ca="1" si="7"/>
        <v>357000</v>
      </c>
      <c r="AH29" s="66">
        <f t="shared" ca="1" si="7"/>
        <v>357000</v>
      </c>
      <c r="AI29" s="115">
        <f t="shared" ca="1" si="8"/>
        <v>1938000</v>
      </c>
      <c r="AJ29" s="64">
        <f t="shared" ca="1" si="9"/>
        <v>125.664</v>
      </c>
      <c r="AK29" s="65">
        <f t="shared" ca="1" si="9"/>
        <v>31.68</v>
      </c>
      <c r="AL29" s="65">
        <f t="shared" ca="1" si="9"/>
        <v>0</v>
      </c>
      <c r="AM29" s="65">
        <f t="shared" ca="1" si="9"/>
        <v>134.73600000000002</v>
      </c>
      <c r="AN29" s="65">
        <f t="shared" ca="1" si="9"/>
        <v>104.16</v>
      </c>
      <c r="AO29" s="65">
        <f t="shared" ca="1" si="9"/>
        <v>95.927999999999997</v>
      </c>
      <c r="AP29" s="66">
        <f t="shared" ca="1" si="9"/>
        <v>101.304</v>
      </c>
      <c r="AQ29" s="67">
        <f t="shared" ca="1" si="10"/>
        <v>593.47199999999998</v>
      </c>
      <c r="AR29" s="64">
        <f t="shared" ca="1" si="11"/>
        <v>2840.909090909091</v>
      </c>
      <c r="AS29" s="65">
        <f t="shared" ca="1" si="11"/>
        <v>4829.545454545455</v>
      </c>
      <c r="AT29" s="65" t="str">
        <f t="shared" ca="1" si="11"/>
        <v/>
      </c>
      <c r="AU29" s="65">
        <f t="shared" ca="1" si="11"/>
        <v>2649.6259351620943</v>
      </c>
      <c r="AV29" s="65">
        <f t="shared" ca="1" si="11"/>
        <v>3427.4193548387098</v>
      </c>
      <c r="AW29" s="65">
        <f t="shared" ca="1" si="11"/>
        <v>3721.5411558669002</v>
      </c>
      <c r="AX29" s="66">
        <f t="shared" ca="1" si="11"/>
        <v>3524.0464344941956</v>
      </c>
      <c r="AY29" s="67">
        <f t="shared" ca="1" si="11"/>
        <v>3265.5289550307343</v>
      </c>
      <c r="AZ29" s="37">
        <f t="shared" si="20"/>
        <v>2840.909090909091</v>
      </c>
      <c r="BA29" s="37">
        <f t="shared" si="12"/>
        <v>4829.545454545455</v>
      </c>
      <c r="BB29" s="37">
        <f t="shared" si="12"/>
        <v>5011.7924528301892</v>
      </c>
      <c r="BC29" s="37">
        <f t="shared" si="12"/>
        <v>2649.6259351620947</v>
      </c>
      <c r="BD29" s="37">
        <f t="shared" si="12"/>
        <v>3427.4193548387098</v>
      </c>
      <c r="BE29" s="37">
        <f t="shared" si="12"/>
        <v>3721.5411558669007</v>
      </c>
      <c r="BF29" s="37">
        <f t="shared" si="12"/>
        <v>3524.0464344941956</v>
      </c>
      <c r="BG29" s="38">
        <f t="shared" si="21"/>
        <v>7</v>
      </c>
      <c r="BH29" s="38">
        <f t="shared" ref="BH29" si="36">VLOOKUP(BA29,$BO$1:$BP$3,2,TRUE)</f>
        <v>3</v>
      </c>
      <c r="BI29" s="38">
        <f t="shared" ref="BI29" si="37">VLOOKUP(BB29,$BO$1:$BP$3,2,TRUE)</f>
        <v>0</v>
      </c>
      <c r="BJ29" s="38">
        <f t="shared" ref="BJ29" si="38">VLOOKUP(BC29,$BO$1:$BP$3,2,TRUE)</f>
        <v>7</v>
      </c>
      <c r="BK29" s="38">
        <f t="shared" ref="BK29" si="39">VLOOKUP(BD29,$BO$1:$BP$3,2,TRUE)</f>
        <v>7</v>
      </c>
      <c r="BL29" s="38">
        <f t="shared" ref="BL29" si="40">VLOOKUP(BE29,$BO$1:$BP$3,2,TRUE)</f>
        <v>7</v>
      </c>
      <c r="BM29" s="38">
        <f t="shared" ref="BM29" si="41">VLOOKUP(BF29,$BO$1:$BP$3,2,TRUE)</f>
        <v>7</v>
      </c>
      <c r="BO29" s="113"/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42">SUM(M6:M29)</f>
        <v>36</v>
      </c>
      <c r="N30" s="70">
        <f t="shared" si="42"/>
        <v>41</v>
      </c>
      <c r="O30" s="70">
        <f t="shared" si="42"/>
        <v>41</v>
      </c>
      <c r="P30" s="70">
        <f t="shared" si="42"/>
        <v>69</v>
      </c>
      <c r="Q30" s="70">
        <f t="shared" si="42"/>
        <v>44</v>
      </c>
      <c r="R30" s="70">
        <f t="shared" si="42"/>
        <v>48</v>
      </c>
      <c r="S30" s="70">
        <f t="shared" si="42"/>
        <v>63</v>
      </c>
      <c r="T30" s="71">
        <f t="shared" ca="1" si="42"/>
        <v>1368</v>
      </c>
      <c r="U30" s="68"/>
      <c r="V30" s="68"/>
      <c r="W30" s="68"/>
      <c r="X30" s="68"/>
      <c r="Y30" s="68"/>
      <c r="Z30" s="68"/>
      <c r="AA30" s="68"/>
      <c r="AB30" s="70">
        <f t="shared" ref="AB30:AQ30" ca="1" si="43">SUM(AB6:AB29)</f>
        <v>3349000</v>
      </c>
      <c r="AC30" s="70">
        <f t="shared" ca="1" si="43"/>
        <v>2193000</v>
      </c>
      <c r="AD30" s="70">
        <f t="shared" ca="1" si="43"/>
        <v>2461600</v>
      </c>
      <c r="AE30" s="70">
        <f t="shared" ca="1" si="43"/>
        <v>4165000</v>
      </c>
      <c r="AF30" s="70">
        <f t="shared" ca="1" si="43"/>
        <v>2573800</v>
      </c>
      <c r="AG30" s="70">
        <f t="shared" ca="1" si="43"/>
        <v>3818200</v>
      </c>
      <c r="AH30" s="70">
        <f t="shared" ca="1" si="43"/>
        <v>3498600</v>
      </c>
      <c r="AI30" s="71">
        <f t="shared" ca="1" si="43"/>
        <v>22059200</v>
      </c>
      <c r="AJ30" s="70">
        <f t="shared" ca="1" si="43"/>
        <v>630.072</v>
      </c>
      <c r="AK30" s="70">
        <f t="shared" ca="1" si="43"/>
        <v>455.18399999999997</v>
      </c>
      <c r="AL30" s="70">
        <f t="shared" ca="1" si="43"/>
        <v>540.04800000000012</v>
      </c>
      <c r="AM30" s="70">
        <f t="shared" ca="1" si="43"/>
        <v>1036.0560000000003</v>
      </c>
      <c r="AN30" s="70">
        <f t="shared" ca="1" si="43"/>
        <v>641.13599999999997</v>
      </c>
      <c r="AO30" s="70">
        <f t="shared" ca="1" si="43"/>
        <v>756.86399999999992</v>
      </c>
      <c r="AP30" s="70">
        <f t="shared" ca="1" si="43"/>
        <v>1044.4559999999999</v>
      </c>
      <c r="AQ30" s="71">
        <f t="shared" ca="1" si="43"/>
        <v>5103.8160000000007</v>
      </c>
      <c r="AR30" s="70">
        <f t="shared" ref="AR30:AY30" ca="1" si="44">AB30/AJ30</f>
        <v>5315.2655569522212</v>
      </c>
      <c r="AS30" s="70">
        <f t="shared" ca="1" si="44"/>
        <v>4817.8319097332069</v>
      </c>
      <c r="AT30" s="70">
        <f t="shared" ca="1" si="44"/>
        <v>4558.1133528871496</v>
      </c>
      <c r="AU30" s="70">
        <f t="shared" ca="1" si="44"/>
        <v>4020.0529701097225</v>
      </c>
      <c r="AV30" s="70">
        <f t="shared" ca="1" si="44"/>
        <v>4014.4368745476781</v>
      </c>
      <c r="AW30" s="70">
        <f t="shared" ca="1" si="44"/>
        <v>5044.7636563504147</v>
      </c>
      <c r="AX30" s="70">
        <f t="shared" ca="1" si="44"/>
        <v>3349.6863438957698</v>
      </c>
      <c r="AY30" s="72">
        <f t="shared" ca="1" si="44"/>
        <v>4322.0993860280223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15000000</v>
      </c>
      <c r="D32" s="78"/>
      <c r="E32" s="68"/>
      <c r="F32" s="68"/>
      <c r="G32" s="68"/>
      <c r="H32" s="69"/>
      <c r="I32" s="69"/>
      <c r="J32" s="69"/>
      <c r="O32" s="77"/>
      <c r="P32" s="77"/>
      <c r="Q32" s="116"/>
      <c r="R32" s="77"/>
      <c r="S32" s="77"/>
      <c r="T32" s="77"/>
      <c r="U32" s="68"/>
      <c r="V32" s="68"/>
      <c r="W32" s="68"/>
      <c r="X32" s="265" t="s">
        <v>63</v>
      </c>
      <c r="Y32" s="265"/>
      <c r="Z32" s="265"/>
      <c r="AA32" s="265"/>
      <c r="AB32" s="265"/>
      <c r="AC32" s="265"/>
      <c r="AD32" s="265"/>
      <c r="AE32" s="265"/>
      <c r="AF32" s="265"/>
      <c r="AG32" s="265"/>
      <c r="AH32" s="68"/>
      <c r="AI32" s="126">
        <f ca="1">AI30/28*21</f>
        <v>16544400.000000002</v>
      </c>
      <c r="AJ32" s="68"/>
      <c r="AK32" s="68"/>
      <c r="AL32" s="68"/>
      <c r="AM32" s="68"/>
      <c r="AN32" s="68"/>
      <c r="AO32" s="68"/>
      <c r="AP32" s="68"/>
      <c r="AQ32" s="80">
        <f ca="1">SUM(AQ26:AQ28)</f>
        <v>1326.5039999999999</v>
      </c>
      <c r="AR32" s="68"/>
      <c r="AS32" s="68"/>
      <c r="AT32" s="68"/>
      <c r="AU32" s="68"/>
      <c r="AV32" s="68"/>
      <c r="AW32" s="68"/>
      <c r="AX32" s="68"/>
      <c r="AY32" s="81">
        <f ca="1">AI30</f>
        <v>22059200</v>
      </c>
      <c r="AZ32" s="73" t="s">
        <v>27</v>
      </c>
      <c r="BA32" s="73" t="s">
        <v>28</v>
      </c>
      <c r="BB32" s="73" t="s">
        <v>36</v>
      </c>
      <c r="BC32" s="73" t="s">
        <v>30</v>
      </c>
      <c r="BD32" s="73" t="s">
        <v>10</v>
      </c>
      <c r="BE32" s="73"/>
      <c r="BF32" s="73"/>
    </row>
    <row r="33" spans="1:63" ht="15" thickBot="1">
      <c r="B33" s="5" t="s">
        <v>31</v>
      </c>
      <c r="C33" s="78">
        <f ca="1">AI30/AQ30</f>
        <v>4322.0993860280223</v>
      </c>
      <c r="D33" s="82"/>
      <c r="E33" s="68"/>
      <c r="F33" s="68"/>
      <c r="G33" s="68"/>
      <c r="H33" s="69"/>
      <c r="I33" s="69"/>
      <c r="J33" s="69"/>
      <c r="O33" s="69"/>
      <c r="P33" s="74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>
        <f ca="1">AQ30/28*21</f>
        <v>3827.8620000000005</v>
      </c>
      <c r="AJ33" s="68"/>
      <c r="AK33" s="68"/>
      <c r="AL33" s="68"/>
      <c r="AM33" s="68"/>
      <c r="AN33" s="68"/>
      <c r="AO33" s="68"/>
      <c r="AP33" s="68"/>
      <c r="AQ33" s="83">
        <f ca="1">AQ32/AQ30</f>
        <v>0.25990435391871486</v>
      </c>
      <c r="AR33" s="68"/>
      <c r="AS33" s="68"/>
      <c r="AT33" s="68"/>
      <c r="AU33" s="68"/>
      <c r="AV33" s="68"/>
      <c r="AW33" s="68"/>
      <c r="AX33" s="68"/>
      <c r="AY33" s="84">
        <f ca="1">C32-AY32</f>
        <v>-7059200</v>
      </c>
      <c r="AZ33" s="73">
        <f ca="1">AQ30*70%</f>
        <v>3572.6712000000002</v>
      </c>
      <c r="BA33" s="73"/>
      <c r="BB33" s="73">
        <f ca="1">BA33+AZ33</f>
        <v>3572.6712000000002</v>
      </c>
      <c r="BC33" s="73">
        <f>C32</f>
        <v>15000000</v>
      </c>
      <c r="BD33" s="73">
        <f ca="1">BC33/BB33</f>
        <v>4198.5391770728856</v>
      </c>
      <c r="BE33" s="73"/>
      <c r="BF33" s="73"/>
    </row>
    <row r="34" spans="1:63" ht="15" thickBot="1">
      <c r="B34" s="5" t="s">
        <v>32</v>
      </c>
      <c r="C34" s="85">
        <f ca="1">C33*3</f>
        <v>12966.298158084068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2679.5034000000001</v>
      </c>
      <c r="BA34" s="73"/>
      <c r="BB34" s="73">
        <f ca="1">BA34+AZ34</f>
        <v>2679.5034000000001</v>
      </c>
      <c r="BC34" s="73">
        <f>BC33</f>
        <v>15000000</v>
      </c>
      <c r="BD34" s="73">
        <f ca="1">BC34/BB34</f>
        <v>5598.0522360971809</v>
      </c>
      <c r="BE34" s="73"/>
      <c r="BF34" s="73"/>
    </row>
    <row r="35" spans="1:63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  <c r="BK35" s="73"/>
    </row>
    <row r="36" spans="1:63">
      <c r="BK36" s="73"/>
    </row>
    <row r="43" spans="1:63">
      <c r="B43" t="s">
        <v>54</v>
      </c>
      <c r="C43" t="s">
        <v>55</v>
      </c>
    </row>
    <row r="44" spans="1:63">
      <c r="A44" s="3" t="s">
        <v>46</v>
      </c>
      <c r="B44" s="135">
        <f ca="1">SUMIFS($AI$6:$AI$29,$B$6:$B$29,A44)/$B$53</f>
        <v>3.4525277435265102E-2</v>
      </c>
      <c r="C44" s="135">
        <f ca="1">SUMIFS($AQ$6:$AQ$29,$B$6:$B$29,A44)/$C$53</f>
        <v>5.3160223644426047E-2</v>
      </c>
    </row>
    <row r="45" spans="1:63">
      <c r="A45" s="3" t="s">
        <v>50</v>
      </c>
      <c r="B45" s="135">
        <f t="shared" ref="B45:B50" ca="1" si="45">SUMIFS($AI$6:$AI$29,$B$6:$B$29,A45)/$B$53</f>
        <v>0.25246609124537606</v>
      </c>
      <c r="C45" s="135">
        <f t="shared" ref="C45:C50" ca="1" si="46">SUMIFS($AQ$6:$AQ$29,$B$6:$B$29,A45)/$C$53</f>
        <v>0.30075849129357324</v>
      </c>
    </row>
    <row r="46" spans="1:63">
      <c r="A46" s="3" t="s">
        <v>51</v>
      </c>
      <c r="B46" s="135">
        <f t="shared" ca="1" si="45"/>
        <v>0.10912453760789149</v>
      </c>
      <c r="C46" s="135">
        <f t="shared" ca="1" si="46"/>
        <v>0.14415096468994962</v>
      </c>
    </row>
    <row r="47" spans="1:63">
      <c r="A47" s="3" t="s">
        <v>52</v>
      </c>
      <c r="B47" s="135">
        <f t="shared" ca="1" si="45"/>
        <v>8.9395807644882863E-2</v>
      </c>
      <c r="C47" s="135">
        <f t="shared" ca="1" si="46"/>
        <v>0.12574591247019878</v>
      </c>
    </row>
    <row r="48" spans="1:63">
      <c r="A48" s="3" t="s">
        <v>48</v>
      </c>
      <c r="B48" s="135">
        <f t="shared" ca="1" si="45"/>
        <v>0</v>
      </c>
      <c r="C48" s="135">
        <f t="shared" ca="1" si="46"/>
        <v>0</v>
      </c>
    </row>
    <row r="49" spans="1:3">
      <c r="A49" s="175" t="s">
        <v>47</v>
      </c>
      <c r="B49" s="135">
        <f t="shared" ca="1" si="45"/>
        <v>0.42663378545006164</v>
      </c>
      <c r="C49" s="135">
        <f t="shared" ca="1" si="46"/>
        <v>0.25990435391871486</v>
      </c>
    </row>
    <row r="50" spans="1:3">
      <c r="A50" s="3" t="s">
        <v>49</v>
      </c>
      <c r="B50" s="135">
        <f t="shared" ca="1" si="45"/>
        <v>8.7854500616522807E-2</v>
      </c>
      <c r="C50" s="135">
        <f t="shared" ca="1" si="46"/>
        <v>0.1162800539831373</v>
      </c>
    </row>
    <row r="53" spans="1:3">
      <c r="B53" s="1">
        <f ca="1">AI30</f>
        <v>22059200</v>
      </c>
      <c r="C53" s="1">
        <f ca="1">AQ30</f>
        <v>5103.8160000000007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X32:AG32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7" priority="3" operator="containsText" text="Paid">
      <formula>NOT(ISERROR(SEARCH("Paid",B6)))</formula>
    </cfRule>
    <cfRule type="containsText" dxfId="36" priority="4" operator="containsText" text="FOC">
      <formula>NOT(ISERROR(SEARCH("FOC",B6)))</formula>
    </cfRule>
  </conditionalFormatting>
  <conditionalFormatting sqref="A44:A50">
    <cfRule type="containsText" dxfId="35" priority="1" operator="containsText" text="Paid">
      <formula>NOT(ISERROR(SEARCH("Paid",A44)))</formula>
    </cfRule>
    <cfRule type="containsText" dxfId="34" priority="2" operator="containsText" text="FOC">
      <formula>NOT(ISERROR(SEARCH("FOC",A44)))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S49"/>
  <sheetViews>
    <sheetView zoomScale="50" zoomScaleNormal="50" workbookViewId="0">
      <selection activeCell="BG26" sqref="BG26"/>
    </sheetView>
  </sheetViews>
  <sheetFormatPr defaultRowHeight="14.4"/>
  <cols>
    <col min="1" max="1" width="11.6640625" bestFit="1" customWidth="1"/>
    <col min="2" max="2" width="13.109375" bestFit="1" customWidth="1"/>
    <col min="3" max="3" width="11.77734375" bestFit="1" customWidth="1"/>
    <col min="4" max="4" width="5.77734375" bestFit="1" customWidth="1"/>
    <col min="5" max="11" width="6.21875" bestFit="1" customWidth="1"/>
    <col min="12" max="12" width="8.21875" customWidth="1"/>
    <col min="13" max="13" width="5.21875" hidden="1" customWidth="1"/>
    <col min="14" max="14" width="6" hidden="1" customWidth="1"/>
    <col min="15" max="15" width="5.21875" hidden="1" customWidth="1"/>
    <col min="16" max="16" width="6.21875" hidden="1" customWidth="1"/>
    <col min="17" max="17" width="5.21875" hidden="1" customWidth="1"/>
    <col min="18" max="19" width="4.88671875" hidden="1" customWidth="1"/>
    <col min="20" max="20" width="9.6640625" customWidth="1"/>
    <col min="21" max="27" width="8" hidden="1" customWidth="1"/>
    <col min="28" max="34" width="10.5546875" hidden="1" customWidth="1"/>
    <col min="35" max="35" width="16.5546875" customWidth="1"/>
    <col min="36" max="36" width="5.33203125" hidden="1" customWidth="1"/>
    <col min="37" max="37" width="6" hidden="1" customWidth="1"/>
    <col min="38" max="38" width="5.33203125" hidden="1" customWidth="1"/>
    <col min="39" max="39" width="6.21875" hidden="1" customWidth="1"/>
    <col min="40" max="42" width="5.33203125" hidden="1" customWidth="1"/>
    <col min="43" max="43" width="17.109375" bestFit="1" customWidth="1"/>
    <col min="44" max="44" width="9" hidden="1" customWidth="1"/>
    <col min="45" max="50" width="8" hidden="1" customWidth="1"/>
    <col min="51" max="51" width="12.21875" bestFit="1" customWidth="1"/>
    <col min="52" max="52" width="10.33203125" bestFit="1" customWidth="1"/>
    <col min="53" max="53" width="9.88671875" bestFit="1" customWidth="1"/>
    <col min="54" max="54" width="9" bestFit="1" customWidth="1"/>
    <col min="55" max="55" width="11.6640625" bestFit="1" customWidth="1"/>
    <col min="56" max="56" width="8" bestFit="1" customWidth="1"/>
    <col min="57" max="57" width="9" bestFit="1" customWidth="1"/>
    <col min="58" max="58" width="8" bestFit="1" customWidth="1"/>
    <col min="59" max="59" width="7.88671875" bestFit="1" customWidth="1"/>
    <col min="60" max="60" width="8.109375" bestFit="1" customWidth="1"/>
    <col min="61" max="61" width="7.77734375" bestFit="1" customWidth="1"/>
    <col min="62" max="62" width="8.44140625" bestFit="1" customWidth="1"/>
    <col min="63" max="63" width="7.88671875" bestFit="1" customWidth="1"/>
    <col min="64" max="64" width="6.77734375" bestFit="1" customWidth="1"/>
    <col min="65" max="65" width="7" bestFit="1" customWidth="1"/>
    <col min="67" max="67" width="6.21875" bestFit="1" customWidth="1"/>
    <col min="68" max="68" width="6.88671875" bestFit="1" customWidth="1"/>
    <col min="77" max="77" width="5.21875" bestFit="1" customWidth="1"/>
    <col min="78" max="78" width="2.109375" bestFit="1" customWidth="1"/>
  </cols>
  <sheetData>
    <row r="1" spans="1:71" ht="15" customHeight="1">
      <c r="A1" s="266">
        <v>43497</v>
      </c>
      <c r="B1" s="267" t="s">
        <v>60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  <c r="BO1" s="1"/>
    </row>
    <row r="2" spans="1:71" ht="15.7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</row>
    <row r="3" spans="1:71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 s="1">
        <v>1</v>
      </c>
      <c r="BP3">
        <v>8</v>
      </c>
      <c r="BR3" s="1">
        <v>2</v>
      </c>
      <c r="BS3">
        <v>8</v>
      </c>
    </row>
    <row r="4" spans="1:71" ht="15" thickBot="1">
      <c r="B4" s="3"/>
      <c r="C4" s="182"/>
      <c r="D4" s="183"/>
      <c r="E4" s="182"/>
      <c r="F4" s="183"/>
      <c r="G4" s="183"/>
      <c r="H4" s="183"/>
      <c r="I4" s="183"/>
      <c r="J4" s="183"/>
      <c r="K4" s="18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v>25000</v>
      </c>
      <c r="BP4">
        <v>5</v>
      </c>
      <c r="BR4">
        <v>29000</v>
      </c>
      <c r="BS4">
        <v>3</v>
      </c>
    </row>
    <row r="5" spans="1:71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f>BO4+1000</f>
        <v>26000</v>
      </c>
      <c r="BP5">
        <v>0</v>
      </c>
      <c r="BR5">
        <f>BR4+1000</f>
        <v>30000</v>
      </c>
      <c r="BS5">
        <v>0</v>
      </c>
    </row>
    <row r="6" spans="1:71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5.7000000000000002E-2</v>
      </c>
      <c r="F6" s="186">
        <v>5.8000000000000003E-2</v>
      </c>
      <c r="G6" s="186">
        <v>7.0000000000000001E-3</v>
      </c>
      <c r="H6" s="186">
        <v>1.7999999999999999E-2</v>
      </c>
      <c r="I6" s="186">
        <v>1.4999999999999999E-2</v>
      </c>
      <c r="J6" s="186">
        <v>1.6E-2</v>
      </c>
      <c r="K6" s="186">
        <v>1.2E-2</v>
      </c>
      <c r="L6" s="24">
        <f t="shared" ref="L6:L29" ca="1" si="4">T6*6</f>
        <v>576</v>
      </c>
      <c r="M6" s="25">
        <f t="shared" ref="M6:M29" si="5">BG6</f>
        <v>8</v>
      </c>
      <c r="N6" s="26">
        <f t="shared" ref="N6:N29" si="6">BH6</f>
        <v>8</v>
      </c>
      <c r="O6" s="26">
        <f t="shared" ref="O6:O29" si="7">BI6</f>
        <v>0</v>
      </c>
      <c r="P6" s="26">
        <f t="shared" ref="P6:P29" si="8">BJ6</f>
        <v>8</v>
      </c>
      <c r="Q6" s="26">
        <f t="shared" ref="Q6:Q29" si="9">BK6</f>
        <v>0</v>
      </c>
      <c r="R6" s="26">
        <f t="shared" ref="R6:R29" si="10">BL6</f>
        <v>0</v>
      </c>
      <c r="S6" s="27">
        <f t="shared" ref="S6:S29" si="11">BM6</f>
        <v>0</v>
      </c>
      <c r="T6" s="28">
        <f t="shared" ref="T6:T29" ca="1" si="12">IFERROR(M6*M$4+N6*N$4+O6*O$4+P6*P$4+Q6*Q$4+R6*R$4+S6*S$4,"0")</f>
        <v>96</v>
      </c>
      <c r="U6" s="29">
        <v>2500</v>
      </c>
      <c r="V6" s="30">
        <v>2500</v>
      </c>
      <c r="W6" s="30">
        <v>2500</v>
      </c>
      <c r="X6" s="30">
        <v>2500</v>
      </c>
      <c r="Y6" s="30">
        <v>2500</v>
      </c>
      <c r="Z6" s="30">
        <v>2500</v>
      </c>
      <c r="AA6" s="31">
        <v>2500</v>
      </c>
      <c r="AB6" s="32">
        <f t="shared" ref="AB6:AB29" ca="1" si="13">M6*U6*AB$4</f>
        <v>80000</v>
      </c>
      <c r="AC6" s="33">
        <f t="shared" ref="AC6:AC29" ca="1" si="14">N6*V6*AC$4</f>
        <v>80000</v>
      </c>
      <c r="AD6" s="33">
        <f t="shared" ref="AD6:AD29" ca="1" si="15">O6*W6*AD$4</f>
        <v>0</v>
      </c>
      <c r="AE6" s="33">
        <f t="shared" ref="AE6:AE29" ca="1" si="16">P6*X6*AE$4</f>
        <v>80000</v>
      </c>
      <c r="AF6" s="33">
        <f t="shared" ref="AF6:AF29" ca="1" si="17">Q6*Y6*AF$4</f>
        <v>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ca="1">IFERROR(SUM(AB6:AH6),"")</f>
        <v>240000</v>
      </c>
      <c r="AJ6" s="32">
        <f t="shared" ref="AJ6:AJ29" ca="1" si="20">M6*AJ$4*60/$L$4*E6</f>
        <v>10.944000000000001</v>
      </c>
      <c r="AK6" s="33">
        <f t="shared" ref="AK6:AK29" ca="1" si="21">N6*AK$4*60/$L$4*F6</f>
        <v>11.136000000000001</v>
      </c>
      <c r="AL6" s="33">
        <f t="shared" ref="AL6:AL29" ca="1" si="22">O6*AL$4*60/$L$4*G6</f>
        <v>0</v>
      </c>
      <c r="AM6" s="33">
        <f t="shared" ref="AM6:AM29" ca="1" si="23">P6*AM$4*60/$L$4*H6</f>
        <v>3.4559999999999995</v>
      </c>
      <c r="AN6" s="33">
        <f t="shared" ref="AN6:AN29" ca="1" si="24">Q6*AN$4*60/$L$4*I6</f>
        <v>0</v>
      </c>
      <c r="AO6" s="33">
        <f t="shared" ref="AO6:AO29" ca="1" si="25">R6*AO$4*60/$L$4*J6</f>
        <v>0</v>
      </c>
      <c r="AP6" s="34">
        <f t="shared" ref="AP6:AP29" ca="1" si="26">S6*AP$4*60/$L$4*K6</f>
        <v>0</v>
      </c>
      <c r="AQ6" s="36">
        <f t="shared" ref="AQ6:AQ29" ca="1" si="27">SUM(AJ6:AP6)</f>
        <v>25.536000000000001</v>
      </c>
      <c r="AR6" s="32">
        <f t="shared" ref="AR6:AR29" ca="1" si="28">IFERROR(AB6/AJ6,"")</f>
        <v>7309.9415204678353</v>
      </c>
      <c r="AS6" s="33">
        <f t="shared" ref="AS6:AS29" ca="1" si="29">IFERROR(AC6/AK6,"")</f>
        <v>7183.9080459770112</v>
      </c>
      <c r="AT6" s="33" t="str">
        <f t="shared" ref="AT6:AT29" ca="1" si="30">IFERROR(AD6/AL6,"")</f>
        <v/>
      </c>
      <c r="AU6" s="33">
        <f t="shared" ref="AU6:AU29" ca="1" si="31">IFERROR(AE6/AM6,"")</f>
        <v>23148.14814814815</v>
      </c>
      <c r="AV6" s="33" t="str">
        <f t="shared" ref="AV6:AV29" ca="1" si="32">IFERROR(AF6/AN6,"")</f>
        <v/>
      </c>
      <c r="AW6" s="33" t="str">
        <f t="shared" ref="AW6:AW29" ca="1" si="33">IFERROR(AG6/AO6,"")</f>
        <v/>
      </c>
      <c r="AX6" s="34" t="str">
        <f t="shared" ref="AX6:AX29" ca="1" si="34">IFERROR(AH6/AP6,"")</f>
        <v/>
      </c>
      <c r="AY6" s="36">
        <f t="shared" ref="AY6:AY29" ca="1" si="35">IFERROR(AI6/AQ6,"")</f>
        <v>9398.4962406015038</v>
      </c>
      <c r="AZ6" s="37">
        <f t="shared" ref="AZ6:AZ29" si="36">IFERROR(U6/6/E6,"0")</f>
        <v>7309.9415204678362</v>
      </c>
      <c r="BA6" s="37">
        <f t="shared" ref="BA6:BA29" si="37">IFERROR(V6/6/F6,"0")</f>
        <v>7183.9080459770112</v>
      </c>
      <c r="BB6" s="37">
        <f t="shared" ref="BB6:BB29" si="38">IFERROR(W6/6/G6,"0")</f>
        <v>59523.809523809527</v>
      </c>
      <c r="BC6" s="37">
        <f t="shared" ref="BC6:BC29" si="39">IFERROR(X6/6/H6,"0")</f>
        <v>23148.14814814815</v>
      </c>
      <c r="BD6" s="37">
        <f t="shared" ref="BD6:BD29" si="40">IFERROR(Y6/6/I6,"0")</f>
        <v>27777.777777777781</v>
      </c>
      <c r="BE6" s="37">
        <f t="shared" ref="BE6:BE29" si="41">IFERROR(Z6/6/J6,"0")</f>
        <v>26041.666666666668</v>
      </c>
      <c r="BF6" s="37">
        <f t="shared" ref="BF6:BF29" si="42">IFERROR(AA6/6/K6,"0")</f>
        <v>34722.222222222226</v>
      </c>
      <c r="BG6" s="38">
        <f t="shared" ref="BG6:BM6" si="43">IFERROR(VLOOKUP(AZ6,$BO$3:$BP$5,2,TRUE),"0")</f>
        <v>8</v>
      </c>
      <c r="BH6" s="38">
        <f t="shared" si="43"/>
        <v>8</v>
      </c>
      <c r="BI6" s="38">
        <f t="shared" si="43"/>
        <v>0</v>
      </c>
      <c r="BJ6" s="38">
        <f t="shared" si="43"/>
        <v>8</v>
      </c>
      <c r="BK6" s="38">
        <f t="shared" si="43"/>
        <v>0</v>
      </c>
      <c r="BL6" s="38">
        <f t="shared" si="43"/>
        <v>0</v>
      </c>
      <c r="BM6" s="38">
        <f t="shared" si="43"/>
        <v>0</v>
      </c>
      <c r="BO6" s="117"/>
      <c r="BP6" s="1"/>
    </row>
    <row r="7" spans="1:71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0.03</v>
      </c>
      <c r="F7" s="186">
        <v>0.01</v>
      </c>
      <c r="G7" s="186">
        <v>7.0000000000000001E-3</v>
      </c>
      <c r="H7" s="186">
        <v>8.0000000000000002E-3</v>
      </c>
      <c r="I7" s="186">
        <v>1E-3</v>
      </c>
      <c r="J7" s="186">
        <v>2.1999999999999999E-2</v>
      </c>
      <c r="K7" s="186">
        <v>3.9E-2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45">
        <f t="shared" ca="1" si="12"/>
        <v>0</v>
      </c>
      <c r="U7" s="46">
        <v>850</v>
      </c>
      <c r="V7" s="47">
        <v>850</v>
      </c>
      <c r="W7" s="47">
        <v>850</v>
      </c>
      <c r="X7" s="47">
        <v>850</v>
      </c>
      <c r="Y7" s="47">
        <v>850</v>
      </c>
      <c r="Z7" s="47">
        <v>850</v>
      </c>
      <c r="AA7" s="48">
        <v>850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ref="AI7:AI29" ca="1" si="44">IFERROR(SUM(AB7:AH7),"")</f>
        <v>0</v>
      </c>
      <c r="AJ7" s="49">
        <f t="shared" ca="1" si="20"/>
        <v>0</v>
      </c>
      <c r="AK7" s="50">
        <f t="shared" ca="1" si="21"/>
        <v>0</v>
      </c>
      <c r="AL7" s="50">
        <f t="shared" ca="1" si="22"/>
        <v>0</v>
      </c>
      <c r="AM7" s="50">
        <f t="shared" ca="1" si="23"/>
        <v>0</v>
      </c>
      <c r="AN7" s="50">
        <f t="shared" ca="1" si="24"/>
        <v>0</v>
      </c>
      <c r="AO7" s="50">
        <f t="shared" ca="1" si="25"/>
        <v>0</v>
      </c>
      <c r="AP7" s="51">
        <f t="shared" ca="1" si="26"/>
        <v>0</v>
      </c>
      <c r="AQ7" s="52">
        <f t="shared" ca="1" si="27"/>
        <v>0</v>
      </c>
      <c r="AR7" s="49" t="str">
        <f t="shared" ca="1" si="28"/>
        <v/>
      </c>
      <c r="AS7" s="50" t="str">
        <f t="shared" ca="1" si="29"/>
        <v/>
      </c>
      <c r="AT7" s="50" t="str">
        <f t="shared" ca="1" si="30"/>
        <v/>
      </c>
      <c r="AU7" s="50" t="str">
        <f t="shared" ca="1" si="31"/>
        <v/>
      </c>
      <c r="AV7" s="50" t="str">
        <f t="shared" ca="1" si="32"/>
        <v/>
      </c>
      <c r="AW7" s="50" t="str">
        <f t="shared" ca="1" si="33"/>
        <v/>
      </c>
      <c r="AX7" s="51" t="str">
        <f t="shared" ca="1" si="34"/>
        <v/>
      </c>
      <c r="AY7" s="52" t="str">
        <f t="shared" ca="1" si="35"/>
        <v/>
      </c>
      <c r="AZ7" s="37">
        <f t="shared" si="36"/>
        <v>4722.2222222222217</v>
      </c>
      <c r="BA7" s="37">
        <f t="shared" si="37"/>
        <v>14166.666666666666</v>
      </c>
      <c r="BB7" s="37">
        <f t="shared" si="38"/>
        <v>20238.095238095237</v>
      </c>
      <c r="BC7" s="37">
        <f t="shared" si="39"/>
        <v>17708.333333333332</v>
      </c>
      <c r="BD7" s="37">
        <f t="shared" si="40"/>
        <v>141666.66666666666</v>
      </c>
      <c r="BE7" s="37">
        <f t="shared" si="41"/>
        <v>6439.393939393939</v>
      </c>
      <c r="BF7" s="37">
        <f t="shared" si="42"/>
        <v>3632.4786324786323</v>
      </c>
      <c r="BG7" s="38"/>
      <c r="BH7" s="38"/>
      <c r="BI7" s="38"/>
      <c r="BJ7" s="38"/>
      <c r="BK7" s="38"/>
      <c r="BL7" s="38"/>
      <c r="BM7" s="38"/>
      <c r="BO7" s="117"/>
      <c r="BP7" s="1"/>
    </row>
    <row r="8" spans="1:71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1.2E-2</v>
      </c>
      <c r="F8" s="186">
        <v>1.4E-2</v>
      </c>
      <c r="G8" s="186">
        <v>0</v>
      </c>
      <c r="H8" s="186">
        <v>1E-3</v>
      </c>
      <c r="I8" s="186">
        <v>2.5999999999999999E-2</v>
      </c>
      <c r="J8" s="186">
        <v>1E-3</v>
      </c>
      <c r="K8" s="186">
        <v>1.6E-2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45">
        <f t="shared" ca="1" si="12"/>
        <v>0</v>
      </c>
      <c r="U8" s="46">
        <v>850</v>
      </c>
      <c r="V8" s="47">
        <v>850</v>
      </c>
      <c r="W8" s="47">
        <v>850</v>
      </c>
      <c r="X8" s="47">
        <v>850</v>
      </c>
      <c r="Y8" s="47">
        <v>850</v>
      </c>
      <c r="Z8" s="47">
        <v>850</v>
      </c>
      <c r="AA8" s="48">
        <v>850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44"/>
        <v>0</v>
      </c>
      <c r="AJ8" s="49">
        <f t="shared" ca="1" si="20"/>
        <v>0</v>
      </c>
      <c r="AK8" s="50">
        <f t="shared" ca="1" si="21"/>
        <v>0</v>
      </c>
      <c r="AL8" s="50">
        <f t="shared" ca="1" si="22"/>
        <v>0</v>
      </c>
      <c r="AM8" s="50">
        <f t="shared" ca="1" si="23"/>
        <v>0</v>
      </c>
      <c r="AN8" s="50">
        <f t="shared" ca="1" si="24"/>
        <v>0</v>
      </c>
      <c r="AO8" s="50">
        <f t="shared" ca="1" si="25"/>
        <v>0</v>
      </c>
      <c r="AP8" s="51">
        <f t="shared" ca="1" si="26"/>
        <v>0</v>
      </c>
      <c r="AQ8" s="52">
        <f t="shared" ca="1" si="27"/>
        <v>0</v>
      </c>
      <c r="AR8" s="49" t="str">
        <f t="shared" ca="1" si="28"/>
        <v/>
      </c>
      <c r="AS8" s="50" t="str">
        <f t="shared" ca="1" si="29"/>
        <v/>
      </c>
      <c r="AT8" s="50" t="str">
        <f t="shared" ca="1" si="30"/>
        <v/>
      </c>
      <c r="AU8" s="50" t="str">
        <f t="shared" ca="1" si="31"/>
        <v/>
      </c>
      <c r="AV8" s="50" t="str">
        <f t="shared" ca="1" si="32"/>
        <v/>
      </c>
      <c r="AW8" s="50" t="str">
        <f t="shared" ca="1" si="33"/>
        <v/>
      </c>
      <c r="AX8" s="51" t="str">
        <f t="shared" ca="1" si="34"/>
        <v/>
      </c>
      <c r="AY8" s="52" t="str">
        <f t="shared" ca="1" si="35"/>
        <v/>
      </c>
      <c r="AZ8" s="37">
        <f t="shared" si="36"/>
        <v>11805.555555555555</v>
      </c>
      <c r="BA8" s="37">
        <f t="shared" si="37"/>
        <v>10119.047619047618</v>
      </c>
      <c r="BB8" s="37" t="str">
        <f t="shared" si="38"/>
        <v>0</v>
      </c>
      <c r="BC8" s="37">
        <f t="shared" si="39"/>
        <v>141666.66666666666</v>
      </c>
      <c r="BD8" s="37">
        <f t="shared" si="40"/>
        <v>5448.7179487179483</v>
      </c>
      <c r="BE8" s="37">
        <f t="shared" si="41"/>
        <v>141666.66666666666</v>
      </c>
      <c r="BF8" s="37">
        <f t="shared" si="42"/>
        <v>8854.1666666666661</v>
      </c>
      <c r="BG8" s="38"/>
      <c r="BH8" s="38"/>
      <c r="BI8" s="38"/>
      <c r="BJ8" s="38"/>
      <c r="BK8" s="38"/>
      <c r="BL8" s="38"/>
      <c r="BM8" s="38"/>
      <c r="BO8" s="117"/>
      <c r="BP8" s="1"/>
    </row>
    <row r="9" spans="1:71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6.0000000000000001E-3</v>
      </c>
      <c r="F9" s="186">
        <v>1E-3</v>
      </c>
      <c r="G9" s="186">
        <v>0</v>
      </c>
      <c r="H9" s="186">
        <v>2E-3</v>
      </c>
      <c r="I9" s="186">
        <v>1E-3</v>
      </c>
      <c r="J9" s="186">
        <v>3.0000000000000001E-3</v>
      </c>
      <c r="K9" s="186">
        <v>7.0000000000000001E-3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45">
        <f t="shared" ca="1" si="12"/>
        <v>0</v>
      </c>
      <c r="U9" s="46">
        <v>850</v>
      </c>
      <c r="V9" s="47">
        <v>850</v>
      </c>
      <c r="W9" s="47">
        <v>850</v>
      </c>
      <c r="X9" s="47">
        <v>850</v>
      </c>
      <c r="Y9" s="47">
        <v>850</v>
      </c>
      <c r="Z9" s="47">
        <v>850</v>
      </c>
      <c r="AA9" s="48">
        <v>850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44"/>
        <v>0</v>
      </c>
      <c r="AJ9" s="49">
        <f t="shared" ca="1" si="20"/>
        <v>0</v>
      </c>
      <c r="AK9" s="50">
        <f t="shared" ca="1" si="21"/>
        <v>0</v>
      </c>
      <c r="AL9" s="50">
        <f t="shared" ca="1" si="22"/>
        <v>0</v>
      </c>
      <c r="AM9" s="50">
        <f t="shared" ca="1" si="23"/>
        <v>0</v>
      </c>
      <c r="AN9" s="50">
        <f t="shared" ca="1" si="24"/>
        <v>0</v>
      </c>
      <c r="AO9" s="50">
        <f t="shared" ca="1" si="25"/>
        <v>0</v>
      </c>
      <c r="AP9" s="51">
        <f t="shared" ca="1" si="26"/>
        <v>0</v>
      </c>
      <c r="AQ9" s="52">
        <f t="shared" ca="1" si="27"/>
        <v>0</v>
      </c>
      <c r="AR9" s="49" t="str">
        <f t="shared" ca="1" si="28"/>
        <v/>
      </c>
      <c r="AS9" s="50" t="str">
        <f t="shared" ca="1" si="29"/>
        <v/>
      </c>
      <c r="AT9" s="50" t="str">
        <f t="shared" ca="1" si="30"/>
        <v/>
      </c>
      <c r="AU9" s="50" t="str">
        <f t="shared" ca="1" si="31"/>
        <v/>
      </c>
      <c r="AV9" s="50" t="str">
        <f t="shared" ca="1" si="32"/>
        <v/>
      </c>
      <c r="AW9" s="50" t="str">
        <f t="shared" ca="1" si="33"/>
        <v/>
      </c>
      <c r="AX9" s="51" t="str">
        <f t="shared" ca="1" si="34"/>
        <v/>
      </c>
      <c r="AY9" s="52" t="str">
        <f t="shared" ca="1" si="35"/>
        <v/>
      </c>
      <c r="AZ9" s="37">
        <f t="shared" si="36"/>
        <v>23611.111111111109</v>
      </c>
      <c r="BA9" s="37">
        <f t="shared" si="37"/>
        <v>141666.66666666666</v>
      </c>
      <c r="BB9" s="37" t="str">
        <f t="shared" si="38"/>
        <v>0</v>
      </c>
      <c r="BC9" s="37">
        <f t="shared" si="39"/>
        <v>70833.333333333328</v>
      </c>
      <c r="BD9" s="37">
        <f t="shared" si="40"/>
        <v>141666.66666666666</v>
      </c>
      <c r="BE9" s="37">
        <f t="shared" si="41"/>
        <v>47222.222222222219</v>
      </c>
      <c r="BF9" s="37">
        <f t="shared" si="42"/>
        <v>20238.095238095237</v>
      </c>
      <c r="BG9" s="38"/>
      <c r="BH9" s="38"/>
      <c r="BI9" s="38"/>
      <c r="BJ9" s="38"/>
      <c r="BK9" s="38"/>
      <c r="BL9" s="38"/>
      <c r="BM9" s="38"/>
      <c r="BO9" s="117"/>
      <c r="BP9" s="1"/>
    </row>
    <row r="10" spans="1:71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2E-3</v>
      </c>
      <c r="G10" s="186">
        <v>1E-3</v>
      </c>
      <c r="H10" s="186">
        <v>0</v>
      </c>
      <c r="I10" s="186">
        <v>0</v>
      </c>
      <c r="J10" s="186">
        <v>1E-3</v>
      </c>
      <c r="K10" s="186">
        <v>4.0000000000000001E-3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45">
        <f t="shared" ca="1" si="12"/>
        <v>0</v>
      </c>
      <c r="U10" s="46">
        <v>850</v>
      </c>
      <c r="V10" s="47">
        <v>850</v>
      </c>
      <c r="W10" s="47">
        <v>850</v>
      </c>
      <c r="X10" s="47">
        <v>850</v>
      </c>
      <c r="Y10" s="47">
        <v>850</v>
      </c>
      <c r="Z10" s="47">
        <v>850</v>
      </c>
      <c r="AA10" s="48">
        <v>850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44"/>
        <v>0</v>
      </c>
      <c r="AJ10" s="49">
        <f t="shared" ca="1" si="20"/>
        <v>0</v>
      </c>
      <c r="AK10" s="50">
        <f t="shared" ca="1" si="21"/>
        <v>0</v>
      </c>
      <c r="AL10" s="50">
        <f t="shared" ca="1" si="22"/>
        <v>0</v>
      </c>
      <c r="AM10" s="50">
        <f t="shared" ca="1" si="23"/>
        <v>0</v>
      </c>
      <c r="AN10" s="50">
        <f t="shared" ca="1" si="24"/>
        <v>0</v>
      </c>
      <c r="AO10" s="50">
        <f t="shared" ca="1" si="25"/>
        <v>0</v>
      </c>
      <c r="AP10" s="51">
        <f t="shared" ca="1" si="26"/>
        <v>0</v>
      </c>
      <c r="AQ10" s="52">
        <f t="shared" ca="1" si="27"/>
        <v>0</v>
      </c>
      <c r="AR10" s="49" t="str">
        <f t="shared" ca="1" si="28"/>
        <v/>
      </c>
      <c r="AS10" s="50" t="str">
        <f t="shared" ca="1" si="29"/>
        <v/>
      </c>
      <c r="AT10" s="50" t="str">
        <f t="shared" ca="1" si="30"/>
        <v/>
      </c>
      <c r="AU10" s="50" t="str">
        <f t="shared" ca="1" si="31"/>
        <v/>
      </c>
      <c r="AV10" s="50" t="str">
        <f t="shared" ca="1" si="32"/>
        <v/>
      </c>
      <c r="AW10" s="50" t="str">
        <f t="shared" ca="1" si="33"/>
        <v/>
      </c>
      <c r="AX10" s="51" t="str">
        <f t="shared" ca="1" si="34"/>
        <v/>
      </c>
      <c r="AY10" s="52" t="str">
        <f t="shared" ca="1" si="35"/>
        <v/>
      </c>
      <c r="AZ10" s="37">
        <f t="shared" si="36"/>
        <v>35416.666666666664</v>
      </c>
      <c r="BA10" s="37">
        <f t="shared" si="37"/>
        <v>70833.333333333328</v>
      </c>
      <c r="BB10" s="37">
        <f t="shared" si="38"/>
        <v>141666.66666666666</v>
      </c>
      <c r="BC10" s="37" t="str">
        <f t="shared" si="39"/>
        <v>0</v>
      </c>
      <c r="BD10" s="37" t="str">
        <f t="shared" si="40"/>
        <v>0</v>
      </c>
      <c r="BE10" s="37">
        <f t="shared" si="41"/>
        <v>141666.66666666666</v>
      </c>
      <c r="BF10" s="37">
        <f t="shared" si="42"/>
        <v>35416.666666666664</v>
      </c>
      <c r="BG10" s="38"/>
      <c r="BH10" s="38"/>
      <c r="BI10" s="38"/>
      <c r="BJ10" s="38"/>
      <c r="BK10" s="38"/>
      <c r="BL10" s="38"/>
      <c r="BM10" s="38"/>
      <c r="BO10" s="117"/>
      <c r="BP10" s="1"/>
    </row>
    <row r="11" spans="1:71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0</v>
      </c>
      <c r="F11" s="186">
        <v>3.0000000000000001E-3</v>
      </c>
      <c r="G11" s="186">
        <v>2E-3</v>
      </c>
      <c r="H11" s="186">
        <v>0</v>
      </c>
      <c r="I11" s="186">
        <v>1E-3</v>
      </c>
      <c r="J11" s="186">
        <v>0</v>
      </c>
      <c r="K11" s="186">
        <v>0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45">
        <f t="shared" ca="1" si="12"/>
        <v>0</v>
      </c>
      <c r="U11" s="46">
        <v>850</v>
      </c>
      <c r="V11" s="47">
        <v>850</v>
      </c>
      <c r="W11" s="47">
        <v>850</v>
      </c>
      <c r="X11" s="47">
        <v>850</v>
      </c>
      <c r="Y11" s="47">
        <v>850</v>
      </c>
      <c r="Z11" s="47">
        <v>850</v>
      </c>
      <c r="AA11" s="48">
        <v>850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44"/>
        <v>0</v>
      </c>
      <c r="AJ11" s="49">
        <f t="shared" ca="1" si="20"/>
        <v>0</v>
      </c>
      <c r="AK11" s="50">
        <f t="shared" ca="1" si="21"/>
        <v>0</v>
      </c>
      <c r="AL11" s="50">
        <f t="shared" ca="1" si="22"/>
        <v>0</v>
      </c>
      <c r="AM11" s="50">
        <f t="shared" ca="1" si="23"/>
        <v>0</v>
      </c>
      <c r="AN11" s="50">
        <f t="shared" ca="1" si="24"/>
        <v>0</v>
      </c>
      <c r="AO11" s="50">
        <f t="shared" ca="1" si="25"/>
        <v>0</v>
      </c>
      <c r="AP11" s="51">
        <f t="shared" ca="1" si="26"/>
        <v>0</v>
      </c>
      <c r="AQ11" s="52">
        <f t="shared" ca="1" si="27"/>
        <v>0</v>
      </c>
      <c r="AR11" s="49" t="str">
        <f t="shared" ca="1" si="28"/>
        <v/>
      </c>
      <c r="AS11" s="50" t="str">
        <f t="shared" ca="1" si="29"/>
        <v/>
      </c>
      <c r="AT11" s="50" t="str">
        <f t="shared" ca="1" si="30"/>
        <v/>
      </c>
      <c r="AU11" s="50" t="str">
        <f t="shared" ca="1" si="31"/>
        <v/>
      </c>
      <c r="AV11" s="50" t="str">
        <f t="shared" ca="1" si="32"/>
        <v/>
      </c>
      <c r="AW11" s="50" t="str">
        <f t="shared" ca="1" si="33"/>
        <v/>
      </c>
      <c r="AX11" s="51" t="str">
        <f t="shared" ca="1" si="34"/>
        <v/>
      </c>
      <c r="AY11" s="52" t="str">
        <f t="shared" ca="1" si="35"/>
        <v/>
      </c>
      <c r="AZ11" s="37" t="str">
        <f t="shared" si="36"/>
        <v>0</v>
      </c>
      <c r="BA11" s="37">
        <f t="shared" si="37"/>
        <v>47222.222222222219</v>
      </c>
      <c r="BB11" s="37">
        <f t="shared" si="38"/>
        <v>70833.333333333328</v>
      </c>
      <c r="BC11" s="37" t="str">
        <f t="shared" si="39"/>
        <v>0</v>
      </c>
      <c r="BD11" s="37">
        <f t="shared" si="40"/>
        <v>141666.66666666666</v>
      </c>
      <c r="BE11" s="37" t="str">
        <f t="shared" si="41"/>
        <v>0</v>
      </c>
      <c r="BF11" s="37" t="str">
        <f t="shared" si="42"/>
        <v>0</v>
      </c>
      <c r="BG11" s="38"/>
      <c r="BH11" s="38"/>
      <c r="BI11" s="38"/>
      <c r="BJ11" s="38"/>
      <c r="BK11" s="38"/>
      <c r="BL11" s="38"/>
      <c r="BM11" s="38"/>
      <c r="BO11" s="117"/>
      <c r="BP11" s="1"/>
    </row>
    <row r="12" spans="1:71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3.0000000000000001E-3</v>
      </c>
      <c r="F12" s="186">
        <v>1.7000000000000001E-2</v>
      </c>
      <c r="G12" s="186">
        <v>2E-3</v>
      </c>
      <c r="H12" s="186">
        <v>1.2E-2</v>
      </c>
      <c r="I12" s="186">
        <v>0</v>
      </c>
      <c r="J12" s="186">
        <v>5.0000000000000001E-3</v>
      </c>
      <c r="K12" s="186">
        <v>3.0000000000000001E-3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45">
        <f t="shared" ca="1" si="12"/>
        <v>0</v>
      </c>
      <c r="U12" s="46">
        <v>850</v>
      </c>
      <c r="V12" s="47">
        <v>850</v>
      </c>
      <c r="W12" s="47">
        <v>850</v>
      </c>
      <c r="X12" s="47">
        <v>850</v>
      </c>
      <c r="Y12" s="47">
        <v>850</v>
      </c>
      <c r="Z12" s="47">
        <v>850</v>
      </c>
      <c r="AA12" s="48">
        <v>850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44"/>
        <v>0</v>
      </c>
      <c r="AJ12" s="49">
        <f t="shared" ca="1" si="20"/>
        <v>0</v>
      </c>
      <c r="AK12" s="50">
        <f t="shared" ca="1" si="21"/>
        <v>0</v>
      </c>
      <c r="AL12" s="50">
        <f t="shared" ca="1" si="22"/>
        <v>0</v>
      </c>
      <c r="AM12" s="50">
        <f t="shared" ca="1" si="23"/>
        <v>0</v>
      </c>
      <c r="AN12" s="50">
        <f t="shared" ca="1" si="24"/>
        <v>0</v>
      </c>
      <c r="AO12" s="50">
        <f t="shared" ca="1" si="25"/>
        <v>0</v>
      </c>
      <c r="AP12" s="51">
        <f t="shared" ca="1" si="26"/>
        <v>0</v>
      </c>
      <c r="AQ12" s="52">
        <f t="shared" ca="1" si="27"/>
        <v>0</v>
      </c>
      <c r="AR12" s="49" t="str">
        <f t="shared" ca="1" si="28"/>
        <v/>
      </c>
      <c r="AS12" s="50" t="str">
        <f t="shared" ca="1" si="29"/>
        <v/>
      </c>
      <c r="AT12" s="50" t="str">
        <f t="shared" ca="1" si="30"/>
        <v/>
      </c>
      <c r="AU12" s="50" t="str">
        <f t="shared" ca="1" si="31"/>
        <v/>
      </c>
      <c r="AV12" s="50" t="str">
        <f t="shared" ca="1" si="32"/>
        <v/>
      </c>
      <c r="AW12" s="50" t="str">
        <f t="shared" ca="1" si="33"/>
        <v/>
      </c>
      <c r="AX12" s="51" t="str">
        <f t="shared" ca="1" si="34"/>
        <v/>
      </c>
      <c r="AY12" s="52" t="str">
        <f t="shared" ca="1" si="35"/>
        <v/>
      </c>
      <c r="AZ12" s="37">
        <f t="shared" si="36"/>
        <v>47222.222222222219</v>
      </c>
      <c r="BA12" s="37">
        <f t="shared" si="37"/>
        <v>8333.3333333333321</v>
      </c>
      <c r="BB12" s="37">
        <f t="shared" si="38"/>
        <v>70833.333333333328</v>
      </c>
      <c r="BC12" s="37">
        <f t="shared" si="39"/>
        <v>11805.555555555555</v>
      </c>
      <c r="BD12" s="37" t="str">
        <f t="shared" si="40"/>
        <v>0</v>
      </c>
      <c r="BE12" s="37">
        <f t="shared" si="41"/>
        <v>28333.333333333332</v>
      </c>
      <c r="BF12" s="37">
        <f t="shared" si="42"/>
        <v>47222.222222222219</v>
      </c>
      <c r="BG12" s="38"/>
      <c r="BH12" s="38"/>
      <c r="BI12" s="38"/>
      <c r="BJ12" s="38"/>
      <c r="BK12" s="38"/>
      <c r="BL12" s="38"/>
      <c r="BM12" s="38"/>
      <c r="BO12" s="117"/>
      <c r="BP12" s="1"/>
    </row>
    <row r="13" spans="1:71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0.01</v>
      </c>
      <c r="F13" s="186">
        <v>2.3E-2</v>
      </c>
      <c r="G13" s="186">
        <v>4.0000000000000001E-3</v>
      </c>
      <c r="H13" s="186">
        <v>2.3E-2</v>
      </c>
      <c r="I13" s="186">
        <v>2E-3</v>
      </c>
      <c r="J13" s="186">
        <v>3.3000000000000002E-2</v>
      </c>
      <c r="K13" s="186">
        <v>8.9999999999999993E-3</v>
      </c>
      <c r="L13" s="41">
        <f t="shared" ca="1" si="4"/>
        <v>960</v>
      </c>
      <c r="M13" s="42">
        <f t="shared" si="5"/>
        <v>8</v>
      </c>
      <c r="N13" s="43">
        <f t="shared" si="6"/>
        <v>8</v>
      </c>
      <c r="O13" s="43">
        <f t="shared" si="7"/>
        <v>0</v>
      </c>
      <c r="P13" s="43">
        <f t="shared" si="8"/>
        <v>8</v>
      </c>
      <c r="Q13" s="43">
        <f t="shared" si="9"/>
        <v>0</v>
      </c>
      <c r="R13" s="43">
        <f t="shared" si="10"/>
        <v>8</v>
      </c>
      <c r="S13" s="44">
        <f t="shared" si="11"/>
        <v>8</v>
      </c>
      <c r="T13" s="45">
        <f t="shared" ca="1" si="12"/>
        <v>160</v>
      </c>
      <c r="U13" s="46">
        <v>850</v>
      </c>
      <c r="V13" s="47">
        <v>850</v>
      </c>
      <c r="W13" s="47">
        <v>850</v>
      </c>
      <c r="X13" s="47">
        <v>850</v>
      </c>
      <c r="Y13" s="47">
        <v>850</v>
      </c>
      <c r="Z13" s="47">
        <v>850</v>
      </c>
      <c r="AA13" s="48">
        <v>850</v>
      </c>
      <c r="AB13" s="49">
        <f t="shared" ca="1" si="13"/>
        <v>27200</v>
      </c>
      <c r="AC13" s="50">
        <f t="shared" ca="1" si="14"/>
        <v>27200</v>
      </c>
      <c r="AD13" s="50">
        <f t="shared" ca="1" si="15"/>
        <v>0</v>
      </c>
      <c r="AE13" s="50">
        <f t="shared" ca="1" si="16"/>
        <v>27200</v>
      </c>
      <c r="AF13" s="50">
        <f t="shared" ca="1" si="17"/>
        <v>0</v>
      </c>
      <c r="AG13" s="50">
        <f t="shared" ca="1" si="18"/>
        <v>27200</v>
      </c>
      <c r="AH13" s="51">
        <f t="shared" ca="1" si="19"/>
        <v>27200</v>
      </c>
      <c r="AI13" s="35">
        <f t="shared" ca="1" si="44"/>
        <v>136000</v>
      </c>
      <c r="AJ13" s="49">
        <f t="shared" ca="1" si="20"/>
        <v>1.92</v>
      </c>
      <c r="AK13" s="50">
        <f t="shared" ca="1" si="21"/>
        <v>4.4160000000000004</v>
      </c>
      <c r="AL13" s="50">
        <f t="shared" ca="1" si="22"/>
        <v>0</v>
      </c>
      <c r="AM13" s="50">
        <f t="shared" ca="1" si="23"/>
        <v>4.4160000000000004</v>
      </c>
      <c r="AN13" s="50">
        <f t="shared" ca="1" si="24"/>
        <v>0</v>
      </c>
      <c r="AO13" s="50">
        <f t="shared" ca="1" si="25"/>
        <v>6.3360000000000003</v>
      </c>
      <c r="AP13" s="51">
        <f t="shared" ca="1" si="26"/>
        <v>1.7279999999999998</v>
      </c>
      <c r="AQ13" s="52">
        <f t="shared" ca="1" si="27"/>
        <v>18.816000000000003</v>
      </c>
      <c r="AR13" s="49">
        <f t="shared" ca="1" si="28"/>
        <v>14166.666666666668</v>
      </c>
      <c r="AS13" s="50">
        <f t="shared" ca="1" si="29"/>
        <v>6159.420289855072</v>
      </c>
      <c r="AT13" s="50" t="str">
        <f t="shared" ca="1" si="30"/>
        <v/>
      </c>
      <c r="AU13" s="50">
        <f t="shared" ca="1" si="31"/>
        <v>6159.420289855072</v>
      </c>
      <c r="AV13" s="50" t="str">
        <f t="shared" ca="1" si="32"/>
        <v/>
      </c>
      <c r="AW13" s="50">
        <f t="shared" ca="1" si="33"/>
        <v>4292.9292929292924</v>
      </c>
      <c r="AX13" s="51">
        <f t="shared" ca="1" si="34"/>
        <v>15740.740740740743</v>
      </c>
      <c r="AY13" s="52">
        <f t="shared" ca="1" si="35"/>
        <v>7227.8911564625841</v>
      </c>
      <c r="AZ13" s="37">
        <f t="shared" si="36"/>
        <v>14166.666666666666</v>
      </c>
      <c r="BA13" s="37">
        <f t="shared" si="37"/>
        <v>6159.420289855072</v>
      </c>
      <c r="BB13" s="37">
        <f t="shared" si="38"/>
        <v>35416.666666666664</v>
      </c>
      <c r="BC13" s="37">
        <f t="shared" si="39"/>
        <v>6159.420289855072</v>
      </c>
      <c r="BD13" s="37">
        <f t="shared" si="40"/>
        <v>70833.333333333328</v>
      </c>
      <c r="BE13" s="37">
        <f t="shared" si="41"/>
        <v>4292.9292929292924</v>
      </c>
      <c r="BF13" s="37">
        <f t="shared" si="42"/>
        <v>15740.740740740741</v>
      </c>
      <c r="BG13" s="38">
        <f t="shared" ref="BG13:BG24" si="45">IFERROR(VLOOKUP(AZ13,$BO$3:$BP$5,2,TRUE),"0")</f>
        <v>8</v>
      </c>
      <c r="BH13" s="38">
        <f t="shared" ref="BH13:BH25" si="46">IFERROR(VLOOKUP(BA13,$BO$3:$BP$5,2,TRUE),"0")</f>
        <v>8</v>
      </c>
      <c r="BI13" s="38">
        <f t="shared" ref="BI13:BI25" si="47">IFERROR(VLOOKUP(BB13,$BO$3:$BP$5,2,TRUE),"0")</f>
        <v>0</v>
      </c>
      <c r="BJ13" s="38">
        <f t="shared" ref="BJ13:BJ25" si="48">IFERROR(VLOOKUP(BC13,$BO$3:$BP$5,2,TRUE),"0")</f>
        <v>8</v>
      </c>
      <c r="BK13" s="38">
        <f t="shared" ref="BK13:BK25" si="49">IFERROR(VLOOKUP(BD13,$BO$3:$BP$5,2,TRUE),"0")</f>
        <v>0</v>
      </c>
      <c r="BL13" s="38">
        <f t="shared" ref="BL13:BL25" si="50">IFERROR(VLOOKUP(BE13,$BO$3:$BP$5,2,TRUE),"0")</f>
        <v>8</v>
      </c>
      <c r="BM13" s="38">
        <f t="shared" ref="BM13:BM25" si="51">IFERROR(VLOOKUP(BF13,$BO$3:$BP$5,2,TRUE),"0")</f>
        <v>8</v>
      </c>
      <c r="BO13" s="117"/>
      <c r="BP13" s="1"/>
    </row>
    <row r="14" spans="1:71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7.0000000000000001E-3</v>
      </c>
      <c r="F14" s="186">
        <v>1E-3</v>
      </c>
      <c r="G14" s="186">
        <v>3.6999999999999998E-2</v>
      </c>
      <c r="H14" s="186">
        <v>2.8000000000000001E-2</v>
      </c>
      <c r="I14" s="186">
        <v>1.6E-2</v>
      </c>
      <c r="J14" s="186">
        <v>1.7999999999999999E-2</v>
      </c>
      <c r="K14" s="186">
        <v>3.0000000000000001E-3</v>
      </c>
      <c r="L14" s="41">
        <f t="shared" ca="1" si="4"/>
        <v>960</v>
      </c>
      <c r="M14" s="42">
        <f t="shared" si="5"/>
        <v>8</v>
      </c>
      <c r="N14" s="43">
        <f t="shared" si="6"/>
        <v>0</v>
      </c>
      <c r="O14" s="43">
        <f t="shared" si="7"/>
        <v>8</v>
      </c>
      <c r="P14" s="43">
        <f t="shared" si="8"/>
        <v>8</v>
      </c>
      <c r="Q14" s="43">
        <f t="shared" si="9"/>
        <v>8</v>
      </c>
      <c r="R14" s="43">
        <f t="shared" si="10"/>
        <v>8</v>
      </c>
      <c r="S14" s="44">
        <f t="shared" si="11"/>
        <v>0</v>
      </c>
      <c r="T14" s="45">
        <f t="shared" ca="1" si="12"/>
        <v>160</v>
      </c>
      <c r="U14" s="46">
        <v>850</v>
      </c>
      <c r="V14" s="47">
        <v>850</v>
      </c>
      <c r="W14" s="47">
        <v>850</v>
      </c>
      <c r="X14" s="47">
        <v>850</v>
      </c>
      <c r="Y14" s="47">
        <v>850</v>
      </c>
      <c r="Z14" s="47">
        <v>850</v>
      </c>
      <c r="AA14" s="48">
        <v>850</v>
      </c>
      <c r="AB14" s="49">
        <f t="shared" ca="1" si="13"/>
        <v>27200</v>
      </c>
      <c r="AC14" s="50">
        <f t="shared" ca="1" si="14"/>
        <v>0</v>
      </c>
      <c r="AD14" s="50">
        <f t="shared" ca="1" si="15"/>
        <v>27200</v>
      </c>
      <c r="AE14" s="50">
        <f t="shared" ca="1" si="16"/>
        <v>27200</v>
      </c>
      <c r="AF14" s="50">
        <f t="shared" ca="1" si="17"/>
        <v>27200</v>
      </c>
      <c r="AG14" s="50">
        <f t="shared" ca="1" si="18"/>
        <v>27200</v>
      </c>
      <c r="AH14" s="51">
        <f t="shared" ca="1" si="19"/>
        <v>0</v>
      </c>
      <c r="AI14" s="35">
        <f t="shared" ca="1" si="44"/>
        <v>136000</v>
      </c>
      <c r="AJ14" s="49">
        <f t="shared" ca="1" si="20"/>
        <v>1.3440000000000001</v>
      </c>
      <c r="AK14" s="50">
        <f t="shared" ca="1" si="21"/>
        <v>0</v>
      </c>
      <c r="AL14" s="50">
        <f t="shared" ca="1" si="22"/>
        <v>7.1039999999999992</v>
      </c>
      <c r="AM14" s="50">
        <f t="shared" ca="1" si="23"/>
        <v>5.3760000000000003</v>
      </c>
      <c r="AN14" s="50">
        <f t="shared" ca="1" si="24"/>
        <v>3.0720000000000001</v>
      </c>
      <c r="AO14" s="50">
        <f t="shared" ca="1" si="25"/>
        <v>3.4559999999999995</v>
      </c>
      <c r="AP14" s="51">
        <f t="shared" ca="1" si="26"/>
        <v>0</v>
      </c>
      <c r="AQ14" s="52">
        <f t="shared" ca="1" si="27"/>
        <v>20.351999999999997</v>
      </c>
      <c r="AR14" s="49">
        <f t="shared" ca="1" si="28"/>
        <v>20238.095238095237</v>
      </c>
      <c r="AS14" s="50" t="str">
        <f t="shared" ca="1" si="29"/>
        <v/>
      </c>
      <c r="AT14" s="50">
        <f t="shared" ca="1" si="30"/>
        <v>3828.828828828829</v>
      </c>
      <c r="AU14" s="50">
        <f t="shared" ca="1" si="31"/>
        <v>5059.5238095238092</v>
      </c>
      <c r="AV14" s="50">
        <f t="shared" ca="1" si="32"/>
        <v>8854.1666666666661</v>
      </c>
      <c r="AW14" s="50">
        <f t="shared" ca="1" si="33"/>
        <v>7870.3703703703713</v>
      </c>
      <c r="AX14" s="51" t="str">
        <f t="shared" ca="1" si="34"/>
        <v/>
      </c>
      <c r="AY14" s="52">
        <f t="shared" ca="1" si="35"/>
        <v>6682.3899371069192</v>
      </c>
      <c r="AZ14" s="37">
        <f t="shared" si="36"/>
        <v>20238.095238095237</v>
      </c>
      <c r="BA14" s="37">
        <f t="shared" si="37"/>
        <v>141666.66666666666</v>
      </c>
      <c r="BB14" s="37">
        <f t="shared" si="38"/>
        <v>3828.8288288288286</v>
      </c>
      <c r="BC14" s="37">
        <f t="shared" si="39"/>
        <v>5059.5238095238092</v>
      </c>
      <c r="BD14" s="37">
        <f t="shared" si="40"/>
        <v>8854.1666666666661</v>
      </c>
      <c r="BE14" s="37">
        <f t="shared" si="41"/>
        <v>7870.3703703703704</v>
      </c>
      <c r="BF14" s="37">
        <f t="shared" si="42"/>
        <v>47222.222222222219</v>
      </c>
      <c r="BG14" s="38">
        <f t="shared" si="45"/>
        <v>8</v>
      </c>
      <c r="BH14" s="38">
        <f t="shared" si="46"/>
        <v>0</v>
      </c>
      <c r="BI14" s="38">
        <f t="shared" si="47"/>
        <v>8</v>
      </c>
      <c r="BJ14" s="38">
        <f t="shared" si="48"/>
        <v>8</v>
      </c>
      <c r="BK14" s="38">
        <f t="shared" si="49"/>
        <v>8</v>
      </c>
      <c r="BL14" s="38">
        <f t="shared" si="50"/>
        <v>8</v>
      </c>
      <c r="BM14" s="38">
        <f t="shared" si="51"/>
        <v>0</v>
      </c>
      <c r="BO14" s="117"/>
      <c r="BP14" s="1"/>
    </row>
    <row r="15" spans="1:71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3.1E-2</v>
      </c>
      <c r="F15" s="186">
        <v>2.1000000000000001E-2</v>
      </c>
      <c r="G15" s="186">
        <v>1.0999999999999999E-2</v>
      </c>
      <c r="H15" s="186">
        <v>6.0000000000000001E-3</v>
      </c>
      <c r="I15" s="186">
        <v>8.9999999999999993E-3</v>
      </c>
      <c r="J15" s="186">
        <v>3.5000000000000003E-2</v>
      </c>
      <c r="K15" s="186">
        <v>8.0000000000000002E-3</v>
      </c>
      <c r="L15" s="41">
        <f t="shared" ca="1" si="4"/>
        <v>1344</v>
      </c>
      <c r="M15" s="42">
        <f t="shared" si="5"/>
        <v>8</v>
      </c>
      <c r="N15" s="43">
        <f t="shared" si="6"/>
        <v>8</v>
      </c>
      <c r="O15" s="43">
        <f t="shared" si="7"/>
        <v>8</v>
      </c>
      <c r="P15" s="43">
        <f t="shared" si="8"/>
        <v>8</v>
      </c>
      <c r="Q15" s="43">
        <f t="shared" si="9"/>
        <v>8</v>
      </c>
      <c r="R15" s="43">
        <f t="shared" si="10"/>
        <v>8</v>
      </c>
      <c r="S15" s="44">
        <f t="shared" si="11"/>
        <v>8</v>
      </c>
      <c r="T15" s="45">
        <f t="shared" ca="1" si="12"/>
        <v>224</v>
      </c>
      <c r="U15" s="46">
        <v>850</v>
      </c>
      <c r="V15" s="47">
        <v>850</v>
      </c>
      <c r="W15" s="47">
        <v>850</v>
      </c>
      <c r="X15" s="47">
        <v>850</v>
      </c>
      <c r="Y15" s="47">
        <v>850</v>
      </c>
      <c r="Z15" s="47">
        <v>850</v>
      </c>
      <c r="AA15" s="48">
        <v>850</v>
      </c>
      <c r="AB15" s="49">
        <f t="shared" ca="1" si="13"/>
        <v>27200</v>
      </c>
      <c r="AC15" s="50">
        <f t="shared" ca="1" si="14"/>
        <v>27200</v>
      </c>
      <c r="AD15" s="50">
        <f t="shared" ca="1" si="15"/>
        <v>27200</v>
      </c>
      <c r="AE15" s="50">
        <f t="shared" ca="1" si="16"/>
        <v>27200</v>
      </c>
      <c r="AF15" s="50">
        <f t="shared" ca="1" si="17"/>
        <v>27200</v>
      </c>
      <c r="AG15" s="50">
        <f t="shared" ca="1" si="18"/>
        <v>27200</v>
      </c>
      <c r="AH15" s="51">
        <f t="shared" ca="1" si="19"/>
        <v>27200</v>
      </c>
      <c r="AI15" s="35">
        <f t="shared" ca="1" si="44"/>
        <v>190400</v>
      </c>
      <c r="AJ15" s="49">
        <f t="shared" ca="1" si="20"/>
        <v>5.952</v>
      </c>
      <c r="AK15" s="50">
        <f t="shared" ca="1" si="21"/>
        <v>4.032</v>
      </c>
      <c r="AL15" s="50">
        <f t="shared" ca="1" si="22"/>
        <v>2.1120000000000001</v>
      </c>
      <c r="AM15" s="50">
        <f t="shared" ca="1" si="23"/>
        <v>1.1520000000000001</v>
      </c>
      <c r="AN15" s="50">
        <f t="shared" ca="1" si="24"/>
        <v>1.7279999999999998</v>
      </c>
      <c r="AO15" s="50">
        <f t="shared" ca="1" si="25"/>
        <v>6.7200000000000006</v>
      </c>
      <c r="AP15" s="51">
        <f t="shared" ca="1" si="26"/>
        <v>1.536</v>
      </c>
      <c r="AQ15" s="52">
        <f t="shared" ca="1" si="27"/>
        <v>23.232000000000003</v>
      </c>
      <c r="AR15" s="49">
        <f t="shared" ca="1" si="28"/>
        <v>4569.8924731182797</v>
      </c>
      <c r="AS15" s="50">
        <f t="shared" ca="1" si="29"/>
        <v>6746.0317460317456</v>
      </c>
      <c r="AT15" s="50">
        <f t="shared" ca="1" si="30"/>
        <v>12878.787878787878</v>
      </c>
      <c r="AU15" s="50">
        <f t="shared" ca="1" si="31"/>
        <v>23611.111111111109</v>
      </c>
      <c r="AV15" s="50">
        <f t="shared" ca="1" si="32"/>
        <v>15740.740740740743</v>
      </c>
      <c r="AW15" s="50">
        <f t="shared" ca="1" si="33"/>
        <v>4047.6190476190473</v>
      </c>
      <c r="AX15" s="51">
        <f t="shared" ca="1" si="34"/>
        <v>17708.333333333332</v>
      </c>
      <c r="AY15" s="52">
        <f t="shared" ca="1" si="35"/>
        <v>8195.5922865013763</v>
      </c>
      <c r="AZ15" s="37">
        <f t="shared" si="36"/>
        <v>4569.8924731182797</v>
      </c>
      <c r="BA15" s="37">
        <f t="shared" si="37"/>
        <v>6746.0317460317456</v>
      </c>
      <c r="BB15" s="37">
        <f t="shared" si="38"/>
        <v>12878.787878787878</v>
      </c>
      <c r="BC15" s="37">
        <f t="shared" si="39"/>
        <v>23611.111111111109</v>
      </c>
      <c r="BD15" s="37">
        <f t="shared" si="40"/>
        <v>15740.740740740741</v>
      </c>
      <c r="BE15" s="37">
        <f t="shared" si="41"/>
        <v>4047.6190476190468</v>
      </c>
      <c r="BF15" s="37">
        <f t="shared" si="42"/>
        <v>17708.333333333332</v>
      </c>
      <c r="BG15" s="38">
        <f t="shared" si="45"/>
        <v>8</v>
      </c>
      <c r="BH15" s="38">
        <f t="shared" si="46"/>
        <v>8</v>
      </c>
      <c r="BI15" s="38">
        <f t="shared" si="47"/>
        <v>8</v>
      </c>
      <c r="BJ15" s="38">
        <f t="shared" si="48"/>
        <v>8</v>
      </c>
      <c r="BK15" s="38">
        <f t="shared" si="49"/>
        <v>8</v>
      </c>
      <c r="BL15" s="38">
        <f t="shared" si="50"/>
        <v>8</v>
      </c>
      <c r="BM15" s="38">
        <f t="shared" si="51"/>
        <v>8</v>
      </c>
      <c r="BO15" s="117"/>
      <c r="BP15" s="1"/>
    </row>
    <row r="16" spans="1:71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6.0999999999999999E-2</v>
      </c>
      <c r="F16" s="186">
        <v>2.8000000000000001E-2</v>
      </c>
      <c r="G16" s="186">
        <v>2.9000000000000001E-2</v>
      </c>
      <c r="H16" s="186">
        <v>1.0999999999999999E-2</v>
      </c>
      <c r="I16" s="186">
        <v>1.2999999999999999E-2</v>
      </c>
      <c r="J16" s="186">
        <v>3.6999999999999998E-2</v>
      </c>
      <c r="K16" s="186">
        <v>1.6E-2</v>
      </c>
      <c r="L16" s="41">
        <f t="shared" ca="1" si="4"/>
        <v>1344</v>
      </c>
      <c r="M16" s="42">
        <f t="shared" si="5"/>
        <v>8</v>
      </c>
      <c r="N16" s="43">
        <f t="shared" si="6"/>
        <v>8</v>
      </c>
      <c r="O16" s="43">
        <f t="shared" si="7"/>
        <v>8</v>
      </c>
      <c r="P16" s="43">
        <f t="shared" si="8"/>
        <v>8</v>
      </c>
      <c r="Q16" s="43">
        <f t="shared" si="9"/>
        <v>8</v>
      </c>
      <c r="R16" s="43">
        <f t="shared" si="10"/>
        <v>8</v>
      </c>
      <c r="S16" s="44">
        <f t="shared" si="11"/>
        <v>8</v>
      </c>
      <c r="T16" s="45">
        <f t="shared" ca="1" si="12"/>
        <v>224</v>
      </c>
      <c r="U16" s="46">
        <v>850</v>
      </c>
      <c r="V16" s="47">
        <v>850</v>
      </c>
      <c r="W16" s="47">
        <v>850</v>
      </c>
      <c r="X16" s="47">
        <v>850</v>
      </c>
      <c r="Y16" s="47">
        <v>850</v>
      </c>
      <c r="Z16" s="47">
        <v>850</v>
      </c>
      <c r="AA16" s="48">
        <v>850</v>
      </c>
      <c r="AB16" s="49">
        <f t="shared" ca="1" si="13"/>
        <v>27200</v>
      </c>
      <c r="AC16" s="50">
        <f t="shared" ca="1" si="14"/>
        <v>27200</v>
      </c>
      <c r="AD16" s="50">
        <f t="shared" ca="1" si="15"/>
        <v>27200</v>
      </c>
      <c r="AE16" s="50">
        <f t="shared" ca="1" si="16"/>
        <v>27200</v>
      </c>
      <c r="AF16" s="50">
        <f t="shared" ca="1" si="17"/>
        <v>27200</v>
      </c>
      <c r="AG16" s="50">
        <f t="shared" ca="1" si="18"/>
        <v>27200</v>
      </c>
      <c r="AH16" s="51">
        <f t="shared" ca="1" si="19"/>
        <v>27200</v>
      </c>
      <c r="AI16" s="35">
        <f t="shared" ca="1" si="44"/>
        <v>190400</v>
      </c>
      <c r="AJ16" s="49">
        <f t="shared" ca="1" si="20"/>
        <v>11.712</v>
      </c>
      <c r="AK16" s="50">
        <f t="shared" ca="1" si="21"/>
        <v>5.3760000000000003</v>
      </c>
      <c r="AL16" s="50">
        <f t="shared" ca="1" si="22"/>
        <v>5.5680000000000005</v>
      </c>
      <c r="AM16" s="50">
        <f t="shared" ca="1" si="23"/>
        <v>2.1120000000000001</v>
      </c>
      <c r="AN16" s="50">
        <f t="shared" ca="1" si="24"/>
        <v>2.496</v>
      </c>
      <c r="AO16" s="50">
        <f t="shared" ca="1" si="25"/>
        <v>7.1039999999999992</v>
      </c>
      <c r="AP16" s="51">
        <f t="shared" ca="1" si="26"/>
        <v>3.0720000000000001</v>
      </c>
      <c r="AQ16" s="52">
        <f t="shared" ca="1" si="27"/>
        <v>37.44</v>
      </c>
      <c r="AR16" s="49">
        <f t="shared" ca="1" si="28"/>
        <v>2322.4043715846997</v>
      </c>
      <c r="AS16" s="50">
        <f t="shared" ca="1" si="29"/>
        <v>5059.5238095238092</v>
      </c>
      <c r="AT16" s="50">
        <f t="shared" ca="1" si="30"/>
        <v>4885.0574712643675</v>
      </c>
      <c r="AU16" s="50">
        <f t="shared" ca="1" si="31"/>
        <v>12878.787878787878</v>
      </c>
      <c r="AV16" s="50">
        <f t="shared" ca="1" si="32"/>
        <v>10897.435897435897</v>
      </c>
      <c r="AW16" s="50">
        <f t="shared" ca="1" si="33"/>
        <v>3828.828828828829</v>
      </c>
      <c r="AX16" s="51">
        <f t="shared" ca="1" si="34"/>
        <v>8854.1666666666661</v>
      </c>
      <c r="AY16" s="52">
        <f t="shared" ca="1" si="35"/>
        <v>5085.4700854700859</v>
      </c>
      <c r="AZ16" s="37">
        <f t="shared" si="36"/>
        <v>2322.4043715846992</v>
      </c>
      <c r="BA16" s="37">
        <f t="shared" si="37"/>
        <v>5059.5238095238092</v>
      </c>
      <c r="BB16" s="37">
        <f t="shared" si="38"/>
        <v>4885.0574712643675</v>
      </c>
      <c r="BC16" s="37">
        <f t="shared" si="39"/>
        <v>12878.787878787878</v>
      </c>
      <c r="BD16" s="37">
        <f t="shared" si="40"/>
        <v>10897.435897435897</v>
      </c>
      <c r="BE16" s="37">
        <f t="shared" si="41"/>
        <v>3828.8288288288286</v>
      </c>
      <c r="BF16" s="37">
        <f t="shared" si="42"/>
        <v>8854.1666666666661</v>
      </c>
      <c r="BG16" s="38">
        <f t="shared" si="45"/>
        <v>8</v>
      </c>
      <c r="BH16" s="38">
        <f t="shared" si="46"/>
        <v>8</v>
      </c>
      <c r="BI16" s="38">
        <f t="shared" si="47"/>
        <v>8</v>
      </c>
      <c r="BJ16" s="38">
        <f t="shared" si="48"/>
        <v>8</v>
      </c>
      <c r="BK16" s="38">
        <f t="shared" si="49"/>
        <v>8</v>
      </c>
      <c r="BL16" s="38">
        <f t="shared" si="50"/>
        <v>8</v>
      </c>
      <c r="BM16" s="38">
        <f t="shared" si="51"/>
        <v>8</v>
      </c>
      <c r="BO16" s="117"/>
      <c r="BP16" s="1"/>
    </row>
    <row r="17" spans="2:68" ht="15" thickBot="1">
      <c r="B17" s="3" t="s">
        <v>50</v>
      </c>
      <c r="C17" s="39">
        <v>0.45833333333333331</v>
      </c>
      <c r="D17" s="40">
        <v>0.5</v>
      </c>
      <c r="E17" s="186">
        <v>0.114</v>
      </c>
      <c r="F17" s="186">
        <v>6.8000000000000005E-2</v>
      </c>
      <c r="G17" s="186">
        <v>2.7E-2</v>
      </c>
      <c r="H17" s="186">
        <v>5.0000000000000001E-3</v>
      </c>
      <c r="I17" s="186">
        <v>2.5999999999999999E-2</v>
      </c>
      <c r="J17" s="186">
        <v>3.1E-2</v>
      </c>
      <c r="K17" s="186">
        <v>4.2999999999999997E-2</v>
      </c>
      <c r="L17" s="41">
        <f t="shared" ca="1" si="4"/>
        <v>1152</v>
      </c>
      <c r="M17" s="42">
        <f t="shared" si="5"/>
        <v>8</v>
      </c>
      <c r="N17" s="43">
        <f t="shared" si="6"/>
        <v>8</v>
      </c>
      <c r="O17" s="43">
        <f t="shared" si="7"/>
        <v>8</v>
      </c>
      <c r="P17" s="43">
        <f t="shared" si="8"/>
        <v>0</v>
      </c>
      <c r="Q17" s="43">
        <f t="shared" si="9"/>
        <v>8</v>
      </c>
      <c r="R17" s="43">
        <f t="shared" si="10"/>
        <v>8</v>
      </c>
      <c r="S17" s="44">
        <f t="shared" si="11"/>
        <v>8</v>
      </c>
      <c r="T17" s="45">
        <f t="shared" ca="1" si="12"/>
        <v>192</v>
      </c>
      <c r="U17" s="46">
        <v>1700</v>
      </c>
      <c r="V17" s="47">
        <v>1700</v>
      </c>
      <c r="W17" s="47">
        <v>1700</v>
      </c>
      <c r="X17" s="47">
        <v>1700</v>
      </c>
      <c r="Y17" s="47">
        <v>1700</v>
      </c>
      <c r="Z17" s="47">
        <v>1700</v>
      </c>
      <c r="AA17" s="48">
        <v>1700</v>
      </c>
      <c r="AB17" s="49">
        <f t="shared" ca="1" si="13"/>
        <v>54400</v>
      </c>
      <c r="AC17" s="50">
        <f t="shared" ca="1" si="14"/>
        <v>54400</v>
      </c>
      <c r="AD17" s="50">
        <f t="shared" ca="1" si="15"/>
        <v>54400</v>
      </c>
      <c r="AE17" s="50">
        <f t="shared" ca="1" si="16"/>
        <v>0</v>
      </c>
      <c r="AF17" s="50">
        <f t="shared" ca="1" si="17"/>
        <v>54400</v>
      </c>
      <c r="AG17" s="50">
        <f t="shared" ca="1" si="18"/>
        <v>54400</v>
      </c>
      <c r="AH17" s="51">
        <f t="shared" ca="1" si="19"/>
        <v>54400</v>
      </c>
      <c r="AI17" s="35">
        <f t="shared" ca="1" si="44"/>
        <v>326400</v>
      </c>
      <c r="AJ17" s="49">
        <f t="shared" ca="1" si="20"/>
        <v>21.888000000000002</v>
      </c>
      <c r="AK17" s="50">
        <f t="shared" ca="1" si="21"/>
        <v>13.056000000000001</v>
      </c>
      <c r="AL17" s="50">
        <f t="shared" ca="1" si="22"/>
        <v>5.1840000000000002</v>
      </c>
      <c r="AM17" s="50">
        <f t="shared" ca="1" si="23"/>
        <v>0</v>
      </c>
      <c r="AN17" s="50">
        <f t="shared" ca="1" si="24"/>
        <v>4.992</v>
      </c>
      <c r="AO17" s="50">
        <f t="shared" ca="1" si="25"/>
        <v>5.952</v>
      </c>
      <c r="AP17" s="51">
        <f t="shared" ca="1" si="26"/>
        <v>8.2560000000000002</v>
      </c>
      <c r="AQ17" s="52">
        <f t="shared" ca="1" si="27"/>
        <v>59.327999999999996</v>
      </c>
      <c r="AR17" s="49">
        <f t="shared" ca="1" si="28"/>
        <v>2485.3801169590643</v>
      </c>
      <c r="AS17" s="50">
        <f t="shared" ca="1" si="29"/>
        <v>4166.6666666666661</v>
      </c>
      <c r="AT17" s="50">
        <f t="shared" ca="1" si="30"/>
        <v>10493.827160493827</v>
      </c>
      <c r="AU17" s="50" t="str">
        <f t="shared" ca="1" si="31"/>
        <v/>
      </c>
      <c r="AV17" s="50">
        <f t="shared" ca="1" si="32"/>
        <v>10897.435897435897</v>
      </c>
      <c r="AW17" s="50">
        <f t="shared" ca="1" si="33"/>
        <v>9139.7849462365593</v>
      </c>
      <c r="AX17" s="51">
        <f t="shared" ca="1" si="34"/>
        <v>6589.1472868217052</v>
      </c>
      <c r="AY17" s="52">
        <f t="shared" ca="1" si="35"/>
        <v>5501.6181229773465</v>
      </c>
      <c r="AZ17" s="37">
        <f t="shared" si="36"/>
        <v>2485.3801169590643</v>
      </c>
      <c r="BA17" s="37">
        <f t="shared" si="37"/>
        <v>4166.6666666666661</v>
      </c>
      <c r="BB17" s="37">
        <f t="shared" si="38"/>
        <v>10493.827160493827</v>
      </c>
      <c r="BC17" s="37">
        <f t="shared" si="39"/>
        <v>56666.666666666664</v>
      </c>
      <c r="BD17" s="37">
        <f t="shared" si="40"/>
        <v>10897.435897435897</v>
      </c>
      <c r="BE17" s="37">
        <f t="shared" si="41"/>
        <v>9139.7849462365593</v>
      </c>
      <c r="BF17" s="37">
        <f t="shared" si="42"/>
        <v>6589.1472868217052</v>
      </c>
      <c r="BG17" s="38">
        <f t="shared" si="45"/>
        <v>8</v>
      </c>
      <c r="BH17" s="38">
        <f t="shared" si="46"/>
        <v>8</v>
      </c>
      <c r="BI17" s="38">
        <f t="shared" si="47"/>
        <v>8</v>
      </c>
      <c r="BJ17" s="38">
        <f t="shared" si="48"/>
        <v>0</v>
      </c>
      <c r="BK17" s="38">
        <f t="shared" si="49"/>
        <v>8</v>
      </c>
      <c r="BL17" s="38">
        <f t="shared" si="50"/>
        <v>8</v>
      </c>
      <c r="BM17" s="38">
        <f t="shared" si="51"/>
        <v>8</v>
      </c>
      <c r="BO17" s="117"/>
      <c r="BP17" s="1"/>
    </row>
    <row r="18" spans="2:68" ht="15" thickBot="1">
      <c r="B18" s="3" t="s">
        <v>51</v>
      </c>
      <c r="C18" s="39">
        <v>0.5</v>
      </c>
      <c r="D18" s="40">
        <v>0.54166666666666663</v>
      </c>
      <c r="E18" s="186">
        <v>7.8E-2</v>
      </c>
      <c r="F18" s="186">
        <v>0.09</v>
      </c>
      <c r="G18" s="186">
        <v>2.9000000000000001E-2</v>
      </c>
      <c r="H18" s="186">
        <v>7.0000000000000001E-3</v>
      </c>
      <c r="I18" s="186">
        <v>1.0999999999999999E-2</v>
      </c>
      <c r="J18" s="186">
        <v>5.1999999999999998E-2</v>
      </c>
      <c r="K18" s="186">
        <v>1.4999999999999999E-2</v>
      </c>
      <c r="L18" s="41">
        <f t="shared" ca="1" si="4"/>
        <v>768</v>
      </c>
      <c r="M18" s="42">
        <f t="shared" si="5"/>
        <v>8</v>
      </c>
      <c r="N18" s="43">
        <f t="shared" si="6"/>
        <v>8</v>
      </c>
      <c r="O18" s="43">
        <f t="shared" si="7"/>
        <v>8</v>
      </c>
      <c r="P18" s="43">
        <f t="shared" si="8"/>
        <v>0</v>
      </c>
      <c r="Q18" s="43">
        <f t="shared" si="9"/>
        <v>0</v>
      </c>
      <c r="R18" s="43">
        <f t="shared" si="10"/>
        <v>8</v>
      </c>
      <c r="S18" s="44">
        <f t="shared" si="11"/>
        <v>0</v>
      </c>
      <c r="T18" s="45">
        <f t="shared" ca="1" si="12"/>
        <v>128</v>
      </c>
      <c r="U18" s="46">
        <v>4000</v>
      </c>
      <c r="V18" s="47">
        <v>4000</v>
      </c>
      <c r="W18" s="47">
        <v>4000</v>
      </c>
      <c r="X18" s="47">
        <v>4000</v>
      </c>
      <c r="Y18" s="47">
        <v>4000</v>
      </c>
      <c r="Z18" s="47">
        <v>4000</v>
      </c>
      <c r="AA18" s="48">
        <v>4000</v>
      </c>
      <c r="AB18" s="49">
        <f t="shared" ca="1" si="13"/>
        <v>128000</v>
      </c>
      <c r="AC18" s="50">
        <f t="shared" ca="1" si="14"/>
        <v>128000</v>
      </c>
      <c r="AD18" s="50">
        <f t="shared" ca="1" si="15"/>
        <v>128000</v>
      </c>
      <c r="AE18" s="50">
        <f t="shared" ca="1" si="16"/>
        <v>0</v>
      </c>
      <c r="AF18" s="50">
        <f t="shared" ca="1" si="17"/>
        <v>0</v>
      </c>
      <c r="AG18" s="50">
        <f t="shared" ca="1" si="18"/>
        <v>128000</v>
      </c>
      <c r="AH18" s="51">
        <f t="shared" ca="1" si="19"/>
        <v>0</v>
      </c>
      <c r="AI18" s="35">
        <f t="shared" ca="1" si="44"/>
        <v>512000</v>
      </c>
      <c r="AJ18" s="49">
        <f t="shared" ca="1" si="20"/>
        <v>14.975999999999999</v>
      </c>
      <c r="AK18" s="50">
        <f t="shared" ca="1" si="21"/>
        <v>17.28</v>
      </c>
      <c r="AL18" s="50">
        <f t="shared" ca="1" si="22"/>
        <v>5.5680000000000005</v>
      </c>
      <c r="AM18" s="50">
        <f t="shared" ca="1" si="23"/>
        <v>0</v>
      </c>
      <c r="AN18" s="50">
        <f t="shared" ca="1" si="24"/>
        <v>0</v>
      </c>
      <c r="AO18" s="50">
        <f t="shared" ca="1" si="25"/>
        <v>9.984</v>
      </c>
      <c r="AP18" s="51">
        <f t="shared" ca="1" si="26"/>
        <v>0</v>
      </c>
      <c r="AQ18" s="52">
        <f t="shared" ca="1" si="27"/>
        <v>47.808</v>
      </c>
      <c r="AR18" s="49">
        <f t="shared" ca="1" si="28"/>
        <v>8547.0085470085469</v>
      </c>
      <c r="AS18" s="50">
        <f t="shared" ca="1" si="29"/>
        <v>7407.4074074074069</v>
      </c>
      <c r="AT18" s="50">
        <f t="shared" ca="1" si="30"/>
        <v>22988.505747126434</v>
      </c>
      <c r="AU18" s="50" t="str">
        <f t="shared" ca="1" si="31"/>
        <v/>
      </c>
      <c r="AV18" s="50" t="str">
        <f t="shared" ca="1" si="32"/>
        <v/>
      </c>
      <c r="AW18" s="50">
        <f t="shared" ca="1" si="33"/>
        <v>12820.51282051282</v>
      </c>
      <c r="AX18" s="51" t="str">
        <f t="shared" ca="1" si="34"/>
        <v/>
      </c>
      <c r="AY18" s="52">
        <f t="shared" ca="1" si="35"/>
        <v>10709.504685408299</v>
      </c>
      <c r="AZ18" s="37">
        <f t="shared" si="36"/>
        <v>8547.0085470085469</v>
      </c>
      <c r="BA18" s="37">
        <f t="shared" si="37"/>
        <v>7407.4074074074069</v>
      </c>
      <c r="BB18" s="37">
        <f t="shared" si="38"/>
        <v>22988.505747126434</v>
      </c>
      <c r="BC18" s="37">
        <f t="shared" si="39"/>
        <v>95238.095238095237</v>
      </c>
      <c r="BD18" s="37">
        <f t="shared" si="40"/>
        <v>60606.060606060608</v>
      </c>
      <c r="BE18" s="37">
        <f t="shared" si="41"/>
        <v>12820.51282051282</v>
      </c>
      <c r="BF18" s="37">
        <f t="shared" si="42"/>
        <v>44444.444444444445</v>
      </c>
      <c r="BG18" s="38">
        <f t="shared" si="45"/>
        <v>8</v>
      </c>
      <c r="BH18" s="38">
        <f t="shared" si="46"/>
        <v>8</v>
      </c>
      <c r="BI18" s="38">
        <f t="shared" si="47"/>
        <v>8</v>
      </c>
      <c r="BJ18" s="38">
        <f t="shared" si="48"/>
        <v>0</v>
      </c>
      <c r="BK18" s="38">
        <f t="shared" si="49"/>
        <v>0</v>
      </c>
      <c r="BL18" s="38">
        <f t="shared" si="50"/>
        <v>8</v>
      </c>
      <c r="BM18" s="38">
        <f t="shared" si="51"/>
        <v>0</v>
      </c>
      <c r="BO18" s="117"/>
      <c r="BP18" s="1"/>
    </row>
    <row r="19" spans="2:68" ht="15" thickBot="1">
      <c r="B19" s="3" t="s">
        <v>51</v>
      </c>
      <c r="C19" s="39">
        <v>0.54166666666666663</v>
      </c>
      <c r="D19" s="40">
        <v>0.58333333333333337</v>
      </c>
      <c r="E19" s="186">
        <v>0.155</v>
      </c>
      <c r="F19" s="186">
        <v>1.4E-2</v>
      </c>
      <c r="G19" s="186">
        <v>8.0000000000000002E-3</v>
      </c>
      <c r="H19" s="186">
        <v>2.1000000000000001E-2</v>
      </c>
      <c r="I19" s="186">
        <v>1.7000000000000001E-2</v>
      </c>
      <c r="J19" s="186">
        <v>2.1000000000000001E-2</v>
      </c>
      <c r="K19" s="186">
        <v>0.04</v>
      </c>
      <c r="L19" s="41">
        <f t="shared" ca="1" si="4"/>
        <v>384</v>
      </c>
      <c r="M19" s="42">
        <f t="shared" si="5"/>
        <v>8</v>
      </c>
      <c r="N19" s="43">
        <f t="shared" si="6"/>
        <v>0</v>
      </c>
      <c r="O19" s="43">
        <f t="shared" si="7"/>
        <v>0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8</v>
      </c>
      <c r="T19" s="45">
        <f t="shared" ca="1" si="12"/>
        <v>64</v>
      </c>
      <c r="U19" s="46">
        <v>3800</v>
      </c>
      <c r="V19" s="47">
        <v>3800</v>
      </c>
      <c r="W19" s="47">
        <v>3800</v>
      </c>
      <c r="X19" s="47">
        <v>3800</v>
      </c>
      <c r="Y19" s="47">
        <v>3800</v>
      </c>
      <c r="Z19" s="47">
        <v>3800</v>
      </c>
      <c r="AA19" s="48">
        <v>3800</v>
      </c>
      <c r="AB19" s="49">
        <f t="shared" ca="1" si="13"/>
        <v>121600</v>
      </c>
      <c r="AC19" s="50">
        <f t="shared" ca="1" si="14"/>
        <v>0</v>
      </c>
      <c r="AD19" s="50">
        <f t="shared" ca="1" si="15"/>
        <v>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121600</v>
      </c>
      <c r="AI19" s="35">
        <f t="shared" ca="1" si="44"/>
        <v>243200</v>
      </c>
      <c r="AJ19" s="49">
        <f t="shared" ca="1" si="20"/>
        <v>29.759999999999998</v>
      </c>
      <c r="AK19" s="50">
        <f t="shared" ca="1" si="21"/>
        <v>0</v>
      </c>
      <c r="AL19" s="50">
        <f t="shared" ca="1" si="22"/>
        <v>0</v>
      </c>
      <c r="AM19" s="50">
        <f t="shared" ca="1" si="23"/>
        <v>0</v>
      </c>
      <c r="AN19" s="50">
        <f t="shared" ca="1" si="24"/>
        <v>0</v>
      </c>
      <c r="AO19" s="50">
        <f t="shared" ca="1" si="25"/>
        <v>0</v>
      </c>
      <c r="AP19" s="51">
        <f t="shared" ca="1" si="26"/>
        <v>7.68</v>
      </c>
      <c r="AQ19" s="52">
        <f t="shared" ca="1" si="27"/>
        <v>37.44</v>
      </c>
      <c r="AR19" s="49">
        <f t="shared" ca="1" si="28"/>
        <v>4086.0215053763445</v>
      </c>
      <c r="AS19" s="50" t="str">
        <f t="shared" ca="1" si="29"/>
        <v/>
      </c>
      <c r="AT19" s="50" t="str">
        <f t="shared" ca="1" si="30"/>
        <v/>
      </c>
      <c r="AU19" s="50" t="str">
        <f t="shared" ca="1" si="31"/>
        <v/>
      </c>
      <c r="AV19" s="50" t="str">
        <f t="shared" ca="1" si="32"/>
        <v/>
      </c>
      <c r="AW19" s="50" t="str">
        <f t="shared" ca="1" si="33"/>
        <v/>
      </c>
      <c r="AX19" s="51">
        <f t="shared" ca="1" si="34"/>
        <v>15833.333333333334</v>
      </c>
      <c r="AY19" s="52">
        <f t="shared" ca="1" si="35"/>
        <v>6495.7264957264961</v>
      </c>
      <c r="AZ19" s="37">
        <f t="shared" si="36"/>
        <v>4086.0215053763445</v>
      </c>
      <c r="BA19" s="37">
        <f t="shared" si="37"/>
        <v>45238.095238095237</v>
      </c>
      <c r="BB19" s="37">
        <f t="shared" si="38"/>
        <v>79166.666666666672</v>
      </c>
      <c r="BC19" s="37">
        <f t="shared" si="39"/>
        <v>30158.730158730159</v>
      </c>
      <c r="BD19" s="37">
        <f t="shared" si="40"/>
        <v>37254.901960784315</v>
      </c>
      <c r="BE19" s="37">
        <f t="shared" si="41"/>
        <v>30158.730158730159</v>
      </c>
      <c r="BF19" s="37">
        <f t="shared" si="42"/>
        <v>15833.333333333334</v>
      </c>
      <c r="BG19" s="38">
        <f t="shared" si="45"/>
        <v>8</v>
      </c>
      <c r="BH19" s="38">
        <f t="shared" si="46"/>
        <v>0</v>
      </c>
      <c r="BI19" s="38">
        <f t="shared" si="47"/>
        <v>0</v>
      </c>
      <c r="BJ19" s="38">
        <f t="shared" si="48"/>
        <v>0</v>
      </c>
      <c r="BK19" s="38">
        <f t="shared" si="49"/>
        <v>0</v>
      </c>
      <c r="BL19" s="38">
        <f t="shared" si="50"/>
        <v>0</v>
      </c>
      <c r="BM19" s="38">
        <f t="shared" si="51"/>
        <v>8</v>
      </c>
      <c r="BO19" s="117"/>
      <c r="BP19" s="1"/>
    </row>
    <row r="20" spans="2:68" ht="15" thickBot="1">
      <c r="B20" s="3" t="s">
        <v>52</v>
      </c>
      <c r="C20" s="39">
        <v>0.58333333333333337</v>
      </c>
      <c r="D20" s="40">
        <v>0.625</v>
      </c>
      <c r="E20" s="186">
        <v>5.0999999999999997E-2</v>
      </c>
      <c r="F20" s="186">
        <v>0.03</v>
      </c>
      <c r="G20" s="186">
        <v>1.7999999999999999E-2</v>
      </c>
      <c r="H20" s="186">
        <v>6.3E-2</v>
      </c>
      <c r="I20" s="186">
        <v>0.01</v>
      </c>
      <c r="J20" s="186">
        <v>2.7E-2</v>
      </c>
      <c r="K20" s="186">
        <v>3.4000000000000002E-2</v>
      </c>
      <c r="L20" s="41">
        <f t="shared" ca="1" si="4"/>
        <v>384</v>
      </c>
      <c r="M20" s="42">
        <f t="shared" si="5"/>
        <v>8</v>
      </c>
      <c r="N20" s="43">
        <f t="shared" si="6"/>
        <v>0</v>
      </c>
      <c r="O20" s="43">
        <f t="shared" si="7"/>
        <v>0</v>
      </c>
      <c r="P20" s="43">
        <f t="shared" si="8"/>
        <v>8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45">
        <f t="shared" ca="1" si="12"/>
        <v>64</v>
      </c>
      <c r="U20" s="46">
        <v>6000</v>
      </c>
      <c r="V20" s="47">
        <v>6000</v>
      </c>
      <c r="W20" s="47">
        <v>6000</v>
      </c>
      <c r="X20" s="47">
        <v>6000</v>
      </c>
      <c r="Y20" s="47">
        <v>6000</v>
      </c>
      <c r="Z20" s="47">
        <v>6000</v>
      </c>
      <c r="AA20" s="48">
        <v>6000</v>
      </c>
      <c r="AB20" s="49">
        <f t="shared" ca="1" si="13"/>
        <v>192000</v>
      </c>
      <c r="AC20" s="50">
        <f t="shared" ca="1" si="14"/>
        <v>0</v>
      </c>
      <c r="AD20" s="50">
        <f t="shared" ca="1" si="15"/>
        <v>0</v>
      </c>
      <c r="AE20" s="50">
        <f t="shared" ca="1" si="16"/>
        <v>192000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44"/>
        <v>384000</v>
      </c>
      <c r="AJ20" s="49">
        <f t="shared" ca="1" si="20"/>
        <v>9.7919999999999998</v>
      </c>
      <c r="AK20" s="50">
        <f t="shared" ca="1" si="21"/>
        <v>0</v>
      </c>
      <c r="AL20" s="50">
        <f t="shared" ca="1" si="22"/>
        <v>0</v>
      </c>
      <c r="AM20" s="50">
        <f t="shared" ca="1" si="23"/>
        <v>12.096</v>
      </c>
      <c r="AN20" s="50">
        <f t="shared" ca="1" si="24"/>
        <v>0</v>
      </c>
      <c r="AO20" s="50">
        <f t="shared" ca="1" si="25"/>
        <v>0</v>
      </c>
      <c r="AP20" s="51">
        <f t="shared" ca="1" si="26"/>
        <v>0</v>
      </c>
      <c r="AQ20" s="52">
        <f t="shared" ca="1" si="27"/>
        <v>21.887999999999998</v>
      </c>
      <c r="AR20" s="49">
        <f t="shared" ca="1" si="28"/>
        <v>19607.843137254902</v>
      </c>
      <c r="AS20" s="50" t="str">
        <f t="shared" ca="1" si="29"/>
        <v/>
      </c>
      <c r="AT20" s="50" t="str">
        <f t="shared" ca="1" si="30"/>
        <v/>
      </c>
      <c r="AU20" s="50">
        <f t="shared" ca="1" si="31"/>
        <v>15873.015873015873</v>
      </c>
      <c r="AV20" s="50" t="str">
        <f t="shared" ca="1" si="32"/>
        <v/>
      </c>
      <c r="AW20" s="50" t="str">
        <f t="shared" ca="1" si="33"/>
        <v/>
      </c>
      <c r="AX20" s="51" t="str">
        <f t="shared" ca="1" si="34"/>
        <v/>
      </c>
      <c r="AY20" s="52">
        <f t="shared" ca="1" si="35"/>
        <v>17543.859649122809</v>
      </c>
      <c r="AZ20" s="37">
        <f t="shared" si="36"/>
        <v>19607.843137254902</v>
      </c>
      <c r="BA20" s="37">
        <f t="shared" si="37"/>
        <v>33333.333333333336</v>
      </c>
      <c r="BB20" s="37">
        <f t="shared" si="38"/>
        <v>55555.555555555562</v>
      </c>
      <c r="BC20" s="37">
        <f t="shared" si="39"/>
        <v>15873.015873015873</v>
      </c>
      <c r="BD20" s="37">
        <f t="shared" si="40"/>
        <v>100000</v>
      </c>
      <c r="BE20" s="37">
        <f t="shared" si="41"/>
        <v>37037.037037037036</v>
      </c>
      <c r="BF20" s="37">
        <f t="shared" si="42"/>
        <v>29411.76470588235</v>
      </c>
      <c r="BG20" s="38">
        <f t="shared" si="45"/>
        <v>8</v>
      </c>
      <c r="BH20" s="38">
        <f t="shared" si="46"/>
        <v>0</v>
      </c>
      <c r="BI20" s="38">
        <f t="shared" si="47"/>
        <v>0</v>
      </c>
      <c r="BJ20" s="38">
        <f t="shared" si="48"/>
        <v>8</v>
      </c>
      <c r="BK20" s="38">
        <f t="shared" si="49"/>
        <v>0</v>
      </c>
      <c r="BL20" s="38">
        <f t="shared" si="50"/>
        <v>0</v>
      </c>
      <c r="BM20" s="38">
        <f t="shared" si="51"/>
        <v>0</v>
      </c>
      <c r="BO20" s="117"/>
      <c r="BP20" s="1"/>
    </row>
    <row r="21" spans="2:68" ht="15" thickBot="1">
      <c r="B21" s="3" t="s">
        <v>52</v>
      </c>
      <c r="C21" s="39">
        <v>0.625</v>
      </c>
      <c r="D21" s="40">
        <v>0.66666666666666663</v>
      </c>
      <c r="E21" s="186">
        <v>5.1999999999999998E-2</v>
      </c>
      <c r="F21" s="186">
        <v>4.3999999999999997E-2</v>
      </c>
      <c r="G21" s="186">
        <v>3.5000000000000003E-2</v>
      </c>
      <c r="H21" s="186">
        <v>2.5000000000000001E-2</v>
      </c>
      <c r="I21" s="186">
        <v>5.5E-2</v>
      </c>
      <c r="J21" s="186">
        <v>3.6999999999999998E-2</v>
      </c>
      <c r="K21" s="186">
        <v>2.1999999999999999E-2</v>
      </c>
      <c r="L21" s="41">
        <f t="shared" ca="1" si="4"/>
        <v>576</v>
      </c>
      <c r="M21" s="42">
        <f t="shared" si="5"/>
        <v>8</v>
      </c>
      <c r="N21" s="43">
        <f t="shared" si="6"/>
        <v>8</v>
      </c>
      <c r="O21" s="43">
        <f t="shared" si="7"/>
        <v>0</v>
      </c>
      <c r="P21" s="43">
        <f t="shared" si="8"/>
        <v>0</v>
      </c>
      <c r="Q21" s="43">
        <f t="shared" si="9"/>
        <v>8</v>
      </c>
      <c r="R21" s="43">
        <f t="shared" si="10"/>
        <v>0</v>
      </c>
      <c r="S21" s="44">
        <f t="shared" si="11"/>
        <v>0</v>
      </c>
      <c r="T21" s="45">
        <f t="shared" ca="1" si="12"/>
        <v>96</v>
      </c>
      <c r="U21" s="46">
        <v>6000</v>
      </c>
      <c r="V21" s="47">
        <v>6000</v>
      </c>
      <c r="W21" s="47">
        <v>6000</v>
      </c>
      <c r="X21" s="47">
        <v>6000</v>
      </c>
      <c r="Y21" s="47">
        <v>6000</v>
      </c>
      <c r="Z21" s="47">
        <v>6000</v>
      </c>
      <c r="AA21" s="48">
        <v>6000</v>
      </c>
      <c r="AB21" s="49">
        <f t="shared" ca="1" si="13"/>
        <v>192000</v>
      </c>
      <c r="AC21" s="50">
        <f t="shared" ca="1" si="14"/>
        <v>192000</v>
      </c>
      <c r="AD21" s="50">
        <f t="shared" ca="1" si="15"/>
        <v>0</v>
      </c>
      <c r="AE21" s="50">
        <f t="shared" ca="1" si="16"/>
        <v>0</v>
      </c>
      <c r="AF21" s="50">
        <f t="shared" ca="1" si="17"/>
        <v>192000</v>
      </c>
      <c r="AG21" s="50">
        <f t="shared" ca="1" si="18"/>
        <v>0</v>
      </c>
      <c r="AH21" s="51">
        <f t="shared" ca="1" si="19"/>
        <v>0</v>
      </c>
      <c r="AI21" s="35">
        <f t="shared" ca="1" si="44"/>
        <v>576000</v>
      </c>
      <c r="AJ21" s="49">
        <f t="shared" ca="1" si="20"/>
        <v>9.984</v>
      </c>
      <c r="AK21" s="50">
        <f t="shared" ca="1" si="21"/>
        <v>8.4480000000000004</v>
      </c>
      <c r="AL21" s="50">
        <f t="shared" ca="1" si="22"/>
        <v>0</v>
      </c>
      <c r="AM21" s="50">
        <f t="shared" ca="1" si="23"/>
        <v>0</v>
      </c>
      <c r="AN21" s="50">
        <f t="shared" ca="1" si="24"/>
        <v>10.56</v>
      </c>
      <c r="AO21" s="50">
        <f t="shared" ca="1" si="25"/>
        <v>0</v>
      </c>
      <c r="AP21" s="51">
        <f t="shared" ca="1" si="26"/>
        <v>0</v>
      </c>
      <c r="AQ21" s="52">
        <f t="shared" ca="1" si="27"/>
        <v>28.992000000000004</v>
      </c>
      <c r="AR21" s="49">
        <f t="shared" ca="1" si="28"/>
        <v>19230.76923076923</v>
      </c>
      <c r="AS21" s="50">
        <f t="shared" ca="1" si="29"/>
        <v>22727.272727272728</v>
      </c>
      <c r="AT21" s="50" t="str">
        <f t="shared" ca="1" si="30"/>
        <v/>
      </c>
      <c r="AU21" s="50" t="str">
        <f t="shared" ca="1" si="31"/>
        <v/>
      </c>
      <c r="AV21" s="50">
        <f t="shared" ca="1" si="32"/>
        <v>18181.81818181818</v>
      </c>
      <c r="AW21" s="50" t="str">
        <f t="shared" ca="1" si="33"/>
        <v/>
      </c>
      <c r="AX21" s="51" t="str">
        <f t="shared" ca="1" si="34"/>
        <v/>
      </c>
      <c r="AY21" s="52">
        <f t="shared" ca="1" si="35"/>
        <v>19867.54966887417</v>
      </c>
      <c r="AZ21" s="37">
        <f t="shared" si="36"/>
        <v>19230.76923076923</v>
      </c>
      <c r="BA21" s="37">
        <f t="shared" si="37"/>
        <v>22727.272727272728</v>
      </c>
      <c r="BB21" s="37">
        <f t="shared" si="38"/>
        <v>28571.428571428569</v>
      </c>
      <c r="BC21" s="37">
        <f t="shared" si="39"/>
        <v>40000</v>
      </c>
      <c r="BD21" s="37">
        <f t="shared" si="40"/>
        <v>18181.81818181818</v>
      </c>
      <c r="BE21" s="37">
        <f t="shared" si="41"/>
        <v>27027.027027027027</v>
      </c>
      <c r="BF21" s="37">
        <f t="shared" si="42"/>
        <v>45454.545454545456</v>
      </c>
      <c r="BG21" s="38">
        <f t="shared" si="45"/>
        <v>8</v>
      </c>
      <c r="BH21" s="38">
        <f t="shared" si="46"/>
        <v>8</v>
      </c>
      <c r="BI21" s="38">
        <f t="shared" si="47"/>
        <v>0</v>
      </c>
      <c r="BJ21" s="38">
        <f t="shared" si="48"/>
        <v>0</v>
      </c>
      <c r="BK21" s="38">
        <f t="shared" si="49"/>
        <v>8</v>
      </c>
      <c r="BL21" s="38">
        <f t="shared" si="50"/>
        <v>0</v>
      </c>
      <c r="BM21" s="38">
        <f t="shared" si="51"/>
        <v>0</v>
      </c>
      <c r="BO21" s="117"/>
      <c r="BP21" s="1"/>
    </row>
    <row r="22" spans="2:68" ht="15" thickBot="1">
      <c r="B22" s="3" t="s">
        <v>52</v>
      </c>
      <c r="C22" s="39">
        <v>0.66666666666666663</v>
      </c>
      <c r="D22" s="40">
        <v>0.70833333333333337</v>
      </c>
      <c r="E22" s="186">
        <v>5.3999999999999999E-2</v>
      </c>
      <c r="F22" s="186">
        <v>0.11</v>
      </c>
      <c r="G22" s="186">
        <v>0.17699999999999999</v>
      </c>
      <c r="H22" s="186">
        <v>9.0999999999999998E-2</v>
      </c>
      <c r="I22" s="186">
        <v>0.111</v>
      </c>
      <c r="J22" s="186">
        <v>3.6999999999999998E-2</v>
      </c>
      <c r="K22" s="186">
        <v>6.3E-2</v>
      </c>
      <c r="L22" s="41">
        <f t="shared" ca="1" si="4"/>
        <v>768</v>
      </c>
      <c r="M22" s="42">
        <f t="shared" si="5"/>
        <v>0</v>
      </c>
      <c r="N22" s="43">
        <f t="shared" si="6"/>
        <v>8</v>
      </c>
      <c r="O22" s="43">
        <f t="shared" si="7"/>
        <v>8</v>
      </c>
      <c r="P22" s="43">
        <f t="shared" si="8"/>
        <v>8</v>
      </c>
      <c r="Q22" s="43">
        <f t="shared" si="9"/>
        <v>8</v>
      </c>
      <c r="R22" s="43">
        <f t="shared" si="10"/>
        <v>0</v>
      </c>
      <c r="S22" s="44">
        <f t="shared" si="11"/>
        <v>0</v>
      </c>
      <c r="T22" s="45">
        <f t="shared" ca="1" si="12"/>
        <v>128</v>
      </c>
      <c r="U22" s="46">
        <v>12750</v>
      </c>
      <c r="V22" s="47">
        <v>12750</v>
      </c>
      <c r="W22" s="47">
        <v>12750</v>
      </c>
      <c r="X22" s="47">
        <v>12750</v>
      </c>
      <c r="Y22" s="47">
        <v>12750</v>
      </c>
      <c r="Z22" s="47">
        <v>12750</v>
      </c>
      <c r="AA22" s="48">
        <v>12750</v>
      </c>
      <c r="AB22" s="49">
        <f t="shared" ca="1" si="13"/>
        <v>0</v>
      </c>
      <c r="AC22" s="50">
        <f t="shared" ca="1" si="14"/>
        <v>408000</v>
      </c>
      <c r="AD22" s="50">
        <f t="shared" ca="1" si="15"/>
        <v>408000</v>
      </c>
      <c r="AE22" s="50">
        <f t="shared" ca="1" si="16"/>
        <v>408000</v>
      </c>
      <c r="AF22" s="50">
        <f t="shared" ca="1" si="17"/>
        <v>408000</v>
      </c>
      <c r="AG22" s="50">
        <f t="shared" ca="1" si="18"/>
        <v>0</v>
      </c>
      <c r="AH22" s="51">
        <f t="shared" ca="1" si="19"/>
        <v>0</v>
      </c>
      <c r="AI22" s="35">
        <f t="shared" ca="1" si="44"/>
        <v>1632000</v>
      </c>
      <c r="AJ22" s="49">
        <f t="shared" ca="1" si="20"/>
        <v>0</v>
      </c>
      <c r="AK22" s="50">
        <f t="shared" ca="1" si="21"/>
        <v>21.12</v>
      </c>
      <c r="AL22" s="50">
        <f t="shared" ca="1" si="22"/>
        <v>33.983999999999995</v>
      </c>
      <c r="AM22" s="50">
        <f t="shared" ca="1" si="23"/>
        <v>17.472000000000001</v>
      </c>
      <c r="AN22" s="50">
        <f t="shared" ca="1" si="24"/>
        <v>21.312000000000001</v>
      </c>
      <c r="AO22" s="50">
        <f t="shared" ca="1" si="25"/>
        <v>0</v>
      </c>
      <c r="AP22" s="51">
        <f t="shared" ca="1" si="26"/>
        <v>0</v>
      </c>
      <c r="AQ22" s="52">
        <f t="shared" ca="1" si="27"/>
        <v>93.887999999999991</v>
      </c>
      <c r="AR22" s="49" t="str">
        <f t="shared" ca="1" si="28"/>
        <v/>
      </c>
      <c r="AS22" s="50">
        <f t="shared" ca="1" si="29"/>
        <v>19318.181818181816</v>
      </c>
      <c r="AT22" s="50">
        <f t="shared" ca="1" si="30"/>
        <v>12005.649717514127</v>
      </c>
      <c r="AU22" s="50">
        <f t="shared" ca="1" si="31"/>
        <v>23351.648351648349</v>
      </c>
      <c r="AV22" s="50">
        <f t="shared" ca="1" si="32"/>
        <v>19144.144144144142</v>
      </c>
      <c r="AW22" s="50" t="str">
        <f t="shared" ca="1" si="33"/>
        <v/>
      </c>
      <c r="AX22" s="51" t="str">
        <f t="shared" ca="1" si="34"/>
        <v/>
      </c>
      <c r="AY22" s="52">
        <f t="shared" ca="1" si="35"/>
        <v>17382.413087934561</v>
      </c>
      <c r="AZ22" s="37">
        <f t="shared" si="36"/>
        <v>39351.851851851854</v>
      </c>
      <c r="BA22" s="37">
        <f t="shared" si="37"/>
        <v>19318.18181818182</v>
      </c>
      <c r="BB22" s="37">
        <f t="shared" si="38"/>
        <v>12005.649717514125</v>
      </c>
      <c r="BC22" s="37">
        <f t="shared" si="39"/>
        <v>23351.648351648353</v>
      </c>
      <c r="BD22" s="37">
        <f t="shared" si="40"/>
        <v>19144.144144144146</v>
      </c>
      <c r="BE22" s="37">
        <f t="shared" si="41"/>
        <v>57432.432432432433</v>
      </c>
      <c r="BF22" s="37">
        <f t="shared" si="42"/>
        <v>33730.158730158728</v>
      </c>
      <c r="BG22" s="38">
        <f t="shared" si="45"/>
        <v>0</v>
      </c>
      <c r="BH22" s="38">
        <f t="shared" si="46"/>
        <v>8</v>
      </c>
      <c r="BI22" s="38">
        <f t="shared" si="47"/>
        <v>8</v>
      </c>
      <c r="BJ22" s="38">
        <f t="shared" si="48"/>
        <v>8</v>
      </c>
      <c r="BK22" s="38">
        <f t="shared" si="49"/>
        <v>8</v>
      </c>
      <c r="BL22" s="38">
        <f t="shared" si="50"/>
        <v>0</v>
      </c>
      <c r="BM22" s="38">
        <f t="shared" si="51"/>
        <v>0</v>
      </c>
      <c r="BO22" s="117"/>
      <c r="BP22" s="1"/>
    </row>
    <row r="23" spans="2:68" ht="15" thickBot="1">
      <c r="B23" s="3" t="s">
        <v>52</v>
      </c>
      <c r="C23" s="39">
        <v>0.70833333333333337</v>
      </c>
      <c r="D23" s="40">
        <v>0.75</v>
      </c>
      <c r="E23" s="186">
        <v>1.6E-2</v>
      </c>
      <c r="F23" s="186">
        <v>5.7000000000000002E-2</v>
      </c>
      <c r="G23" s="186">
        <v>3.6999999999999998E-2</v>
      </c>
      <c r="H23" s="186">
        <v>3.6999999999999998E-2</v>
      </c>
      <c r="I23" s="186">
        <v>2.9000000000000001E-2</v>
      </c>
      <c r="J23" s="186">
        <v>4.1000000000000002E-2</v>
      </c>
      <c r="K23" s="186">
        <v>6.3E-2</v>
      </c>
      <c r="L23" s="41">
        <f t="shared" ca="1" si="4"/>
        <v>576</v>
      </c>
      <c r="M23" s="42">
        <f t="shared" si="5"/>
        <v>0</v>
      </c>
      <c r="N23" s="43">
        <f t="shared" si="6"/>
        <v>8</v>
      </c>
      <c r="O23" s="43">
        <f t="shared" si="7"/>
        <v>0</v>
      </c>
      <c r="P23" s="43">
        <f t="shared" si="8"/>
        <v>0</v>
      </c>
      <c r="Q23" s="43">
        <f t="shared" si="9"/>
        <v>0</v>
      </c>
      <c r="R23" s="43">
        <f t="shared" si="10"/>
        <v>8</v>
      </c>
      <c r="S23" s="44">
        <f t="shared" si="11"/>
        <v>8</v>
      </c>
      <c r="T23" s="45">
        <f t="shared" ca="1" si="12"/>
        <v>96</v>
      </c>
      <c r="U23" s="46">
        <v>6000</v>
      </c>
      <c r="V23" s="47">
        <v>6000</v>
      </c>
      <c r="W23" s="47">
        <v>6000</v>
      </c>
      <c r="X23" s="47">
        <v>6000</v>
      </c>
      <c r="Y23" s="47">
        <v>6000</v>
      </c>
      <c r="Z23" s="47">
        <v>6000</v>
      </c>
      <c r="AA23" s="48">
        <v>6000</v>
      </c>
      <c r="AB23" s="49">
        <f t="shared" ca="1" si="13"/>
        <v>0</v>
      </c>
      <c r="AC23" s="50">
        <f t="shared" ca="1" si="14"/>
        <v>192000</v>
      </c>
      <c r="AD23" s="50">
        <f t="shared" ca="1" si="15"/>
        <v>0</v>
      </c>
      <c r="AE23" s="50">
        <f t="shared" ca="1" si="16"/>
        <v>0</v>
      </c>
      <c r="AF23" s="50">
        <f t="shared" ca="1" si="17"/>
        <v>0</v>
      </c>
      <c r="AG23" s="50">
        <f t="shared" ca="1" si="18"/>
        <v>192000</v>
      </c>
      <c r="AH23" s="51">
        <f t="shared" ca="1" si="19"/>
        <v>192000</v>
      </c>
      <c r="AI23" s="35">
        <f t="shared" ca="1" si="44"/>
        <v>576000</v>
      </c>
      <c r="AJ23" s="49">
        <f t="shared" ca="1" si="20"/>
        <v>0</v>
      </c>
      <c r="AK23" s="50">
        <f t="shared" ca="1" si="21"/>
        <v>10.944000000000001</v>
      </c>
      <c r="AL23" s="50">
        <f t="shared" ca="1" si="22"/>
        <v>0</v>
      </c>
      <c r="AM23" s="50">
        <f t="shared" ca="1" si="23"/>
        <v>0</v>
      </c>
      <c r="AN23" s="50">
        <f t="shared" ca="1" si="24"/>
        <v>0</v>
      </c>
      <c r="AO23" s="50">
        <f t="shared" ca="1" si="25"/>
        <v>7.8719999999999999</v>
      </c>
      <c r="AP23" s="51">
        <f t="shared" ca="1" si="26"/>
        <v>12.096</v>
      </c>
      <c r="AQ23" s="52">
        <f t="shared" ca="1" si="27"/>
        <v>30.912000000000003</v>
      </c>
      <c r="AR23" s="49" t="str">
        <f t="shared" ca="1" si="28"/>
        <v/>
      </c>
      <c r="AS23" s="50">
        <f t="shared" ca="1" si="29"/>
        <v>17543.859649122805</v>
      </c>
      <c r="AT23" s="50" t="str">
        <f t="shared" ca="1" si="30"/>
        <v/>
      </c>
      <c r="AU23" s="50" t="str">
        <f t="shared" ca="1" si="31"/>
        <v/>
      </c>
      <c r="AV23" s="50" t="str">
        <f t="shared" ca="1" si="32"/>
        <v/>
      </c>
      <c r="AW23" s="50">
        <f t="shared" ca="1" si="33"/>
        <v>24390.243902439026</v>
      </c>
      <c r="AX23" s="51">
        <f t="shared" ca="1" si="34"/>
        <v>15873.015873015873</v>
      </c>
      <c r="AY23" s="52">
        <f t="shared" ca="1" si="35"/>
        <v>18633.540372670806</v>
      </c>
      <c r="AZ23" s="37">
        <f t="shared" si="36"/>
        <v>62500</v>
      </c>
      <c r="BA23" s="37">
        <f t="shared" si="37"/>
        <v>17543.859649122805</v>
      </c>
      <c r="BB23" s="37">
        <f t="shared" si="38"/>
        <v>27027.027027027027</v>
      </c>
      <c r="BC23" s="37">
        <f t="shared" si="39"/>
        <v>27027.027027027027</v>
      </c>
      <c r="BD23" s="37">
        <f t="shared" si="40"/>
        <v>34482.758620689652</v>
      </c>
      <c r="BE23" s="37">
        <f t="shared" si="41"/>
        <v>24390.243902439022</v>
      </c>
      <c r="BF23" s="37">
        <f t="shared" si="42"/>
        <v>15873.015873015873</v>
      </c>
      <c r="BG23" s="38">
        <f t="shared" si="45"/>
        <v>0</v>
      </c>
      <c r="BH23" s="38">
        <f t="shared" si="46"/>
        <v>8</v>
      </c>
      <c r="BI23" s="38">
        <f t="shared" si="47"/>
        <v>0</v>
      </c>
      <c r="BJ23" s="38">
        <f t="shared" si="48"/>
        <v>0</v>
      </c>
      <c r="BK23" s="38">
        <f t="shared" si="49"/>
        <v>0</v>
      </c>
      <c r="BL23" s="38">
        <f t="shared" si="50"/>
        <v>8</v>
      </c>
      <c r="BM23" s="38">
        <f t="shared" si="51"/>
        <v>8</v>
      </c>
      <c r="BO23" s="117"/>
      <c r="BP23" s="1"/>
    </row>
    <row r="24" spans="2:68" ht="15" thickBot="1">
      <c r="B24" s="3" t="s">
        <v>48</v>
      </c>
      <c r="C24" s="39">
        <v>0.75</v>
      </c>
      <c r="D24" s="40">
        <v>0.79166666666666663</v>
      </c>
      <c r="E24" s="186">
        <v>8.5999999999999993E-2</v>
      </c>
      <c r="F24" s="186">
        <v>0.126</v>
      </c>
      <c r="G24" s="186">
        <v>4.2000000000000003E-2</v>
      </c>
      <c r="H24" s="186">
        <v>4.8000000000000001E-2</v>
      </c>
      <c r="I24" s="186">
        <v>7.1999999999999995E-2</v>
      </c>
      <c r="J24" s="186">
        <v>3.2000000000000001E-2</v>
      </c>
      <c r="K24" s="186">
        <v>7.0000000000000007E-2</v>
      </c>
      <c r="L24" s="41">
        <f t="shared" ca="1" si="4"/>
        <v>0</v>
      </c>
      <c r="M24" s="42">
        <f t="shared" si="5"/>
        <v>0</v>
      </c>
      <c r="N24" s="43">
        <f t="shared" si="6"/>
        <v>0</v>
      </c>
      <c r="O24" s="43">
        <f t="shared" si="7"/>
        <v>0</v>
      </c>
      <c r="P24" s="43">
        <f t="shared" si="8"/>
        <v>0</v>
      </c>
      <c r="Q24" s="43">
        <f t="shared" si="9"/>
        <v>0</v>
      </c>
      <c r="R24" s="43">
        <f t="shared" si="10"/>
        <v>0</v>
      </c>
      <c r="S24" s="44">
        <f t="shared" si="11"/>
        <v>0</v>
      </c>
      <c r="T24" s="45">
        <f t="shared" ca="1" si="12"/>
        <v>0</v>
      </c>
      <c r="U24" s="46">
        <v>35000</v>
      </c>
      <c r="V24" s="47">
        <v>35000</v>
      </c>
      <c r="W24" s="47">
        <v>35000</v>
      </c>
      <c r="X24" s="47">
        <v>35000</v>
      </c>
      <c r="Y24" s="47">
        <v>35000</v>
      </c>
      <c r="Z24" s="47">
        <v>35000</v>
      </c>
      <c r="AA24" s="48">
        <v>35000</v>
      </c>
      <c r="AB24" s="49">
        <f t="shared" ca="1" si="13"/>
        <v>0</v>
      </c>
      <c r="AC24" s="50">
        <f t="shared" ca="1" si="14"/>
        <v>0</v>
      </c>
      <c r="AD24" s="50">
        <f t="shared" ca="1" si="15"/>
        <v>0</v>
      </c>
      <c r="AE24" s="50">
        <f t="shared" ca="1" si="16"/>
        <v>0</v>
      </c>
      <c r="AF24" s="50">
        <f t="shared" ca="1" si="17"/>
        <v>0</v>
      </c>
      <c r="AG24" s="50">
        <f t="shared" ca="1" si="18"/>
        <v>0</v>
      </c>
      <c r="AH24" s="51">
        <f t="shared" ca="1" si="19"/>
        <v>0</v>
      </c>
      <c r="AI24" s="35">
        <f t="shared" ca="1" si="44"/>
        <v>0</v>
      </c>
      <c r="AJ24" s="49">
        <f t="shared" ca="1" si="20"/>
        <v>0</v>
      </c>
      <c r="AK24" s="50">
        <f t="shared" ca="1" si="21"/>
        <v>0</v>
      </c>
      <c r="AL24" s="50">
        <f t="shared" ca="1" si="22"/>
        <v>0</v>
      </c>
      <c r="AM24" s="50">
        <f t="shared" ca="1" si="23"/>
        <v>0</v>
      </c>
      <c r="AN24" s="50">
        <f t="shared" ca="1" si="24"/>
        <v>0</v>
      </c>
      <c r="AO24" s="50">
        <f t="shared" ca="1" si="25"/>
        <v>0</v>
      </c>
      <c r="AP24" s="51">
        <f t="shared" ca="1" si="26"/>
        <v>0</v>
      </c>
      <c r="AQ24" s="52">
        <f t="shared" ca="1" si="27"/>
        <v>0</v>
      </c>
      <c r="AR24" s="49" t="str">
        <f t="shared" ca="1" si="28"/>
        <v/>
      </c>
      <c r="AS24" s="50" t="str">
        <f t="shared" ca="1" si="29"/>
        <v/>
      </c>
      <c r="AT24" s="50" t="str">
        <f t="shared" ca="1" si="30"/>
        <v/>
      </c>
      <c r="AU24" s="50" t="str">
        <f t="shared" ca="1" si="31"/>
        <v/>
      </c>
      <c r="AV24" s="50" t="str">
        <f t="shared" ca="1" si="32"/>
        <v/>
      </c>
      <c r="AW24" s="50" t="str">
        <f t="shared" ca="1" si="33"/>
        <v/>
      </c>
      <c r="AX24" s="51" t="str">
        <f t="shared" ca="1" si="34"/>
        <v/>
      </c>
      <c r="AY24" s="52" t="str">
        <f t="shared" ca="1" si="35"/>
        <v/>
      </c>
      <c r="AZ24" s="37">
        <f t="shared" si="36"/>
        <v>67829.457364341084</v>
      </c>
      <c r="BA24" s="37">
        <f t="shared" si="37"/>
        <v>46296.296296296292</v>
      </c>
      <c r="BB24" s="37">
        <f t="shared" si="38"/>
        <v>138888.88888888888</v>
      </c>
      <c r="BC24" s="37">
        <f t="shared" si="39"/>
        <v>121527.77777777777</v>
      </c>
      <c r="BD24" s="37">
        <f t="shared" si="40"/>
        <v>81018.518518518526</v>
      </c>
      <c r="BE24" s="37">
        <f t="shared" si="41"/>
        <v>182291.66666666666</v>
      </c>
      <c r="BF24" s="37">
        <f t="shared" si="42"/>
        <v>83333.333333333314</v>
      </c>
      <c r="BG24" s="38">
        <f t="shared" si="45"/>
        <v>0</v>
      </c>
      <c r="BH24" s="38">
        <f t="shared" si="46"/>
        <v>0</v>
      </c>
      <c r="BI24" s="38">
        <f t="shared" si="47"/>
        <v>0</v>
      </c>
      <c r="BJ24" s="38">
        <f t="shared" si="48"/>
        <v>0</v>
      </c>
      <c r="BK24" s="38">
        <f t="shared" si="49"/>
        <v>0</v>
      </c>
      <c r="BL24" s="38">
        <f t="shared" si="50"/>
        <v>0</v>
      </c>
      <c r="BM24" s="38">
        <f t="shared" si="51"/>
        <v>0</v>
      </c>
      <c r="BO24" s="117"/>
      <c r="BP24" s="1"/>
    </row>
    <row r="25" spans="2:68" ht="15" thickBot="1">
      <c r="B25" s="3" t="s">
        <v>48</v>
      </c>
      <c r="C25" s="39">
        <v>0.79166666666666663</v>
      </c>
      <c r="D25" s="40">
        <v>0.83333333333333337</v>
      </c>
      <c r="E25" s="186">
        <v>0.23499999999999999</v>
      </c>
      <c r="F25" s="186">
        <v>0.16400000000000001</v>
      </c>
      <c r="G25" s="186">
        <v>0.13400000000000001</v>
      </c>
      <c r="H25" s="186">
        <v>0.28000000000000003</v>
      </c>
      <c r="I25" s="186">
        <v>5.6000000000000001E-2</v>
      </c>
      <c r="J25" s="186">
        <v>0.14699999999999999</v>
      </c>
      <c r="K25" s="186">
        <v>0.105</v>
      </c>
      <c r="L25" s="41">
        <f t="shared" ca="1" si="4"/>
        <v>384</v>
      </c>
      <c r="M25" s="42">
        <f t="shared" si="5"/>
        <v>8</v>
      </c>
      <c r="N25" s="43">
        <f t="shared" si="6"/>
        <v>0</v>
      </c>
      <c r="O25" s="43">
        <f t="shared" si="7"/>
        <v>0</v>
      </c>
      <c r="P25" s="43">
        <f t="shared" si="8"/>
        <v>8</v>
      </c>
      <c r="Q25" s="43">
        <f t="shared" si="9"/>
        <v>0</v>
      </c>
      <c r="R25" s="43">
        <f t="shared" si="10"/>
        <v>0</v>
      </c>
      <c r="S25" s="44">
        <f t="shared" si="11"/>
        <v>0</v>
      </c>
      <c r="T25" s="45">
        <f t="shared" ca="1" si="12"/>
        <v>64</v>
      </c>
      <c r="U25" s="46">
        <v>35000</v>
      </c>
      <c r="V25" s="47">
        <v>35000</v>
      </c>
      <c r="W25" s="47">
        <v>35000</v>
      </c>
      <c r="X25" s="47">
        <v>35000</v>
      </c>
      <c r="Y25" s="47">
        <v>35000</v>
      </c>
      <c r="Z25" s="47">
        <v>35000</v>
      </c>
      <c r="AA25" s="48">
        <v>35000</v>
      </c>
      <c r="AB25" s="49">
        <f t="shared" ca="1" si="13"/>
        <v>1120000</v>
      </c>
      <c r="AC25" s="50">
        <f t="shared" ca="1" si="14"/>
        <v>0</v>
      </c>
      <c r="AD25" s="50">
        <f t="shared" ca="1" si="15"/>
        <v>0</v>
      </c>
      <c r="AE25" s="50">
        <f t="shared" ca="1" si="16"/>
        <v>1120000</v>
      </c>
      <c r="AF25" s="50">
        <f t="shared" ca="1" si="17"/>
        <v>0</v>
      </c>
      <c r="AG25" s="50">
        <f t="shared" ca="1" si="18"/>
        <v>0</v>
      </c>
      <c r="AH25" s="51">
        <f t="shared" ca="1" si="19"/>
        <v>0</v>
      </c>
      <c r="AI25" s="35">
        <f t="shared" ca="1" si="44"/>
        <v>2240000</v>
      </c>
      <c r="AJ25" s="49">
        <f t="shared" ca="1" si="20"/>
        <v>45.12</v>
      </c>
      <c r="AK25" s="50">
        <f t="shared" ca="1" si="21"/>
        <v>0</v>
      </c>
      <c r="AL25" s="50">
        <f t="shared" ca="1" si="22"/>
        <v>0</v>
      </c>
      <c r="AM25" s="50">
        <f t="shared" ca="1" si="23"/>
        <v>53.760000000000005</v>
      </c>
      <c r="AN25" s="50">
        <f t="shared" ca="1" si="24"/>
        <v>0</v>
      </c>
      <c r="AO25" s="50">
        <f t="shared" ca="1" si="25"/>
        <v>0</v>
      </c>
      <c r="AP25" s="51">
        <f t="shared" ca="1" si="26"/>
        <v>0</v>
      </c>
      <c r="AQ25" s="52">
        <f t="shared" ca="1" si="27"/>
        <v>98.88</v>
      </c>
      <c r="AR25" s="49">
        <f t="shared" ca="1" si="28"/>
        <v>24822.695035460994</v>
      </c>
      <c r="AS25" s="50" t="str">
        <f t="shared" ca="1" si="29"/>
        <v/>
      </c>
      <c r="AT25" s="50" t="str">
        <f t="shared" ca="1" si="30"/>
        <v/>
      </c>
      <c r="AU25" s="50">
        <f t="shared" ca="1" si="31"/>
        <v>20833.333333333332</v>
      </c>
      <c r="AV25" s="50" t="str">
        <f t="shared" ca="1" si="32"/>
        <v/>
      </c>
      <c r="AW25" s="50" t="str">
        <f t="shared" ca="1" si="33"/>
        <v/>
      </c>
      <c r="AX25" s="51" t="str">
        <f t="shared" ca="1" si="34"/>
        <v/>
      </c>
      <c r="AY25" s="52">
        <f t="shared" ca="1" si="35"/>
        <v>22653.721682847896</v>
      </c>
      <c r="AZ25" s="37">
        <f t="shared" si="36"/>
        <v>24822.695035460994</v>
      </c>
      <c r="BA25" s="37">
        <f t="shared" si="37"/>
        <v>35569.10569105691</v>
      </c>
      <c r="BB25" s="37">
        <f t="shared" si="38"/>
        <v>43532.338308457707</v>
      </c>
      <c r="BC25" s="37">
        <f t="shared" si="39"/>
        <v>20833.333333333328</v>
      </c>
      <c r="BD25" s="37">
        <f t="shared" si="40"/>
        <v>104166.66666666666</v>
      </c>
      <c r="BE25" s="37">
        <f t="shared" si="41"/>
        <v>39682.539682539682</v>
      </c>
      <c r="BF25" s="37">
        <f t="shared" si="42"/>
        <v>55555.555555555555</v>
      </c>
      <c r="BG25" s="38">
        <f t="shared" ref="BG25:BG29" si="52">IFERROR(VLOOKUP(AZ25,$BO$3:$BP$5,2,TRUE),"0")</f>
        <v>8</v>
      </c>
      <c r="BH25" s="38">
        <f t="shared" si="46"/>
        <v>0</v>
      </c>
      <c r="BI25" s="38">
        <f t="shared" si="47"/>
        <v>0</v>
      </c>
      <c r="BJ25" s="38">
        <f t="shared" si="48"/>
        <v>8</v>
      </c>
      <c r="BK25" s="38">
        <f t="shared" si="49"/>
        <v>0</v>
      </c>
      <c r="BL25" s="38">
        <f t="shared" si="50"/>
        <v>0</v>
      </c>
      <c r="BM25" s="38">
        <f t="shared" si="51"/>
        <v>0</v>
      </c>
      <c r="BO25" s="117"/>
      <c r="BP25" s="1"/>
    </row>
    <row r="26" spans="2:68" ht="15" thickBot="1">
      <c r="B26" s="3" t="s">
        <v>47</v>
      </c>
      <c r="C26" s="39">
        <v>0.83333333333333337</v>
      </c>
      <c r="D26" s="40">
        <v>0.875</v>
      </c>
      <c r="E26" s="186">
        <v>0.34899999999999998</v>
      </c>
      <c r="F26" s="186">
        <v>0.19</v>
      </c>
      <c r="G26" s="186">
        <v>0.29199999999999998</v>
      </c>
      <c r="H26" s="186">
        <v>0.222</v>
      </c>
      <c r="I26" s="186">
        <v>0.183</v>
      </c>
      <c r="J26" s="186">
        <v>0.29299999999999998</v>
      </c>
      <c r="K26" s="186">
        <v>0.193</v>
      </c>
      <c r="L26" s="41">
        <f t="shared" ca="1" si="4"/>
        <v>768</v>
      </c>
      <c r="M26" s="42">
        <f t="shared" si="5"/>
        <v>8</v>
      </c>
      <c r="N26" s="43">
        <f t="shared" si="6"/>
        <v>0</v>
      </c>
      <c r="O26" s="43">
        <f t="shared" si="7"/>
        <v>8</v>
      </c>
      <c r="P26" s="43">
        <f t="shared" si="8"/>
        <v>8</v>
      </c>
      <c r="Q26" s="43">
        <f t="shared" si="9"/>
        <v>0</v>
      </c>
      <c r="R26" s="43">
        <f t="shared" si="10"/>
        <v>8</v>
      </c>
      <c r="S26" s="44">
        <f t="shared" si="11"/>
        <v>0</v>
      </c>
      <c r="T26" s="45">
        <f t="shared" ca="1" si="12"/>
        <v>128</v>
      </c>
      <c r="U26" s="46">
        <v>35000</v>
      </c>
      <c r="V26" s="47">
        <v>35000</v>
      </c>
      <c r="W26" s="47">
        <v>35000</v>
      </c>
      <c r="X26" s="47">
        <v>35000</v>
      </c>
      <c r="Y26" s="47">
        <v>35000</v>
      </c>
      <c r="Z26" s="47">
        <v>35000</v>
      </c>
      <c r="AA26" s="48">
        <v>35000</v>
      </c>
      <c r="AB26" s="49">
        <f t="shared" ca="1" si="13"/>
        <v>1120000</v>
      </c>
      <c r="AC26" s="50">
        <f t="shared" ca="1" si="14"/>
        <v>0</v>
      </c>
      <c r="AD26" s="50">
        <f t="shared" ca="1" si="15"/>
        <v>1120000</v>
      </c>
      <c r="AE26" s="50">
        <f t="shared" ca="1" si="16"/>
        <v>1120000</v>
      </c>
      <c r="AF26" s="50">
        <f t="shared" ca="1" si="17"/>
        <v>0</v>
      </c>
      <c r="AG26" s="50">
        <f t="shared" ca="1" si="18"/>
        <v>1120000</v>
      </c>
      <c r="AH26" s="51">
        <f t="shared" ca="1" si="19"/>
        <v>0</v>
      </c>
      <c r="AI26" s="35">
        <f t="shared" ca="1" si="44"/>
        <v>4480000</v>
      </c>
      <c r="AJ26" s="49">
        <f t="shared" ca="1" si="20"/>
        <v>67.007999999999996</v>
      </c>
      <c r="AK26" s="50">
        <f t="shared" ca="1" si="21"/>
        <v>0</v>
      </c>
      <c r="AL26" s="50">
        <f t="shared" ca="1" si="22"/>
        <v>56.063999999999993</v>
      </c>
      <c r="AM26" s="50">
        <f t="shared" ca="1" si="23"/>
        <v>42.624000000000002</v>
      </c>
      <c r="AN26" s="50">
        <f t="shared" ca="1" si="24"/>
        <v>0</v>
      </c>
      <c r="AO26" s="50">
        <f t="shared" ca="1" si="25"/>
        <v>56.256</v>
      </c>
      <c r="AP26" s="51">
        <f t="shared" ca="1" si="26"/>
        <v>0</v>
      </c>
      <c r="AQ26" s="52">
        <f t="shared" ca="1" si="27"/>
        <v>221.952</v>
      </c>
      <c r="AR26" s="49">
        <f t="shared" ca="1" si="28"/>
        <v>16714.422158548234</v>
      </c>
      <c r="AS26" s="50" t="str">
        <f t="shared" ca="1" si="29"/>
        <v/>
      </c>
      <c r="AT26" s="50">
        <f t="shared" ca="1" si="30"/>
        <v>19977.168949771691</v>
      </c>
      <c r="AU26" s="50">
        <f t="shared" ca="1" si="31"/>
        <v>26276.276276276276</v>
      </c>
      <c r="AV26" s="50" t="str">
        <f t="shared" ca="1" si="32"/>
        <v/>
      </c>
      <c r="AW26" s="50">
        <f t="shared" ca="1" si="33"/>
        <v>19908.987485779293</v>
      </c>
      <c r="AX26" s="51" t="str">
        <f t="shared" ca="1" si="34"/>
        <v/>
      </c>
      <c r="AY26" s="52">
        <f t="shared" ca="1" si="35"/>
        <v>20184.544405997694</v>
      </c>
      <c r="AZ26" s="37">
        <f t="shared" si="36"/>
        <v>16714.422158548234</v>
      </c>
      <c r="BA26" s="37">
        <f t="shared" si="37"/>
        <v>30701.754385964909</v>
      </c>
      <c r="BB26" s="37">
        <f t="shared" si="38"/>
        <v>19977.168949771691</v>
      </c>
      <c r="BC26" s="37">
        <f t="shared" si="39"/>
        <v>26276.276276276276</v>
      </c>
      <c r="BD26" s="37">
        <f t="shared" si="40"/>
        <v>31876.138433515483</v>
      </c>
      <c r="BE26" s="37">
        <f t="shared" si="41"/>
        <v>19908.987485779297</v>
      </c>
      <c r="BF26" s="37">
        <f t="shared" si="42"/>
        <v>30224.525043177891</v>
      </c>
      <c r="BG26" s="217">
        <f>IFERROR(VLOOKUP(AZ26,$BR$3:$BS$5,2,TRUE),"0")</f>
        <v>8</v>
      </c>
      <c r="BH26" s="217">
        <f t="shared" ref="BH26:BH28" si="53">IFERROR(VLOOKUP(BA26,$BR$3:$BS$5,2,TRUE),"0")</f>
        <v>0</v>
      </c>
      <c r="BI26" s="217">
        <f t="shared" ref="BI26:BI28" si="54">IFERROR(VLOOKUP(BB26,$BR$3:$BS$5,2,TRUE),"0")</f>
        <v>8</v>
      </c>
      <c r="BJ26" s="217">
        <f t="shared" ref="BJ26:BJ28" si="55">IFERROR(VLOOKUP(BC26,$BR$3:$BS$5,2,TRUE),"0")</f>
        <v>8</v>
      </c>
      <c r="BK26" s="217">
        <f t="shared" ref="BK26:BK28" si="56">IFERROR(VLOOKUP(BD26,$BR$3:$BS$5,2,TRUE),"0")</f>
        <v>0</v>
      </c>
      <c r="BL26" s="217">
        <f t="shared" ref="BL26:BL28" si="57">IFERROR(VLOOKUP(BE26,$BR$3:$BS$5,2,TRUE),"0")</f>
        <v>8</v>
      </c>
      <c r="BM26" s="217">
        <f t="shared" ref="BM26:BM28" si="58">IFERROR(VLOOKUP(BF26,$BR$3:$BS$5,2,TRUE),"0")</f>
        <v>0</v>
      </c>
      <c r="BO26" s="117"/>
      <c r="BP26" s="1"/>
    </row>
    <row r="27" spans="2:68" ht="15" thickBot="1">
      <c r="B27" s="3" t="s">
        <v>47</v>
      </c>
      <c r="C27" s="39">
        <v>0.875</v>
      </c>
      <c r="D27" s="40">
        <v>0.91666666666666663</v>
      </c>
      <c r="E27" s="186">
        <v>0.159</v>
      </c>
      <c r="F27" s="186">
        <v>0.14899999999999999</v>
      </c>
      <c r="G27" s="186">
        <v>0.24399999999999999</v>
      </c>
      <c r="H27" s="186">
        <v>0.17199999999999999</v>
      </c>
      <c r="I27" s="186">
        <v>0.16200000000000001</v>
      </c>
      <c r="J27" s="186">
        <v>0.189</v>
      </c>
      <c r="K27" s="186">
        <v>0.186</v>
      </c>
      <c r="L27" s="41">
        <f t="shared" ca="1" si="4"/>
        <v>0</v>
      </c>
      <c r="M27" s="42">
        <f t="shared" si="5"/>
        <v>0</v>
      </c>
      <c r="N27" s="43">
        <f t="shared" si="6"/>
        <v>0</v>
      </c>
      <c r="O27" s="43">
        <f t="shared" si="7"/>
        <v>0</v>
      </c>
      <c r="P27" s="43">
        <f t="shared" si="8"/>
        <v>0</v>
      </c>
      <c r="Q27" s="43">
        <f t="shared" si="9"/>
        <v>0</v>
      </c>
      <c r="R27" s="43">
        <f t="shared" si="10"/>
        <v>0</v>
      </c>
      <c r="S27" s="44">
        <f t="shared" si="11"/>
        <v>0</v>
      </c>
      <c r="T27" s="45">
        <f t="shared" ca="1" si="12"/>
        <v>0</v>
      </c>
      <c r="U27" s="46">
        <v>68000</v>
      </c>
      <c r="V27" s="47">
        <v>68000</v>
      </c>
      <c r="W27" s="47">
        <v>68000</v>
      </c>
      <c r="X27" s="47">
        <v>68000</v>
      </c>
      <c r="Y27" s="47">
        <v>68000</v>
      </c>
      <c r="Z27" s="47">
        <v>68000</v>
      </c>
      <c r="AA27" s="48">
        <v>68000</v>
      </c>
      <c r="AB27" s="49">
        <f t="shared" ca="1" si="13"/>
        <v>0</v>
      </c>
      <c r="AC27" s="50">
        <f t="shared" ca="1" si="14"/>
        <v>0</v>
      </c>
      <c r="AD27" s="50">
        <f t="shared" ca="1" si="15"/>
        <v>0</v>
      </c>
      <c r="AE27" s="50">
        <f t="shared" ca="1" si="16"/>
        <v>0</v>
      </c>
      <c r="AF27" s="50">
        <f t="shared" ca="1" si="17"/>
        <v>0</v>
      </c>
      <c r="AG27" s="50">
        <f t="shared" ca="1" si="18"/>
        <v>0</v>
      </c>
      <c r="AH27" s="51">
        <f t="shared" ca="1" si="19"/>
        <v>0</v>
      </c>
      <c r="AI27" s="35">
        <f t="shared" ca="1" si="44"/>
        <v>0</v>
      </c>
      <c r="AJ27" s="49">
        <f t="shared" ca="1" si="20"/>
        <v>0</v>
      </c>
      <c r="AK27" s="50">
        <f t="shared" ca="1" si="21"/>
        <v>0</v>
      </c>
      <c r="AL27" s="50">
        <f t="shared" ca="1" si="22"/>
        <v>0</v>
      </c>
      <c r="AM27" s="50">
        <f t="shared" ca="1" si="23"/>
        <v>0</v>
      </c>
      <c r="AN27" s="50">
        <f t="shared" ca="1" si="24"/>
        <v>0</v>
      </c>
      <c r="AO27" s="50">
        <f t="shared" ca="1" si="25"/>
        <v>0</v>
      </c>
      <c r="AP27" s="51">
        <f t="shared" ca="1" si="26"/>
        <v>0</v>
      </c>
      <c r="AQ27" s="52">
        <f t="shared" ca="1" si="27"/>
        <v>0</v>
      </c>
      <c r="AR27" s="49" t="str">
        <f t="shared" ca="1" si="28"/>
        <v/>
      </c>
      <c r="AS27" s="50" t="str">
        <f t="shared" ca="1" si="29"/>
        <v/>
      </c>
      <c r="AT27" s="50" t="str">
        <f t="shared" ca="1" si="30"/>
        <v/>
      </c>
      <c r="AU27" s="50" t="str">
        <f t="shared" ca="1" si="31"/>
        <v/>
      </c>
      <c r="AV27" s="50" t="str">
        <f t="shared" ca="1" si="32"/>
        <v/>
      </c>
      <c r="AW27" s="50" t="str">
        <f t="shared" ca="1" si="33"/>
        <v/>
      </c>
      <c r="AX27" s="51" t="str">
        <f t="shared" ca="1" si="34"/>
        <v/>
      </c>
      <c r="AY27" s="52" t="str">
        <f t="shared" ca="1" si="35"/>
        <v/>
      </c>
      <c r="AZ27" s="37">
        <f t="shared" si="36"/>
        <v>71278.825995807128</v>
      </c>
      <c r="BA27" s="37">
        <f t="shared" si="37"/>
        <v>76062.639821029094</v>
      </c>
      <c r="BB27" s="37">
        <f t="shared" si="38"/>
        <v>46448.087431693995</v>
      </c>
      <c r="BC27" s="37">
        <f t="shared" si="39"/>
        <v>65891.472868217068</v>
      </c>
      <c r="BD27" s="37">
        <f t="shared" si="40"/>
        <v>69958.84773662551</v>
      </c>
      <c r="BE27" s="37">
        <f t="shared" si="41"/>
        <v>59964.7266313933</v>
      </c>
      <c r="BF27" s="37">
        <f t="shared" si="42"/>
        <v>60931.899641577067</v>
      </c>
      <c r="BG27" s="217">
        <f t="shared" ref="BG27:BG28" si="59">IFERROR(VLOOKUP(AZ27,$BR$3:$BS$5,2,TRUE),"0")</f>
        <v>0</v>
      </c>
      <c r="BH27" s="217">
        <f t="shared" si="53"/>
        <v>0</v>
      </c>
      <c r="BI27" s="217">
        <f t="shared" si="54"/>
        <v>0</v>
      </c>
      <c r="BJ27" s="217">
        <f t="shared" si="55"/>
        <v>0</v>
      </c>
      <c r="BK27" s="217">
        <f t="shared" si="56"/>
        <v>0</v>
      </c>
      <c r="BL27" s="217">
        <f t="shared" si="57"/>
        <v>0</v>
      </c>
      <c r="BM27" s="217">
        <f t="shared" si="58"/>
        <v>0</v>
      </c>
      <c r="BO27" s="117"/>
      <c r="BP27" s="1"/>
    </row>
    <row r="28" spans="2:68" ht="15" thickBot="1">
      <c r="B28" s="3" t="s">
        <v>47</v>
      </c>
      <c r="C28" s="39">
        <v>0.91666666666666663</v>
      </c>
      <c r="D28" s="40">
        <v>0.95833333333333337</v>
      </c>
      <c r="E28" s="186">
        <v>0.16300000000000001</v>
      </c>
      <c r="F28" s="186">
        <v>0.13800000000000001</v>
      </c>
      <c r="G28" s="186">
        <v>0.153</v>
      </c>
      <c r="H28" s="186">
        <v>0.153</v>
      </c>
      <c r="I28" s="186">
        <v>0.14599999999999999</v>
      </c>
      <c r="J28" s="186">
        <v>0.154</v>
      </c>
      <c r="K28" s="186">
        <v>0.16400000000000001</v>
      </c>
      <c r="L28" s="41">
        <f t="shared" ca="1" si="4"/>
        <v>0</v>
      </c>
      <c r="M28" s="42">
        <f t="shared" si="5"/>
        <v>0</v>
      </c>
      <c r="N28" s="43">
        <f t="shared" si="6"/>
        <v>0</v>
      </c>
      <c r="O28" s="43">
        <f t="shared" si="7"/>
        <v>0</v>
      </c>
      <c r="P28" s="43">
        <f t="shared" si="8"/>
        <v>0</v>
      </c>
      <c r="Q28" s="43">
        <f t="shared" si="9"/>
        <v>0</v>
      </c>
      <c r="R28" s="43">
        <f t="shared" si="10"/>
        <v>0</v>
      </c>
      <c r="S28" s="44">
        <f t="shared" si="11"/>
        <v>0</v>
      </c>
      <c r="T28" s="45">
        <f t="shared" ca="1" si="12"/>
        <v>0</v>
      </c>
      <c r="U28" s="46">
        <v>38250</v>
      </c>
      <c r="V28" s="47">
        <v>38250</v>
      </c>
      <c r="W28" s="47">
        <v>38250</v>
      </c>
      <c r="X28" s="47">
        <v>38250</v>
      </c>
      <c r="Y28" s="47">
        <v>38250</v>
      </c>
      <c r="Z28" s="47">
        <v>38250</v>
      </c>
      <c r="AA28" s="48">
        <v>38250</v>
      </c>
      <c r="AB28" s="49">
        <f t="shared" ca="1" si="13"/>
        <v>0</v>
      </c>
      <c r="AC28" s="50">
        <f t="shared" ca="1" si="14"/>
        <v>0</v>
      </c>
      <c r="AD28" s="50">
        <f t="shared" ca="1" si="15"/>
        <v>0</v>
      </c>
      <c r="AE28" s="50">
        <f t="shared" ca="1" si="16"/>
        <v>0</v>
      </c>
      <c r="AF28" s="50">
        <f t="shared" ca="1" si="17"/>
        <v>0</v>
      </c>
      <c r="AG28" s="50">
        <f t="shared" ca="1" si="18"/>
        <v>0</v>
      </c>
      <c r="AH28" s="51">
        <f t="shared" ca="1" si="19"/>
        <v>0</v>
      </c>
      <c r="AI28" s="35">
        <f t="shared" ca="1" si="44"/>
        <v>0</v>
      </c>
      <c r="AJ28" s="49">
        <f t="shared" ca="1" si="20"/>
        <v>0</v>
      </c>
      <c r="AK28" s="50">
        <f t="shared" ca="1" si="21"/>
        <v>0</v>
      </c>
      <c r="AL28" s="50">
        <f t="shared" ca="1" si="22"/>
        <v>0</v>
      </c>
      <c r="AM28" s="50">
        <f t="shared" ca="1" si="23"/>
        <v>0</v>
      </c>
      <c r="AN28" s="50">
        <f t="shared" ca="1" si="24"/>
        <v>0</v>
      </c>
      <c r="AO28" s="50">
        <f t="shared" ca="1" si="25"/>
        <v>0</v>
      </c>
      <c r="AP28" s="51">
        <f t="shared" ca="1" si="26"/>
        <v>0</v>
      </c>
      <c r="AQ28" s="52">
        <f t="shared" ca="1" si="27"/>
        <v>0</v>
      </c>
      <c r="AR28" s="49" t="str">
        <f t="shared" ca="1" si="28"/>
        <v/>
      </c>
      <c r="AS28" s="50" t="str">
        <f t="shared" ca="1" si="29"/>
        <v/>
      </c>
      <c r="AT28" s="50" t="str">
        <f t="shared" ca="1" si="30"/>
        <v/>
      </c>
      <c r="AU28" s="50" t="str">
        <f t="shared" ca="1" si="31"/>
        <v/>
      </c>
      <c r="AV28" s="50" t="str">
        <f t="shared" ca="1" si="32"/>
        <v/>
      </c>
      <c r="AW28" s="50" t="str">
        <f t="shared" ca="1" si="33"/>
        <v/>
      </c>
      <c r="AX28" s="51" t="str">
        <f t="shared" ca="1" si="34"/>
        <v/>
      </c>
      <c r="AY28" s="52" t="str">
        <f t="shared" ca="1" si="35"/>
        <v/>
      </c>
      <c r="AZ28" s="37">
        <f t="shared" si="36"/>
        <v>39110.429447852759</v>
      </c>
      <c r="BA28" s="37">
        <f t="shared" si="37"/>
        <v>46195.65217391304</v>
      </c>
      <c r="BB28" s="37">
        <f t="shared" si="38"/>
        <v>41666.666666666664</v>
      </c>
      <c r="BC28" s="37">
        <f t="shared" si="39"/>
        <v>41666.666666666664</v>
      </c>
      <c r="BD28" s="37">
        <f t="shared" si="40"/>
        <v>43664.383561643837</v>
      </c>
      <c r="BE28" s="37">
        <f t="shared" si="41"/>
        <v>41396.103896103894</v>
      </c>
      <c r="BF28" s="37">
        <f t="shared" si="42"/>
        <v>38871.951219512193</v>
      </c>
      <c r="BG28" s="217">
        <f t="shared" si="59"/>
        <v>0</v>
      </c>
      <c r="BH28" s="217">
        <f t="shared" si="53"/>
        <v>0</v>
      </c>
      <c r="BI28" s="217">
        <f t="shared" si="54"/>
        <v>0</v>
      </c>
      <c r="BJ28" s="217">
        <f t="shared" si="55"/>
        <v>0</v>
      </c>
      <c r="BK28" s="217">
        <f t="shared" si="56"/>
        <v>0</v>
      </c>
      <c r="BL28" s="217">
        <f t="shared" si="57"/>
        <v>0</v>
      </c>
      <c r="BM28" s="217">
        <f t="shared" si="58"/>
        <v>0</v>
      </c>
      <c r="BO28" s="117"/>
      <c r="BP28" s="1"/>
    </row>
    <row r="29" spans="2:68" ht="15" thickBot="1">
      <c r="B29" s="3" t="s">
        <v>49</v>
      </c>
      <c r="C29" s="54">
        <v>0.95833333333333337</v>
      </c>
      <c r="D29" s="55">
        <v>0</v>
      </c>
      <c r="E29" s="186">
        <v>7.5999999999999998E-2</v>
      </c>
      <c r="F29" s="186">
        <v>4.4999999999999998E-2</v>
      </c>
      <c r="G29" s="186">
        <v>1.6E-2</v>
      </c>
      <c r="H29" s="186">
        <v>3.4000000000000002E-2</v>
      </c>
      <c r="I29" s="186">
        <v>5.6000000000000001E-2</v>
      </c>
      <c r="J29" s="186">
        <v>4.3999999999999997E-2</v>
      </c>
      <c r="K29" s="186">
        <v>0.06</v>
      </c>
      <c r="L29" s="56">
        <f t="shared" ca="1" si="4"/>
        <v>576</v>
      </c>
      <c r="M29" s="57">
        <f t="shared" si="5"/>
        <v>8</v>
      </c>
      <c r="N29" s="58">
        <f t="shared" si="6"/>
        <v>0</v>
      </c>
      <c r="O29" s="58">
        <f t="shared" si="7"/>
        <v>0</v>
      </c>
      <c r="P29" s="58">
        <f t="shared" si="8"/>
        <v>0</v>
      </c>
      <c r="Q29" s="58">
        <f t="shared" si="9"/>
        <v>8</v>
      </c>
      <c r="R29" s="58">
        <f t="shared" si="10"/>
        <v>0</v>
      </c>
      <c r="S29" s="59">
        <f t="shared" si="11"/>
        <v>8</v>
      </c>
      <c r="T29" s="60">
        <f t="shared" ca="1" si="12"/>
        <v>96</v>
      </c>
      <c r="U29" s="61">
        <v>8000</v>
      </c>
      <c r="V29" s="62">
        <v>8000</v>
      </c>
      <c r="W29" s="62">
        <v>8000</v>
      </c>
      <c r="X29" s="62">
        <v>8000</v>
      </c>
      <c r="Y29" s="62">
        <v>8000</v>
      </c>
      <c r="Z29" s="62">
        <v>8000</v>
      </c>
      <c r="AA29" s="63">
        <v>8000</v>
      </c>
      <c r="AB29" s="64">
        <f t="shared" ca="1" si="13"/>
        <v>256000</v>
      </c>
      <c r="AC29" s="65">
        <f t="shared" ca="1" si="14"/>
        <v>0</v>
      </c>
      <c r="AD29" s="65">
        <f t="shared" ca="1" si="15"/>
        <v>0</v>
      </c>
      <c r="AE29" s="65">
        <f t="shared" ca="1" si="16"/>
        <v>0</v>
      </c>
      <c r="AF29" s="65">
        <f t="shared" ca="1" si="17"/>
        <v>256000</v>
      </c>
      <c r="AG29" s="65">
        <f t="shared" ca="1" si="18"/>
        <v>0</v>
      </c>
      <c r="AH29" s="66">
        <f t="shared" ca="1" si="19"/>
        <v>256000</v>
      </c>
      <c r="AI29" s="35">
        <f t="shared" ca="1" si="44"/>
        <v>768000</v>
      </c>
      <c r="AJ29" s="64">
        <f t="shared" ca="1" si="20"/>
        <v>14.591999999999999</v>
      </c>
      <c r="AK29" s="65">
        <f t="shared" ca="1" si="21"/>
        <v>0</v>
      </c>
      <c r="AL29" s="65">
        <f t="shared" ca="1" si="22"/>
        <v>0</v>
      </c>
      <c r="AM29" s="65">
        <f t="shared" ca="1" si="23"/>
        <v>0</v>
      </c>
      <c r="AN29" s="65">
        <f t="shared" ca="1" si="24"/>
        <v>10.752000000000001</v>
      </c>
      <c r="AO29" s="65">
        <f t="shared" ca="1" si="25"/>
        <v>0</v>
      </c>
      <c r="AP29" s="66">
        <f t="shared" ca="1" si="26"/>
        <v>11.52</v>
      </c>
      <c r="AQ29" s="67">
        <f t="shared" ca="1" si="27"/>
        <v>36.864000000000004</v>
      </c>
      <c r="AR29" s="64">
        <f t="shared" ca="1" si="28"/>
        <v>17543.859649122809</v>
      </c>
      <c r="AS29" s="65" t="str">
        <f t="shared" ca="1" si="29"/>
        <v/>
      </c>
      <c r="AT29" s="65" t="str">
        <f t="shared" ca="1" si="30"/>
        <v/>
      </c>
      <c r="AU29" s="65" t="str">
        <f t="shared" ca="1" si="31"/>
        <v/>
      </c>
      <c r="AV29" s="65">
        <f t="shared" ca="1" si="32"/>
        <v>23809.523809523809</v>
      </c>
      <c r="AW29" s="65" t="str">
        <f t="shared" ca="1" si="33"/>
        <v/>
      </c>
      <c r="AX29" s="66">
        <f t="shared" ca="1" si="34"/>
        <v>22222.222222222223</v>
      </c>
      <c r="AY29" s="67">
        <f t="shared" ca="1" si="35"/>
        <v>20833.333333333332</v>
      </c>
      <c r="AZ29" s="37">
        <f t="shared" si="36"/>
        <v>17543.859649122805</v>
      </c>
      <c r="BA29" s="37">
        <f t="shared" si="37"/>
        <v>29629.629629629628</v>
      </c>
      <c r="BB29" s="37">
        <f t="shared" si="38"/>
        <v>83333.333333333328</v>
      </c>
      <c r="BC29" s="37">
        <f t="shared" si="39"/>
        <v>39215.686274509797</v>
      </c>
      <c r="BD29" s="37">
        <f t="shared" si="40"/>
        <v>23809.523809523809</v>
      </c>
      <c r="BE29" s="37">
        <f t="shared" si="41"/>
        <v>30303.030303030304</v>
      </c>
      <c r="BF29" s="37">
        <f t="shared" si="42"/>
        <v>22222.222222222223</v>
      </c>
      <c r="BG29" s="38">
        <f t="shared" si="52"/>
        <v>8</v>
      </c>
      <c r="BH29" s="38">
        <f t="shared" ref="BH29" si="60">IFERROR(VLOOKUP(BA29,$BO$3:$BP$5,2,TRUE),"0")</f>
        <v>0</v>
      </c>
      <c r="BI29" s="38">
        <f t="shared" ref="BI29" si="61">IFERROR(VLOOKUP(BB29,$BO$3:$BP$5,2,TRUE),"0")</f>
        <v>0</v>
      </c>
      <c r="BJ29" s="38">
        <f t="shared" ref="BJ29" si="62">IFERROR(VLOOKUP(BC29,$BO$3:$BP$5,2,TRUE),"0")</f>
        <v>0</v>
      </c>
      <c r="BK29" s="38">
        <f t="shared" ref="BK29" si="63">IFERROR(VLOOKUP(BD29,$BO$3:$BP$5,2,TRUE),"0")</f>
        <v>8</v>
      </c>
      <c r="BL29" s="38">
        <f t="shared" ref="BL29" si="64">IFERROR(VLOOKUP(BE29,$BO$3:$BP$5,2,TRUE),"0")</f>
        <v>0</v>
      </c>
      <c r="BM29" s="38">
        <f t="shared" ref="BM29" si="65">IFERROR(VLOOKUP(BF29,$BO$3:$BP$5,2,TRUE),"0")</f>
        <v>8</v>
      </c>
      <c r="BO29" s="117"/>
      <c r="BP29" s="1"/>
    </row>
    <row r="30" spans="2:68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66">SUM(M6:M29)</f>
        <v>104</v>
      </c>
      <c r="N30" s="70">
        <f t="shared" si="66"/>
        <v>72</v>
      </c>
      <c r="O30" s="70">
        <f t="shared" si="66"/>
        <v>56</v>
      </c>
      <c r="P30" s="70">
        <f t="shared" si="66"/>
        <v>72</v>
      </c>
      <c r="Q30" s="70">
        <f t="shared" si="66"/>
        <v>56</v>
      </c>
      <c r="R30" s="70">
        <f t="shared" si="66"/>
        <v>64</v>
      </c>
      <c r="S30" s="70">
        <f t="shared" si="66"/>
        <v>56</v>
      </c>
      <c r="T30" s="71">
        <f t="shared" ca="1" si="66"/>
        <v>1920</v>
      </c>
      <c r="U30" s="68"/>
      <c r="V30" s="68"/>
      <c r="W30" s="68"/>
      <c r="X30" s="68"/>
      <c r="Y30" s="68"/>
      <c r="Z30" s="68"/>
      <c r="AA30" s="68"/>
      <c r="AB30" s="70">
        <f t="shared" ref="AB30:AQ30" ca="1" si="67">SUM(AB6:AB29)</f>
        <v>3372800</v>
      </c>
      <c r="AC30" s="70">
        <f t="shared" ca="1" si="67"/>
        <v>1136000</v>
      </c>
      <c r="AD30" s="70">
        <f t="shared" ca="1" si="67"/>
        <v>1792000</v>
      </c>
      <c r="AE30" s="70">
        <f t="shared" ca="1" si="67"/>
        <v>3028800</v>
      </c>
      <c r="AF30" s="70">
        <f t="shared" ca="1" si="67"/>
        <v>992000</v>
      </c>
      <c r="AG30" s="70">
        <f t="shared" ca="1" si="67"/>
        <v>1603200</v>
      </c>
      <c r="AH30" s="70">
        <f t="shared" ca="1" si="67"/>
        <v>705600</v>
      </c>
      <c r="AI30" s="71">
        <f t="shared" ca="1" si="67"/>
        <v>12630400</v>
      </c>
      <c r="AJ30" s="70">
        <f t="shared" ca="1" si="67"/>
        <v>244.99199999999996</v>
      </c>
      <c r="AK30" s="70">
        <f t="shared" ca="1" si="67"/>
        <v>95.808000000000007</v>
      </c>
      <c r="AL30" s="70">
        <f t="shared" ca="1" si="67"/>
        <v>115.58399999999999</v>
      </c>
      <c r="AM30" s="70">
        <f t="shared" ca="1" si="67"/>
        <v>142.464</v>
      </c>
      <c r="AN30" s="70">
        <f t="shared" ca="1" si="67"/>
        <v>54.911999999999999</v>
      </c>
      <c r="AO30" s="70">
        <f t="shared" ca="1" si="67"/>
        <v>103.68</v>
      </c>
      <c r="AP30" s="70">
        <f t="shared" ca="1" si="67"/>
        <v>45.887999999999991</v>
      </c>
      <c r="AQ30" s="71">
        <f t="shared" ca="1" si="67"/>
        <v>803.32799999999997</v>
      </c>
      <c r="AR30" s="70">
        <f t="shared" ref="AR30:AY30" ca="1" si="68">AB30/AJ30</f>
        <v>13766.980146290492</v>
      </c>
      <c r="AS30" s="70">
        <f t="shared" ca="1" si="68"/>
        <v>11857.047428189711</v>
      </c>
      <c r="AT30" s="70">
        <f t="shared" ca="1" si="68"/>
        <v>15503.87596899225</v>
      </c>
      <c r="AU30" s="70">
        <f t="shared" ca="1" si="68"/>
        <v>21260.107816711592</v>
      </c>
      <c r="AV30" s="70">
        <f t="shared" ca="1" si="68"/>
        <v>18065.268065268065</v>
      </c>
      <c r="AW30" s="70">
        <f t="shared" ca="1" si="68"/>
        <v>15462.962962962962</v>
      </c>
      <c r="AX30" s="70">
        <f t="shared" ca="1" si="68"/>
        <v>15376.569037656907</v>
      </c>
      <c r="AY30" s="72">
        <f t="shared" ca="1" si="68"/>
        <v>15722.594008922881</v>
      </c>
      <c r="AZ30" s="73"/>
      <c r="BA30" s="73"/>
      <c r="BB30" s="73"/>
      <c r="BC30" s="73"/>
      <c r="BD30" s="73"/>
      <c r="BE30" s="73"/>
      <c r="BF30" s="73"/>
    </row>
    <row r="31" spans="2:68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8" ht="15" thickBot="1">
      <c r="B32" s="76" t="s">
        <v>26</v>
      </c>
      <c r="C32" s="99">
        <v>7950000</v>
      </c>
      <c r="D32" s="78"/>
      <c r="E32" s="68"/>
      <c r="I32" s="69"/>
      <c r="J32" s="69"/>
      <c r="K32" s="265" t="s">
        <v>63</v>
      </c>
      <c r="L32" s="265"/>
      <c r="M32" s="265"/>
      <c r="N32" s="265"/>
      <c r="O32" s="265"/>
      <c r="P32" s="265"/>
      <c r="Q32" s="265"/>
      <c r="R32" s="265"/>
      <c r="S32" s="265"/>
      <c r="T32" s="265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>
        <f ca="1">AI30/28*21</f>
        <v>9472800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221.952</v>
      </c>
      <c r="AR32" s="68"/>
      <c r="AS32" s="68"/>
      <c r="AT32" s="68"/>
      <c r="AU32" s="68"/>
      <c r="AV32" s="68"/>
      <c r="AW32" s="68"/>
      <c r="AX32" s="68"/>
      <c r="AY32" s="81">
        <f ca="1">AI30</f>
        <v>12630400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</row>
    <row r="33" spans="1:58" ht="15" thickBot="1">
      <c r="B33" s="182" t="s">
        <v>31</v>
      </c>
      <c r="C33" s="78">
        <f ca="1">AI30/AQ30</f>
        <v>15722.594008922881</v>
      </c>
      <c r="D33" s="82"/>
      <c r="E33" s="68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26">
        <f ca="1">AQ30/28*21</f>
        <v>602.49599999999998</v>
      </c>
      <c r="AJ33" s="68"/>
      <c r="AK33" s="68"/>
      <c r="AL33" s="68"/>
      <c r="AM33" s="68"/>
      <c r="AN33" s="68"/>
      <c r="AO33" s="68"/>
      <c r="AP33" s="68"/>
      <c r="AQ33" s="83">
        <f ca="1">AQ32/AQ30</f>
        <v>0.27629063097514339</v>
      </c>
      <c r="AR33" s="68"/>
      <c r="AS33" s="68"/>
      <c r="AT33" s="68"/>
      <c r="AU33" s="68"/>
      <c r="AV33" s="68"/>
      <c r="AW33" s="68"/>
      <c r="AX33" s="68"/>
      <c r="AY33" s="84">
        <f ca="1">C32-AY32</f>
        <v>-4680400</v>
      </c>
      <c r="AZ33" s="73">
        <f ca="1">AQ30*70%</f>
        <v>562.32959999999991</v>
      </c>
      <c r="BA33" s="73"/>
      <c r="BB33" s="73">
        <f ca="1">BA33+AZ33</f>
        <v>562.32959999999991</v>
      </c>
      <c r="BC33" s="73">
        <f>C32</f>
        <v>7950000</v>
      </c>
      <c r="BD33" s="73">
        <f ca="1">BC33/BB33</f>
        <v>14137.616088500412</v>
      </c>
      <c r="BE33" s="73"/>
      <c r="BF33" s="73"/>
    </row>
    <row r="34" spans="1:58" ht="15" thickBot="1">
      <c r="B34" s="182" t="s">
        <v>32</v>
      </c>
      <c r="C34" s="85">
        <f ca="1">C33*3</f>
        <v>47167.78202676864</v>
      </c>
      <c r="D34" s="86"/>
      <c r="E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421.74719999999996</v>
      </c>
      <c r="BA34" s="73"/>
      <c r="BB34" s="73">
        <f ca="1">BA34+AZ34</f>
        <v>421.74719999999996</v>
      </c>
      <c r="BC34" s="73">
        <f>BC33</f>
        <v>7950000</v>
      </c>
      <c r="BD34" s="73">
        <f ca="1">BC34/BB34</f>
        <v>18850.154784667215</v>
      </c>
      <c r="BE34" s="73"/>
      <c r="BF34" s="73"/>
    </row>
    <row r="35" spans="1:58" ht="15" thickBot="1">
      <c r="B35" s="90"/>
      <c r="C35" s="91"/>
      <c r="D35" s="92"/>
      <c r="E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</row>
    <row r="40" spans="1:58">
      <c r="B40" t="s">
        <v>54</v>
      </c>
      <c r="C40" t="s">
        <v>55</v>
      </c>
    </row>
    <row r="41" spans="1:58">
      <c r="A41" s="3" t="s">
        <v>46</v>
      </c>
      <c r="B41" s="135">
        <f ca="1">SUMIFS($AI$6:$AI$29,$B$6:$B$29,A41)/$B$49</f>
        <v>1.9001773498859894E-2</v>
      </c>
      <c r="C41" s="135">
        <f ca="1">SUMIFS($AQ$6:$AQ$29,$B$6:$B$29,A41)/$C$49</f>
        <v>3.1787762906309754E-2</v>
      </c>
    </row>
    <row r="42" spans="1:58">
      <c r="A42" s="3" t="s">
        <v>50</v>
      </c>
      <c r="B42" s="135">
        <f t="shared" ref="B42:B47" ca="1" si="69">SUMIFS($AI$6:$AI$29,$B$6:$B$29,A42)/$B$49</f>
        <v>7.7527235875348363E-2</v>
      </c>
      <c r="C42" s="135">
        <f t="shared" ref="C42:C47" ca="1" si="70">SUMIFS($AQ$6:$AQ$29,$B$6:$B$29,A42)/$C$49</f>
        <v>0.19813575525812621</v>
      </c>
    </row>
    <row r="43" spans="1:58">
      <c r="A43" s="3" t="s">
        <v>51</v>
      </c>
      <c r="B43" s="135">
        <f t="shared" ca="1" si="69"/>
        <v>5.9792247276412462E-2</v>
      </c>
      <c r="C43" s="135">
        <f t="shared" ca="1" si="70"/>
        <v>0.10611854684512427</v>
      </c>
    </row>
    <row r="44" spans="1:58">
      <c r="A44" s="3" t="s">
        <v>52</v>
      </c>
      <c r="B44" s="135">
        <f t="shared" ca="1" si="69"/>
        <v>0.25082341018495058</v>
      </c>
      <c r="C44" s="135">
        <f t="shared" ca="1" si="70"/>
        <v>0.21869024856596561</v>
      </c>
    </row>
    <row r="45" spans="1:58">
      <c r="A45" s="3" t="s">
        <v>48</v>
      </c>
      <c r="B45" s="135">
        <f t="shared" ca="1" si="69"/>
        <v>0.177349885989359</v>
      </c>
      <c r="C45" s="135">
        <f t="shared" ca="1" si="70"/>
        <v>0.12308795411089866</v>
      </c>
    </row>
    <row r="46" spans="1:58">
      <c r="A46" s="175" t="s">
        <v>47</v>
      </c>
      <c r="B46" s="135">
        <f t="shared" ca="1" si="69"/>
        <v>0.35469977197871799</v>
      </c>
      <c r="C46" s="135">
        <f t="shared" ca="1" si="70"/>
        <v>0.27629063097514339</v>
      </c>
    </row>
    <row r="47" spans="1:58">
      <c r="A47" s="3" t="s">
        <v>49</v>
      </c>
      <c r="B47" s="135">
        <f t="shared" ca="1" si="69"/>
        <v>6.0805675196351661E-2</v>
      </c>
      <c r="C47" s="135">
        <f t="shared" ca="1" si="70"/>
        <v>4.5889101338432131E-2</v>
      </c>
    </row>
    <row r="49" spans="2:3">
      <c r="B49" s="1">
        <f ca="1">AI30</f>
        <v>12630400</v>
      </c>
      <c r="C49" s="1">
        <f ca="1">AQ30</f>
        <v>803.32799999999997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K32:T32"/>
  </mergeCells>
  <conditionalFormatting sqref="E6:K29">
    <cfRule type="colorScale" priority="6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33" priority="3" operator="containsText" text="Paid">
      <formula>NOT(ISERROR(SEARCH("Paid",B6)))</formula>
    </cfRule>
    <cfRule type="containsText" dxfId="32" priority="4" operator="containsText" text="FOC">
      <formula>NOT(ISERROR(SEARCH("FOC",B6)))</formula>
    </cfRule>
  </conditionalFormatting>
  <conditionalFormatting sqref="A41:A47">
    <cfRule type="containsText" dxfId="31" priority="1" operator="containsText" text="Paid">
      <formula>NOT(ISERROR(SEARCH("Paid",A41)))</formula>
    </cfRule>
    <cfRule type="containsText" dxfId="30" priority="2" operator="containsText" text="FOC">
      <formula>NOT(ISERROR(SEARCH("FOC",A41)))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V51"/>
  <sheetViews>
    <sheetView topLeftCell="H1" zoomScale="50" zoomScaleNormal="50" workbookViewId="0">
      <selection activeCell="BD35" sqref="BD35"/>
    </sheetView>
  </sheetViews>
  <sheetFormatPr defaultRowHeight="14.4"/>
  <cols>
    <col min="1" max="1" width="12.77734375" bestFit="1" customWidth="1"/>
    <col min="2" max="2" width="15.21875" bestFit="1" customWidth="1"/>
    <col min="3" max="3" width="14.77734375" bestFit="1" customWidth="1"/>
    <col min="4" max="4" width="10.44140625" bestFit="1" customWidth="1"/>
    <col min="5" max="5" width="6.5546875" bestFit="1" customWidth="1"/>
    <col min="6" max="6" width="10.21875" bestFit="1" customWidth="1"/>
    <col min="7" max="7" width="11.5546875" bestFit="1" customWidth="1"/>
    <col min="8" max="8" width="7" bestFit="1" customWidth="1"/>
    <col min="9" max="9" width="6.5546875" bestFit="1" customWidth="1"/>
    <col min="10" max="11" width="7" bestFit="1" customWidth="1"/>
    <col min="12" max="12" width="17.77734375" bestFit="1" customWidth="1"/>
    <col min="13" max="13" width="20.5546875" hidden="1" customWidth="1"/>
    <col min="14" max="14" width="9.44140625" hidden="1" customWidth="1"/>
    <col min="15" max="15" width="8.44140625" hidden="1" customWidth="1"/>
    <col min="16" max="16" width="11.77734375" hidden="1" customWidth="1"/>
    <col min="17" max="17" width="12.5546875" hidden="1" customWidth="1"/>
    <col min="18" max="18" width="7.21875" hidden="1" customWidth="1"/>
    <col min="19" max="19" width="8" hidden="1" customWidth="1"/>
    <col min="20" max="20" width="15.21875" bestFit="1" customWidth="1"/>
    <col min="21" max="27" width="9.44140625" bestFit="1" customWidth="1"/>
    <col min="28" max="28" width="8.44140625" hidden="1" customWidth="1"/>
    <col min="29" max="29" width="9.44140625" hidden="1" customWidth="1"/>
    <col min="30" max="30" width="8.44140625" hidden="1" customWidth="1"/>
    <col min="31" max="31" width="9" hidden="1" customWidth="1"/>
    <col min="32" max="32" width="8.44140625" hidden="1" customWidth="1"/>
    <col min="33" max="33" width="7.21875" hidden="1" customWidth="1"/>
    <col min="34" max="34" width="8" hidden="1" customWidth="1"/>
    <col min="35" max="35" width="16.33203125" customWidth="1"/>
    <col min="36" max="36" width="8.44140625" hidden="1" customWidth="1"/>
    <col min="37" max="37" width="9.44140625" hidden="1" customWidth="1"/>
    <col min="38" max="38" width="8.44140625" hidden="1" customWidth="1"/>
    <col min="39" max="39" width="9" hidden="1" customWidth="1"/>
    <col min="40" max="40" width="8.44140625" hidden="1" customWidth="1"/>
    <col min="41" max="41" width="7.21875" hidden="1" customWidth="1"/>
    <col min="42" max="42" width="8" hidden="1" customWidth="1"/>
    <col min="43" max="43" width="18.44140625" customWidth="1"/>
    <col min="44" max="44" width="9" hidden="1" customWidth="1"/>
    <col min="45" max="45" width="9.44140625" hidden="1" customWidth="1"/>
    <col min="46" max="50" width="9" hidden="1" customWidth="1"/>
    <col min="51" max="51" width="16.21875" customWidth="1"/>
    <col min="52" max="52" width="12.44140625" bestFit="1" customWidth="1"/>
    <col min="53" max="53" width="11.44140625" bestFit="1" customWidth="1"/>
    <col min="54" max="54" width="12" bestFit="1" customWidth="1"/>
    <col min="55" max="55" width="15.21875" bestFit="1" customWidth="1"/>
    <col min="56" max="56" width="11.21875" bestFit="1" customWidth="1"/>
    <col min="57" max="57" width="9" bestFit="1" customWidth="1"/>
    <col min="58" max="58" width="10.5546875" bestFit="1" customWidth="1"/>
    <col min="59" max="59" width="8.44140625" bestFit="1" customWidth="1"/>
    <col min="60" max="60" width="9.44140625" bestFit="1" customWidth="1"/>
    <col min="61" max="61" width="8.44140625" bestFit="1" customWidth="1"/>
    <col min="62" max="62" width="9" bestFit="1" customWidth="1"/>
    <col min="63" max="63" width="8.44140625" bestFit="1" customWidth="1"/>
    <col min="64" max="64" width="7.21875" bestFit="1" customWidth="1"/>
    <col min="65" max="65" width="8" customWidth="1"/>
  </cols>
  <sheetData>
    <row r="1" spans="1:74" ht="14.55" customHeight="1">
      <c r="A1" s="266">
        <v>43497</v>
      </c>
      <c r="B1" s="267" t="s">
        <v>45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4" ht="15" customHeight="1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Q2">
        <v>0</v>
      </c>
      <c r="BR2">
        <v>7</v>
      </c>
      <c r="BU2">
        <v>0</v>
      </c>
      <c r="BV2">
        <v>7</v>
      </c>
    </row>
    <row r="3" spans="1:74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Q3">
        <v>3500</v>
      </c>
      <c r="BR3">
        <v>7</v>
      </c>
      <c r="BU3">
        <v>12000</v>
      </c>
      <c r="BV3">
        <v>7</v>
      </c>
    </row>
    <row r="4" spans="1:74" ht="15" thickBot="1">
      <c r="B4" s="3"/>
      <c r="C4" s="5"/>
      <c r="D4" s="6"/>
      <c r="E4" s="121"/>
      <c r="F4" s="122"/>
      <c r="G4" s="122"/>
      <c r="H4" s="122"/>
      <c r="I4" s="122"/>
      <c r="J4" s="122"/>
      <c r="K4" s="123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Q4">
        <f>BQ3+500</f>
        <v>4000</v>
      </c>
      <c r="BR4">
        <v>7</v>
      </c>
      <c r="BU4">
        <f>BU3+500</f>
        <v>12500</v>
      </c>
      <c r="BV4">
        <v>3</v>
      </c>
    </row>
    <row r="5" spans="1:74" ht="15" thickBot="1">
      <c r="A5" s="10">
        <v>43466</v>
      </c>
      <c r="B5" s="3"/>
      <c r="C5" s="11" t="s">
        <v>16</v>
      </c>
      <c r="D5" s="12" t="s">
        <v>17</v>
      </c>
      <c r="E5" s="124" t="s">
        <v>18</v>
      </c>
      <c r="F5" s="124" t="s">
        <v>19</v>
      </c>
      <c r="G5" s="124" t="s">
        <v>20</v>
      </c>
      <c r="H5" s="124" t="s">
        <v>21</v>
      </c>
      <c r="I5" s="124" t="s">
        <v>22</v>
      </c>
      <c r="J5" s="124" t="s">
        <v>23</v>
      </c>
      <c r="K5" s="124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Q5">
        <f t="shared" ref="BQ5:BQ9" si="4">BQ4+500</f>
        <v>4500</v>
      </c>
      <c r="BR5">
        <v>5</v>
      </c>
      <c r="BU5">
        <f t="shared" ref="BU5:BU12" si="5">BU4+500</f>
        <v>13000</v>
      </c>
      <c r="BV5">
        <v>0</v>
      </c>
    </row>
    <row r="6" spans="1:74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4.9000000000000002E-2</v>
      </c>
      <c r="F6" s="186">
        <v>0.11600000000000001</v>
      </c>
      <c r="G6" s="186">
        <v>0.17499999999999999</v>
      </c>
      <c r="H6" s="186">
        <v>5.8999999999999997E-2</v>
      </c>
      <c r="I6" s="186">
        <v>6.5000000000000002E-2</v>
      </c>
      <c r="J6" s="186">
        <v>9.2999999999999999E-2</v>
      </c>
      <c r="K6" s="186">
        <v>9.9000000000000005E-2</v>
      </c>
      <c r="L6" s="24">
        <f t="shared" ref="L6:L29" ca="1" si="6">T6*6</f>
        <v>288</v>
      </c>
      <c r="M6" s="25">
        <f t="shared" ref="M6:S29" si="7">BG6</f>
        <v>0</v>
      </c>
      <c r="N6" s="26">
        <f t="shared" si="7"/>
        <v>5</v>
      </c>
      <c r="O6" s="26">
        <f t="shared" si="7"/>
        <v>7</v>
      </c>
      <c r="P6" s="26">
        <f t="shared" si="7"/>
        <v>0</v>
      </c>
      <c r="Q6" s="26">
        <f t="shared" si="7"/>
        <v>0</v>
      </c>
      <c r="R6" s="26">
        <f t="shared" si="7"/>
        <v>0</v>
      </c>
      <c r="S6" s="27">
        <f t="shared" si="7"/>
        <v>0</v>
      </c>
      <c r="T6" s="28">
        <f t="shared" ref="T6:T29" ca="1" si="8">IFERROR(M6*M$4+N6*N$4+O6*O$4+P6*P$4+Q6*Q$4+R6*R$4+S6*S$4,"0")</f>
        <v>48</v>
      </c>
      <c r="U6" s="29">
        <v>3400</v>
      </c>
      <c r="V6" s="30">
        <v>3400</v>
      </c>
      <c r="W6" s="30">
        <v>3400</v>
      </c>
      <c r="X6" s="30">
        <v>3400</v>
      </c>
      <c r="Y6" s="30">
        <v>3400</v>
      </c>
      <c r="Z6" s="30">
        <v>3400</v>
      </c>
      <c r="AA6" s="31">
        <v>3400</v>
      </c>
      <c r="AB6" s="32">
        <f t="shared" ref="AB6:AH29" ca="1" si="9">M6*U6*AB$4</f>
        <v>0</v>
      </c>
      <c r="AC6" s="33">
        <f t="shared" ca="1" si="9"/>
        <v>68000</v>
      </c>
      <c r="AD6" s="33">
        <f t="shared" ca="1" si="9"/>
        <v>95200</v>
      </c>
      <c r="AE6" s="33">
        <f t="shared" ca="1" si="9"/>
        <v>0</v>
      </c>
      <c r="AF6" s="33">
        <f t="shared" ca="1" si="9"/>
        <v>0</v>
      </c>
      <c r="AG6" s="33">
        <f t="shared" ca="1" si="9"/>
        <v>0</v>
      </c>
      <c r="AH6" s="34">
        <f t="shared" ca="1" si="9"/>
        <v>0</v>
      </c>
      <c r="AI6" s="35">
        <f t="shared" ref="AI6:AI29" ca="1" si="10">SUM(AB6:AH6)</f>
        <v>163200</v>
      </c>
      <c r="AJ6" s="32">
        <f t="shared" ref="AJ6:AP29" ca="1" si="11">M6*AJ$4*60/$L$4*E6</f>
        <v>0</v>
      </c>
      <c r="AK6" s="33">
        <f t="shared" ca="1" si="11"/>
        <v>13.92</v>
      </c>
      <c r="AL6" s="33">
        <f t="shared" ca="1" si="11"/>
        <v>29.4</v>
      </c>
      <c r="AM6" s="33">
        <f t="shared" ca="1" si="11"/>
        <v>0</v>
      </c>
      <c r="AN6" s="33">
        <f t="shared" ca="1" si="11"/>
        <v>0</v>
      </c>
      <c r="AO6" s="33">
        <f t="shared" ca="1" si="11"/>
        <v>0</v>
      </c>
      <c r="AP6" s="34">
        <f t="shared" ca="1" si="11"/>
        <v>0</v>
      </c>
      <c r="AQ6" s="36">
        <f t="shared" ref="AQ6:AQ29" ca="1" si="12">SUM(AJ6:AP6)</f>
        <v>43.32</v>
      </c>
      <c r="AR6" s="32" t="str">
        <f t="shared" ref="AR6:AY29" ca="1" si="13">IFERROR(AB6/AJ6,"")</f>
        <v/>
      </c>
      <c r="AS6" s="33">
        <f t="shared" ca="1" si="13"/>
        <v>4885.0574712643675</v>
      </c>
      <c r="AT6" s="33">
        <f t="shared" ca="1" si="13"/>
        <v>3238.0952380952381</v>
      </c>
      <c r="AU6" s="33" t="str">
        <f t="shared" ca="1" si="13"/>
        <v/>
      </c>
      <c r="AV6" s="33" t="str">
        <f t="shared" ca="1" si="13"/>
        <v/>
      </c>
      <c r="AW6" s="33" t="str">
        <f t="shared" ca="1" si="13"/>
        <v/>
      </c>
      <c r="AX6" s="34" t="str">
        <f t="shared" ca="1" si="13"/>
        <v/>
      </c>
      <c r="AY6" s="36">
        <f t="shared" ca="1" si="13"/>
        <v>3767.3130193905818</v>
      </c>
      <c r="AZ6" s="37">
        <f>IFERROR(U6/6/E6,"0")</f>
        <v>11564.625850340135</v>
      </c>
      <c r="BA6" s="37">
        <f t="shared" ref="BA6:BF29" si="14">IFERROR(V6/6/F6,"0")</f>
        <v>4885.0574712643675</v>
      </c>
      <c r="BB6" s="37">
        <f t="shared" si="14"/>
        <v>3238.0952380952381</v>
      </c>
      <c r="BC6" s="37">
        <f t="shared" si="14"/>
        <v>9604.5197740112999</v>
      </c>
      <c r="BD6" s="37">
        <f t="shared" si="14"/>
        <v>8717.9487179487169</v>
      </c>
      <c r="BE6" s="37">
        <f t="shared" si="14"/>
        <v>6093.1899641577056</v>
      </c>
      <c r="BF6" s="133">
        <f t="shared" si="14"/>
        <v>5723.9057239057229</v>
      </c>
      <c r="BG6" s="134">
        <f>IFERROR(VLOOKUP(AZ6,$BQ$2:$BR$9,2,TRUE),"0")</f>
        <v>0</v>
      </c>
      <c r="BH6" s="134">
        <f t="shared" ref="BH6:BM6" si="15">IFERROR(VLOOKUP(BA6,$BQ$2:$BR$9,2,TRUE),"0")</f>
        <v>5</v>
      </c>
      <c r="BI6" s="134">
        <f t="shared" si="15"/>
        <v>7</v>
      </c>
      <c r="BJ6" s="134">
        <f t="shared" si="15"/>
        <v>0</v>
      </c>
      <c r="BK6" s="134">
        <f t="shared" si="15"/>
        <v>0</v>
      </c>
      <c r="BL6" s="134">
        <f t="shared" si="15"/>
        <v>0</v>
      </c>
      <c r="BM6" s="134">
        <f t="shared" si="15"/>
        <v>0</v>
      </c>
      <c r="BO6" s="119">
        <f>AVERAGE(E6:K6)</f>
        <v>9.3714285714285708E-2</v>
      </c>
      <c r="BQ6">
        <f t="shared" si="4"/>
        <v>5000</v>
      </c>
      <c r="BR6">
        <v>0</v>
      </c>
      <c r="BU6">
        <f t="shared" si="5"/>
        <v>13500</v>
      </c>
      <c r="BV6">
        <v>0</v>
      </c>
    </row>
    <row r="7" spans="1:74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5.2999999999999999E-2</v>
      </c>
      <c r="F7" s="186">
        <v>3.9E-2</v>
      </c>
      <c r="G7" s="186">
        <v>0.156</v>
      </c>
      <c r="H7" s="186">
        <v>7.5999999999999998E-2</v>
      </c>
      <c r="I7" s="186">
        <v>0.15</v>
      </c>
      <c r="J7" s="186">
        <v>0.151</v>
      </c>
      <c r="K7" s="186">
        <v>0.22</v>
      </c>
      <c r="L7" s="41">
        <f t="shared" ca="1" si="6"/>
        <v>0</v>
      </c>
      <c r="M7" s="42">
        <f t="shared" si="7"/>
        <v>0</v>
      </c>
      <c r="N7" s="43">
        <f t="shared" si="7"/>
        <v>0</v>
      </c>
      <c r="O7" s="43">
        <f t="shared" si="7"/>
        <v>0</v>
      </c>
      <c r="P7" s="43">
        <f t="shared" si="7"/>
        <v>0</v>
      </c>
      <c r="Q7" s="43">
        <f t="shared" si="7"/>
        <v>0</v>
      </c>
      <c r="R7" s="43">
        <f t="shared" si="7"/>
        <v>0</v>
      </c>
      <c r="S7" s="44">
        <f t="shared" si="7"/>
        <v>0</v>
      </c>
      <c r="T7" s="45">
        <f t="shared" ca="1" si="8"/>
        <v>0</v>
      </c>
      <c r="U7" s="46">
        <v>2295</v>
      </c>
      <c r="V7" s="47">
        <v>2295</v>
      </c>
      <c r="W7" s="47">
        <v>2295</v>
      </c>
      <c r="X7" s="47">
        <v>2295</v>
      </c>
      <c r="Y7" s="47">
        <v>2295</v>
      </c>
      <c r="Z7" s="47">
        <v>2295</v>
      </c>
      <c r="AA7" s="48">
        <v>2295</v>
      </c>
      <c r="AB7" s="49">
        <f t="shared" ca="1" si="9"/>
        <v>0</v>
      </c>
      <c r="AC7" s="50">
        <f t="shared" ca="1" si="9"/>
        <v>0</v>
      </c>
      <c r="AD7" s="50">
        <f t="shared" ca="1" si="9"/>
        <v>0</v>
      </c>
      <c r="AE7" s="50">
        <f t="shared" ca="1" si="9"/>
        <v>0</v>
      </c>
      <c r="AF7" s="50">
        <f t="shared" ca="1" si="9"/>
        <v>0</v>
      </c>
      <c r="AG7" s="50">
        <f t="shared" ca="1" si="9"/>
        <v>0</v>
      </c>
      <c r="AH7" s="51">
        <f t="shared" ca="1" si="9"/>
        <v>0</v>
      </c>
      <c r="AI7" s="114">
        <f t="shared" ca="1" si="10"/>
        <v>0</v>
      </c>
      <c r="AJ7" s="49">
        <f t="shared" ca="1" si="11"/>
        <v>0</v>
      </c>
      <c r="AK7" s="50">
        <f t="shared" ca="1" si="11"/>
        <v>0</v>
      </c>
      <c r="AL7" s="50">
        <f t="shared" ca="1" si="11"/>
        <v>0</v>
      </c>
      <c r="AM7" s="50">
        <f t="shared" ca="1" si="11"/>
        <v>0</v>
      </c>
      <c r="AN7" s="50">
        <f t="shared" ca="1" si="11"/>
        <v>0</v>
      </c>
      <c r="AO7" s="50">
        <f t="shared" ca="1" si="11"/>
        <v>0</v>
      </c>
      <c r="AP7" s="51">
        <f t="shared" ca="1" si="11"/>
        <v>0</v>
      </c>
      <c r="AQ7" s="52">
        <f t="shared" ca="1" si="12"/>
        <v>0</v>
      </c>
      <c r="AR7" s="49" t="str">
        <f t="shared" ca="1" si="13"/>
        <v/>
      </c>
      <c r="AS7" s="50" t="str">
        <f t="shared" ca="1" si="13"/>
        <v/>
      </c>
      <c r="AT7" s="50" t="str">
        <f t="shared" ca="1" si="13"/>
        <v/>
      </c>
      <c r="AU7" s="50" t="str">
        <f t="shared" ca="1" si="13"/>
        <v/>
      </c>
      <c r="AV7" s="50" t="str">
        <f t="shared" ca="1" si="13"/>
        <v/>
      </c>
      <c r="AW7" s="50" t="str">
        <f t="shared" ca="1" si="13"/>
        <v/>
      </c>
      <c r="AX7" s="51" t="str">
        <f t="shared" ca="1" si="13"/>
        <v/>
      </c>
      <c r="AY7" s="52" t="str">
        <f t="shared" ca="1" si="13"/>
        <v/>
      </c>
      <c r="AZ7" s="37">
        <f t="shared" ref="AZ7:AZ29" si="16">IFERROR(U7/6/E7,"0")</f>
        <v>7216.9811320754716</v>
      </c>
      <c r="BA7" s="37">
        <f t="shared" si="14"/>
        <v>9807.6923076923085</v>
      </c>
      <c r="BB7" s="37">
        <f t="shared" si="14"/>
        <v>2451.9230769230771</v>
      </c>
      <c r="BC7" s="37">
        <f t="shared" si="14"/>
        <v>5032.894736842105</v>
      </c>
      <c r="BD7" s="37">
        <f t="shared" si="14"/>
        <v>2550</v>
      </c>
      <c r="BE7" s="37">
        <f t="shared" si="14"/>
        <v>2533.1125827814571</v>
      </c>
      <c r="BF7" s="133">
        <f t="shared" si="14"/>
        <v>1738.6363636363637</v>
      </c>
      <c r="BG7" s="243"/>
      <c r="BH7" s="243"/>
      <c r="BI7" s="243"/>
      <c r="BJ7" s="243"/>
      <c r="BK7" s="243"/>
      <c r="BL7" s="243"/>
      <c r="BM7" s="243"/>
      <c r="BO7" s="119">
        <f t="shared" ref="BO7:BO29" si="17">AVERAGE(E7:K7)</f>
        <v>0.1207142857142857</v>
      </c>
      <c r="BQ7">
        <f t="shared" si="4"/>
        <v>5500</v>
      </c>
      <c r="BR7">
        <v>0</v>
      </c>
      <c r="BU7">
        <f t="shared" si="5"/>
        <v>14000</v>
      </c>
      <c r="BV7">
        <v>0</v>
      </c>
    </row>
    <row r="8" spans="1:74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0.06</v>
      </c>
      <c r="F8" s="186">
        <v>2.4E-2</v>
      </c>
      <c r="G8" s="186">
        <v>1.2999999999999999E-2</v>
      </c>
      <c r="H8" s="186">
        <v>7.0000000000000001E-3</v>
      </c>
      <c r="I8" s="186">
        <v>2.9000000000000001E-2</v>
      </c>
      <c r="J8" s="186">
        <v>7.0000000000000001E-3</v>
      </c>
      <c r="K8" s="186">
        <v>4.2000000000000003E-2</v>
      </c>
      <c r="L8" s="41">
        <f t="shared" ca="1" si="6"/>
        <v>0</v>
      </c>
      <c r="M8" s="42">
        <f t="shared" si="7"/>
        <v>0</v>
      </c>
      <c r="N8" s="43">
        <f t="shared" si="7"/>
        <v>0</v>
      </c>
      <c r="O8" s="43">
        <f t="shared" si="7"/>
        <v>0</v>
      </c>
      <c r="P8" s="43">
        <f t="shared" si="7"/>
        <v>0</v>
      </c>
      <c r="Q8" s="43">
        <f t="shared" si="7"/>
        <v>0</v>
      </c>
      <c r="R8" s="43">
        <f t="shared" si="7"/>
        <v>0</v>
      </c>
      <c r="S8" s="44">
        <f t="shared" si="7"/>
        <v>0</v>
      </c>
      <c r="T8" s="45">
        <f t="shared" ca="1" si="8"/>
        <v>0</v>
      </c>
      <c r="U8" s="46">
        <v>2295</v>
      </c>
      <c r="V8" s="47">
        <v>2295</v>
      </c>
      <c r="W8" s="47">
        <v>2295</v>
      </c>
      <c r="X8" s="47">
        <v>2295</v>
      </c>
      <c r="Y8" s="47">
        <v>2295</v>
      </c>
      <c r="Z8" s="47">
        <v>2295</v>
      </c>
      <c r="AA8" s="48">
        <v>2295</v>
      </c>
      <c r="AB8" s="49">
        <f t="shared" ca="1" si="9"/>
        <v>0</v>
      </c>
      <c r="AC8" s="50">
        <f t="shared" ca="1" si="9"/>
        <v>0</v>
      </c>
      <c r="AD8" s="50">
        <f t="shared" ca="1" si="9"/>
        <v>0</v>
      </c>
      <c r="AE8" s="50">
        <f t="shared" ca="1" si="9"/>
        <v>0</v>
      </c>
      <c r="AF8" s="50">
        <f t="shared" ca="1" si="9"/>
        <v>0</v>
      </c>
      <c r="AG8" s="50">
        <f t="shared" ca="1" si="9"/>
        <v>0</v>
      </c>
      <c r="AH8" s="51">
        <f t="shared" ca="1" si="9"/>
        <v>0</v>
      </c>
      <c r="AI8" s="114">
        <f t="shared" ca="1" si="10"/>
        <v>0</v>
      </c>
      <c r="AJ8" s="49">
        <f t="shared" ca="1" si="11"/>
        <v>0</v>
      </c>
      <c r="AK8" s="50">
        <f t="shared" ca="1" si="11"/>
        <v>0</v>
      </c>
      <c r="AL8" s="50">
        <f t="shared" ca="1" si="11"/>
        <v>0</v>
      </c>
      <c r="AM8" s="50">
        <f t="shared" ca="1" si="11"/>
        <v>0</v>
      </c>
      <c r="AN8" s="50">
        <f t="shared" ca="1" si="11"/>
        <v>0</v>
      </c>
      <c r="AO8" s="50">
        <f t="shared" ca="1" si="11"/>
        <v>0</v>
      </c>
      <c r="AP8" s="51">
        <f t="shared" ca="1" si="11"/>
        <v>0</v>
      </c>
      <c r="AQ8" s="52">
        <f t="shared" ca="1" si="12"/>
        <v>0</v>
      </c>
      <c r="AR8" s="49" t="str">
        <f t="shared" ca="1" si="13"/>
        <v/>
      </c>
      <c r="AS8" s="50" t="str">
        <f t="shared" ca="1" si="13"/>
        <v/>
      </c>
      <c r="AT8" s="50" t="str">
        <f t="shared" ca="1" si="13"/>
        <v/>
      </c>
      <c r="AU8" s="50" t="str">
        <f t="shared" ca="1" si="13"/>
        <v/>
      </c>
      <c r="AV8" s="50" t="str">
        <f t="shared" ca="1" si="13"/>
        <v/>
      </c>
      <c r="AW8" s="50" t="str">
        <f t="shared" ca="1" si="13"/>
        <v/>
      </c>
      <c r="AX8" s="51" t="str">
        <f t="shared" ca="1" si="13"/>
        <v/>
      </c>
      <c r="AY8" s="52" t="str">
        <f t="shared" ca="1" si="13"/>
        <v/>
      </c>
      <c r="AZ8" s="37">
        <f t="shared" si="16"/>
        <v>6375</v>
      </c>
      <c r="BA8" s="37">
        <f t="shared" si="14"/>
        <v>15937.5</v>
      </c>
      <c r="BB8" s="37">
        <f t="shared" si="14"/>
        <v>29423.076923076926</v>
      </c>
      <c r="BC8" s="37">
        <f t="shared" si="14"/>
        <v>54642.857142857145</v>
      </c>
      <c r="BD8" s="37">
        <f t="shared" si="14"/>
        <v>13189.655172413792</v>
      </c>
      <c r="BE8" s="37">
        <f t="shared" si="14"/>
        <v>54642.857142857145</v>
      </c>
      <c r="BF8" s="133">
        <f t="shared" si="14"/>
        <v>9107.1428571428569</v>
      </c>
      <c r="BG8" s="243"/>
      <c r="BH8" s="243"/>
      <c r="BI8" s="243"/>
      <c r="BJ8" s="243"/>
      <c r="BK8" s="243"/>
      <c r="BL8" s="243"/>
      <c r="BM8" s="243"/>
      <c r="BO8" s="119">
        <f t="shared" si="17"/>
        <v>2.6000000000000002E-2</v>
      </c>
      <c r="BQ8">
        <f t="shared" si="4"/>
        <v>6000</v>
      </c>
      <c r="BR8">
        <v>0</v>
      </c>
      <c r="BU8">
        <f t="shared" si="5"/>
        <v>14500</v>
      </c>
      <c r="BV8">
        <v>0</v>
      </c>
    </row>
    <row r="9" spans="1:74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8.9999999999999993E-3</v>
      </c>
      <c r="F9" s="186">
        <v>8.9999999999999993E-3</v>
      </c>
      <c r="G9" s="186">
        <v>1.7000000000000001E-2</v>
      </c>
      <c r="H9" s="186">
        <v>1.0999999999999999E-2</v>
      </c>
      <c r="I9" s="186">
        <v>1.0999999999999999E-2</v>
      </c>
      <c r="J9" s="186">
        <v>6.0000000000000001E-3</v>
      </c>
      <c r="K9" s="186">
        <v>1.0999999999999999E-2</v>
      </c>
      <c r="L9" s="41">
        <f t="shared" ca="1" si="6"/>
        <v>0</v>
      </c>
      <c r="M9" s="42">
        <f t="shared" si="7"/>
        <v>0</v>
      </c>
      <c r="N9" s="43">
        <f t="shared" si="7"/>
        <v>0</v>
      </c>
      <c r="O9" s="43">
        <f t="shared" si="7"/>
        <v>0</v>
      </c>
      <c r="P9" s="43">
        <f t="shared" si="7"/>
        <v>0</v>
      </c>
      <c r="Q9" s="43">
        <f t="shared" si="7"/>
        <v>0</v>
      </c>
      <c r="R9" s="43">
        <f t="shared" si="7"/>
        <v>0</v>
      </c>
      <c r="S9" s="44">
        <f t="shared" si="7"/>
        <v>0</v>
      </c>
      <c r="T9" s="45">
        <f t="shared" ca="1" si="8"/>
        <v>0</v>
      </c>
      <c r="U9" s="46">
        <v>2295</v>
      </c>
      <c r="V9" s="47">
        <v>2295</v>
      </c>
      <c r="W9" s="47">
        <v>2295</v>
      </c>
      <c r="X9" s="47">
        <v>2295</v>
      </c>
      <c r="Y9" s="47">
        <v>2295</v>
      </c>
      <c r="Z9" s="47">
        <v>2295</v>
      </c>
      <c r="AA9" s="48">
        <v>2295</v>
      </c>
      <c r="AB9" s="49">
        <f t="shared" ca="1" si="9"/>
        <v>0</v>
      </c>
      <c r="AC9" s="50">
        <f t="shared" ca="1" si="9"/>
        <v>0</v>
      </c>
      <c r="AD9" s="50">
        <f t="shared" ca="1" si="9"/>
        <v>0</v>
      </c>
      <c r="AE9" s="50">
        <f t="shared" ca="1" si="9"/>
        <v>0</v>
      </c>
      <c r="AF9" s="50">
        <f t="shared" ca="1" si="9"/>
        <v>0</v>
      </c>
      <c r="AG9" s="50">
        <f t="shared" ca="1" si="9"/>
        <v>0</v>
      </c>
      <c r="AH9" s="51">
        <f t="shared" ca="1" si="9"/>
        <v>0</v>
      </c>
      <c r="AI9" s="114">
        <f t="shared" ca="1" si="10"/>
        <v>0</v>
      </c>
      <c r="AJ9" s="49">
        <f t="shared" ca="1" si="11"/>
        <v>0</v>
      </c>
      <c r="AK9" s="50">
        <f t="shared" ca="1" si="11"/>
        <v>0</v>
      </c>
      <c r="AL9" s="50">
        <f t="shared" ca="1" si="11"/>
        <v>0</v>
      </c>
      <c r="AM9" s="50">
        <f t="shared" ca="1" si="11"/>
        <v>0</v>
      </c>
      <c r="AN9" s="50">
        <f t="shared" ca="1" si="11"/>
        <v>0</v>
      </c>
      <c r="AO9" s="50">
        <f t="shared" ca="1" si="11"/>
        <v>0</v>
      </c>
      <c r="AP9" s="51">
        <f t="shared" ca="1" si="11"/>
        <v>0</v>
      </c>
      <c r="AQ9" s="52">
        <f t="shared" ca="1" si="12"/>
        <v>0</v>
      </c>
      <c r="AR9" s="49" t="str">
        <f t="shared" ca="1" si="13"/>
        <v/>
      </c>
      <c r="AS9" s="50" t="str">
        <f t="shared" ca="1" si="13"/>
        <v/>
      </c>
      <c r="AT9" s="50" t="str">
        <f t="shared" ca="1" si="13"/>
        <v/>
      </c>
      <c r="AU9" s="50" t="str">
        <f t="shared" ca="1" si="13"/>
        <v/>
      </c>
      <c r="AV9" s="50" t="str">
        <f t="shared" ca="1" si="13"/>
        <v/>
      </c>
      <c r="AW9" s="50" t="str">
        <f t="shared" ca="1" si="13"/>
        <v/>
      </c>
      <c r="AX9" s="51" t="str">
        <f t="shared" ca="1" si="13"/>
        <v/>
      </c>
      <c r="AY9" s="52" t="str">
        <f t="shared" ca="1" si="13"/>
        <v/>
      </c>
      <c r="AZ9" s="37">
        <f t="shared" si="16"/>
        <v>42500</v>
      </c>
      <c r="BA9" s="37">
        <f t="shared" si="14"/>
        <v>42500</v>
      </c>
      <c r="BB9" s="37">
        <f t="shared" si="14"/>
        <v>22500</v>
      </c>
      <c r="BC9" s="37">
        <f t="shared" si="14"/>
        <v>34772.727272727272</v>
      </c>
      <c r="BD9" s="37">
        <f t="shared" si="14"/>
        <v>34772.727272727272</v>
      </c>
      <c r="BE9" s="37">
        <f t="shared" si="14"/>
        <v>63750</v>
      </c>
      <c r="BF9" s="133">
        <f t="shared" si="14"/>
        <v>34772.727272727272</v>
      </c>
      <c r="BG9" s="243"/>
      <c r="BH9" s="243"/>
      <c r="BI9" s="243"/>
      <c r="BJ9" s="243"/>
      <c r="BK9" s="243"/>
      <c r="BL9" s="243"/>
      <c r="BM9" s="243"/>
      <c r="BO9" s="119">
        <f t="shared" si="17"/>
        <v>1.057142857142857E-2</v>
      </c>
      <c r="BQ9">
        <f t="shared" si="4"/>
        <v>6500</v>
      </c>
      <c r="BR9">
        <v>0</v>
      </c>
      <c r="BU9">
        <f t="shared" si="5"/>
        <v>15000</v>
      </c>
      <c r="BV9">
        <v>0</v>
      </c>
    </row>
    <row r="10" spans="1:74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4.0000000000000001E-3</v>
      </c>
      <c r="F10" s="186">
        <v>2E-3</v>
      </c>
      <c r="G10" s="186">
        <v>1E-3</v>
      </c>
      <c r="H10" s="186">
        <v>1.0999999999999999E-2</v>
      </c>
      <c r="I10" s="186">
        <v>1.2999999999999999E-2</v>
      </c>
      <c r="J10" s="186">
        <v>1.2E-2</v>
      </c>
      <c r="K10" s="186">
        <v>2E-3</v>
      </c>
      <c r="L10" s="41">
        <f t="shared" ca="1" si="6"/>
        <v>0</v>
      </c>
      <c r="M10" s="42">
        <f t="shared" si="7"/>
        <v>0</v>
      </c>
      <c r="N10" s="43">
        <f t="shared" si="7"/>
        <v>0</v>
      </c>
      <c r="O10" s="43">
        <f t="shared" si="7"/>
        <v>0</v>
      </c>
      <c r="P10" s="43">
        <f t="shared" si="7"/>
        <v>0</v>
      </c>
      <c r="Q10" s="43">
        <f t="shared" si="7"/>
        <v>0</v>
      </c>
      <c r="R10" s="43">
        <f t="shared" si="7"/>
        <v>0</v>
      </c>
      <c r="S10" s="44">
        <f t="shared" si="7"/>
        <v>0</v>
      </c>
      <c r="T10" s="45">
        <f t="shared" ca="1" si="8"/>
        <v>0</v>
      </c>
      <c r="U10" s="46">
        <v>2295</v>
      </c>
      <c r="V10" s="47">
        <v>2295</v>
      </c>
      <c r="W10" s="47">
        <v>2295</v>
      </c>
      <c r="X10" s="47">
        <v>2295</v>
      </c>
      <c r="Y10" s="47">
        <v>2295</v>
      </c>
      <c r="Z10" s="47">
        <v>2295</v>
      </c>
      <c r="AA10" s="48">
        <v>2295</v>
      </c>
      <c r="AB10" s="49">
        <f t="shared" ca="1" si="9"/>
        <v>0</v>
      </c>
      <c r="AC10" s="50">
        <f t="shared" ca="1" si="9"/>
        <v>0</v>
      </c>
      <c r="AD10" s="50">
        <f t="shared" ca="1" si="9"/>
        <v>0</v>
      </c>
      <c r="AE10" s="50">
        <f t="shared" ca="1" si="9"/>
        <v>0</v>
      </c>
      <c r="AF10" s="50">
        <f t="shared" ca="1" si="9"/>
        <v>0</v>
      </c>
      <c r="AG10" s="50">
        <f t="shared" ca="1" si="9"/>
        <v>0</v>
      </c>
      <c r="AH10" s="51">
        <f t="shared" ca="1" si="9"/>
        <v>0</v>
      </c>
      <c r="AI10" s="114">
        <f t="shared" ca="1" si="10"/>
        <v>0</v>
      </c>
      <c r="AJ10" s="49">
        <f t="shared" ca="1" si="11"/>
        <v>0</v>
      </c>
      <c r="AK10" s="50">
        <f t="shared" ca="1" si="11"/>
        <v>0</v>
      </c>
      <c r="AL10" s="50">
        <f t="shared" ca="1" si="11"/>
        <v>0</v>
      </c>
      <c r="AM10" s="50">
        <f t="shared" ca="1" si="11"/>
        <v>0</v>
      </c>
      <c r="AN10" s="50">
        <f t="shared" ca="1" si="11"/>
        <v>0</v>
      </c>
      <c r="AO10" s="50">
        <f t="shared" ca="1" si="11"/>
        <v>0</v>
      </c>
      <c r="AP10" s="51">
        <f t="shared" ca="1" si="11"/>
        <v>0</v>
      </c>
      <c r="AQ10" s="52">
        <f t="shared" ca="1" si="12"/>
        <v>0</v>
      </c>
      <c r="AR10" s="49" t="str">
        <f t="shared" ca="1" si="13"/>
        <v/>
      </c>
      <c r="AS10" s="50" t="str">
        <f t="shared" ca="1" si="13"/>
        <v/>
      </c>
      <c r="AT10" s="50" t="str">
        <f t="shared" ca="1" si="13"/>
        <v/>
      </c>
      <c r="AU10" s="50" t="str">
        <f t="shared" ca="1" si="13"/>
        <v/>
      </c>
      <c r="AV10" s="50" t="str">
        <f t="shared" ca="1" si="13"/>
        <v/>
      </c>
      <c r="AW10" s="50" t="str">
        <f t="shared" ca="1" si="13"/>
        <v/>
      </c>
      <c r="AX10" s="51" t="str">
        <f t="shared" ca="1" si="13"/>
        <v/>
      </c>
      <c r="AY10" s="52" t="str">
        <f t="shared" ca="1" si="13"/>
        <v/>
      </c>
      <c r="AZ10" s="37">
        <f t="shared" si="16"/>
        <v>95625</v>
      </c>
      <c r="BA10" s="37">
        <f t="shared" si="14"/>
        <v>191250</v>
      </c>
      <c r="BB10" s="37">
        <f t="shared" si="14"/>
        <v>382500</v>
      </c>
      <c r="BC10" s="37">
        <f t="shared" si="14"/>
        <v>34772.727272727272</v>
      </c>
      <c r="BD10" s="37">
        <f t="shared" si="14"/>
        <v>29423.076923076926</v>
      </c>
      <c r="BE10" s="37">
        <f t="shared" si="14"/>
        <v>31875</v>
      </c>
      <c r="BF10" s="133">
        <f t="shared" si="14"/>
        <v>191250</v>
      </c>
      <c r="BG10" s="243"/>
      <c r="BH10" s="243"/>
      <c r="BI10" s="243"/>
      <c r="BJ10" s="243"/>
      <c r="BK10" s="243"/>
      <c r="BL10" s="243"/>
      <c r="BM10" s="243"/>
      <c r="BO10" s="119">
        <f t="shared" si="17"/>
        <v>6.4285714285714285E-3</v>
      </c>
      <c r="BU10">
        <f t="shared" si="5"/>
        <v>15500</v>
      </c>
      <c r="BV10">
        <v>0</v>
      </c>
    </row>
    <row r="11" spans="1:74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1.2E-2</v>
      </c>
      <c r="F11" s="186">
        <v>1.2E-2</v>
      </c>
      <c r="G11" s="186">
        <v>1.0999999999999999E-2</v>
      </c>
      <c r="H11" s="186">
        <v>1E-3</v>
      </c>
      <c r="I11" s="186">
        <v>7.0000000000000001E-3</v>
      </c>
      <c r="J11" s="186">
        <v>8.9999999999999993E-3</v>
      </c>
      <c r="K11" s="186">
        <v>1E-3</v>
      </c>
      <c r="L11" s="41">
        <f t="shared" ca="1" si="6"/>
        <v>0</v>
      </c>
      <c r="M11" s="42">
        <f t="shared" si="7"/>
        <v>0</v>
      </c>
      <c r="N11" s="43">
        <f t="shared" si="7"/>
        <v>0</v>
      </c>
      <c r="O11" s="43">
        <f t="shared" si="7"/>
        <v>0</v>
      </c>
      <c r="P11" s="43">
        <f t="shared" si="7"/>
        <v>0</v>
      </c>
      <c r="Q11" s="43">
        <f t="shared" si="7"/>
        <v>0</v>
      </c>
      <c r="R11" s="43">
        <f t="shared" si="7"/>
        <v>0</v>
      </c>
      <c r="S11" s="44">
        <f t="shared" si="7"/>
        <v>0</v>
      </c>
      <c r="T11" s="45">
        <f t="shared" ca="1" si="8"/>
        <v>0</v>
      </c>
      <c r="U11" s="46">
        <v>2295</v>
      </c>
      <c r="V11" s="47">
        <v>2295</v>
      </c>
      <c r="W11" s="47">
        <v>2295</v>
      </c>
      <c r="X11" s="47">
        <v>2295</v>
      </c>
      <c r="Y11" s="47">
        <v>2295</v>
      </c>
      <c r="Z11" s="47">
        <v>2295</v>
      </c>
      <c r="AA11" s="48">
        <v>2295</v>
      </c>
      <c r="AB11" s="49">
        <f t="shared" ca="1" si="9"/>
        <v>0</v>
      </c>
      <c r="AC11" s="50">
        <f t="shared" ca="1" si="9"/>
        <v>0</v>
      </c>
      <c r="AD11" s="50">
        <f t="shared" ca="1" si="9"/>
        <v>0</v>
      </c>
      <c r="AE11" s="50">
        <f t="shared" ca="1" si="9"/>
        <v>0</v>
      </c>
      <c r="AF11" s="50">
        <f t="shared" ca="1" si="9"/>
        <v>0</v>
      </c>
      <c r="AG11" s="50">
        <f t="shared" ca="1" si="9"/>
        <v>0</v>
      </c>
      <c r="AH11" s="51">
        <f t="shared" ca="1" si="9"/>
        <v>0</v>
      </c>
      <c r="AI11" s="114">
        <f t="shared" ca="1" si="10"/>
        <v>0</v>
      </c>
      <c r="AJ11" s="49">
        <f t="shared" ca="1" si="11"/>
        <v>0</v>
      </c>
      <c r="AK11" s="50">
        <f t="shared" ca="1" si="11"/>
        <v>0</v>
      </c>
      <c r="AL11" s="50">
        <f t="shared" ca="1" si="11"/>
        <v>0</v>
      </c>
      <c r="AM11" s="50">
        <f t="shared" ca="1" si="11"/>
        <v>0</v>
      </c>
      <c r="AN11" s="50">
        <f t="shared" ca="1" si="11"/>
        <v>0</v>
      </c>
      <c r="AO11" s="50">
        <f t="shared" ca="1" si="11"/>
        <v>0</v>
      </c>
      <c r="AP11" s="51">
        <f t="shared" ca="1" si="11"/>
        <v>0</v>
      </c>
      <c r="AQ11" s="52">
        <f t="shared" ca="1" si="12"/>
        <v>0</v>
      </c>
      <c r="AR11" s="49" t="str">
        <f t="shared" ca="1" si="13"/>
        <v/>
      </c>
      <c r="AS11" s="50" t="str">
        <f t="shared" ca="1" si="13"/>
        <v/>
      </c>
      <c r="AT11" s="50" t="str">
        <f t="shared" ca="1" si="13"/>
        <v/>
      </c>
      <c r="AU11" s="50" t="str">
        <f t="shared" ca="1" si="13"/>
        <v/>
      </c>
      <c r="AV11" s="50" t="str">
        <f t="shared" ca="1" si="13"/>
        <v/>
      </c>
      <c r="AW11" s="50" t="str">
        <f t="shared" ca="1" si="13"/>
        <v/>
      </c>
      <c r="AX11" s="51" t="str">
        <f t="shared" ca="1" si="13"/>
        <v/>
      </c>
      <c r="AY11" s="52" t="str">
        <f t="shared" ca="1" si="13"/>
        <v/>
      </c>
      <c r="AZ11" s="37">
        <f t="shared" si="16"/>
        <v>31875</v>
      </c>
      <c r="BA11" s="37">
        <f t="shared" si="14"/>
        <v>31875</v>
      </c>
      <c r="BB11" s="37">
        <f t="shared" si="14"/>
        <v>34772.727272727272</v>
      </c>
      <c r="BC11" s="37">
        <f t="shared" si="14"/>
        <v>382500</v>
      </c>
      <c r="BD11" s="37">
        <f t="shared" si="14"/>
        <v>54642.857142857145</v>
      </c>
      <c r="BE11" s="37">
        <f t="shared" si="14"/>
        <v>42500</v>
      </c>
      <c r="BF11" s="133">
        <f t="shared" si="14"/>
        <v>382500</v>
      </c>
      <c r="BG11" s="243"/>
      <c r="BH11" s="243"/>
      <c r="BI11" s="243"/>
      <c r="BJ11" s="243"/>
      <c r="BK11" s="243"/>
      <c r="BL11" s="243"/>
      <c r="BM11" s="243"/>
      <c r="BO11" s="119">
        <f t="shared" si="17"/>
        <v>7.5714285714285718E-3</v>
      </c>
      <c r="BU11">
        <f t="shared" si="5"/>
        <v>16000</v>
      </c>
      <c r="BV11">
        <v>0</v>
      </c>
    </row>
    <row r="12" spans="1:74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6.0000000000000001E-3</v>
      </c>
      <c r="F12" s="186">
        <v>0.02</v>
      </c>
      <c r="G12" s="186">
        <v>2.4E-2</v>
      </c>
      <c r="H12" s="186">
        <v>2.5000000000000001E-2</v>
      </c>
      <c r="I12" s="186">
        <v>4.4999999999999998E-2</v>
      </c>
      <c r="J12" s="186">
        <v>0.05</v>
      </c>
      <c r="K12" s="186">
        <v>3.9E-2</v>
      </c>
      <c r="L12" s="41">
        <f t="shared" ca="1" si="6"/>
        <v>0</v>
      </c>
      <c r="M12" s="42">
        <f t="shared" si="7"/>
        <v>0</v>
      </c>
      <c r="N12" s="43">
        <f t="shared" si="7"/>
        <v>0</v>
      </c>
      <c r="O12" s="43">
        <f t="shared" si="7"/>
        <v>0</v>
      </c>
      <c r="P12" s="43">
        <f t="shared" si="7"/>
        <v>0</v>
      </c>
      <c r="Q12" s="43">
        <f t="shared" si="7"/>
        <v>0</v>
      </c>
      <c r="R12" s="43">
        <f t="shared" si="7"/>
        <v>0</v>
      </c>
      <c r="S12" s="44">
        <f t="shared" si="7"/>
        <v>0</v>
      </c>
      <c r="T12" s="45">
        <f t="shared" ca="1" si="8"/>
        <v>0</v>
      </c>
      <c r="U12" s="46">
        <v>2295</v>
      </c>
      <c r="V12" s="47">
        <v>2295</v>
      </c>
      <c r="W12" s="47">
        <v>2295</v>
      </c>
      <c r="X12" s="47">
        <v>2295</v>
      </c>
      <c r="Y12" s="47">
        <v>2295</v>
      </c>
      <c r="Z12" s="47">
        <v>2295</v>
      </c>
      <c r="AA12" s="48">
        <v>2295</v>
      </c>
      <c r="AB12" s="49">
        <f t="shared" ca="1" si="9"/>
        <v>0</v>
      </c>
      <c r="AC12" s="50">
        <f t="shared" ca="1" si="9"/>
        <v>0</v>
      </c>
      <c r="AD12" s="50">
        <f t="shared" ca="1" si="9"/>
        <v>0</v>
      </c>
      <c r="AE12" s="50">
        <f t="shared" ca="1" si="9"/>
        <v>0</v>
      </c>
      <c r="AF12" s="50">
        <f t="shared" ca="1" si="9"/>
        <v>0</v>
      </c>
      <c r="AG12" s="50">
        <f t="shared" ca="1" si="9"/>
        <v>0</v>
      </c>
      <c r="AH12" s="51">
        <f t="shared" ca="1" si="9"/>
        <v>0</v>
      </c>
      <c r="AI12" s="114">
        <f t="shared" ca="1" si="10"/>
        <v>0</v>
      </c>
      <c r="AJ12" s="49">
        <f t="shared" ca="1" si="11"/>
        <v>0</v>
      </c>
      <c r="AK12" s="50">
        <f t="shared" ca="1" si="11"/>
        <v>0</v>
      </c>
      <c r="AL12" s="50">
        <f t="shared" ca="1" si="11"/>
        <v>0</v>
      </c>
      <c r="AM12" s="50">
        <f t="shared" ca="1" si="11"/>
        <v>0</v>
      </c>
      <c r="AN12" s="50">
        <f t="shared" ca="1" si="11"/>
        <v>0</v>
      </c>
      <c r="AO12" s="50">
        <f t="shared" ca="1" si="11"/>
        <v>0</v>
      </c>
      <c r="AP12" s="51">
        <f t="shared" ca="1" si="11"/>
        <v>0</v>
      </c>
      <c r="AQ12" s="52">
        <f t="shared" ca="1" si="12"/>
        <v>0</v>
      </c>
      <c r="AR12" s="49" t="str">
        <f t="shared" ca="1" si="13"/>
        <v/>
      </c>
      <c r="AS12" s="50" t="str">
        <f t="shared" ca="1" si="13"/>
        <v/>
      </c>
      <c r="AT12" s="50" t="str">
        <f t="shared" ca="1" si="13"/>
        <v/>
      </c>
      <c r="AU12" s="50" t="str">
        <f t="shared" ca="1" si="13"/>
        <v/>
      </c>
      <c r="AV12" s="50" t="str">
        <f t="shared" ca="1" si="13"/>
        <v/>
      </c>
      <c r="AW12" s="50" t="str">
        <f t="shared" ca="1" si="13"/>
        <v/>
      </c>
      <c r="AX12" s="51" t="str">
        <f t="shared" ca="1" si="13"/>
        <v/>
      </c>
      <c r="AY12" s="52" t="str">
        <f t="shared" ca="1" si="13"/>
        <v/>
      </c>
      <c r="AZ12" s="37">
        <f t="shared" si="16"/>
        <v>63750</v>
      </c>
      <c r="BA12" s="37">
        <f t="shared" si="14"/>
        <v>19125</v>
      </c>
      <c r="BB12" s="37">
        <f t="shared" si="14"/>
        <v>15937.5</v>
      </c>
      <c r="BC12" s="37">
        <f t="shared" si="14"/>
        <v>15300</v>
      </c>
      <c r="BD12" s="37">
        <f t="shared" si="14"/>
        <v>8500</v>
      </c>
      <c r="BE12" s="37">
        <f t="shared" si="14"/>
        <v>7650</v>
      </c>
      <c r="BF12" s="133">
        <f t="shared" si="14"/>
        <v>9807.6923076923085</v>
      </c>
      <c r="BG12" s="243"/>
      <c r="BH12" s="243"/>
      <c r="BI12" s="243"/>
      <c r="BJ12" s="243"/>
      <c r="BK12" s="243"/>
      <c r="BL12" s="243"/>
      <c r="BM12" s="243"/>
      <c r="BO12" s="119">
        <f t="shared" si="17"/>
        <v>2.985714285714286E-2</v>
      </c>
      <c r="BU12">
        <f t="shared" si="5"/>
        <v>16500</v>
      </c>
      <c r="BV12">
        <v>0</v>
      </c>
    </row>
    <row r="13" spans="1:74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6.0000000000000001E-3</v>
      </c>
      <c r="F13" s="186">
        <v>0.01</v>
      </c>
      <c r="G13" s="186">
        <v>1.2999999999999999E-2</v>
      </c>
      <c r="H13" s="186">
        <v>0.03</v>
      </c>
      <c r="I13" s="186">
        <v>2.8000000000000001E-2</v>
      </c>
      <c r="J13" s="186">
        <v>1.0999999999999999E-2</v>
      </c>
      <c r="K13" s="186">
        <v>2.1999999999999999E-2</v>
      </c>
      <c r="L13" s="41">
        <f t="shared" ca="1" si="6"/>
        <v>0</v>
      </c>
      <c r="M13" s="42">
        <f t="shared" si="7"/>
        <v>0</v>
      </c>
      <c r="N13" s="43">
        <f t="shared" si="7"/>
        <v>0</v>
      </c>
      <c r="O13" s="43">
        <f t="shared" si="7"/>
        <v>0</v>
      </c>
      <c r="P13" s="43">
        <f t="shared" si="7"/>
        <v>0</v>
      </c>
      <c r="Q13" s="43">
        <f t="shared" si="7"/>
        <v>0</v>
      </c>
      <c r="R13" s="43">
        <f t="shared" si="7"/>
        <v>0</v>
      </c>
      <c r="S13" s="44">
        <f t="shared" si="7"/>
        <v>0</v>
      </c>
      <c r="T13" s="45">
        <f t="shared" ca="1" si="8"/>
        <v>0</v>
      </c>
      <c r="U13" s="46">
        <v>2295</v>
      </c>
      <c r="V13" s="47">
        <v>2295</v>
      </c>
      <c r="W13" s="47">
        <v>2295</v>
      </c>
      <c r="X13" s="47">
        <v>2295</v>
      </c>
      <c r="Y13" s="47">
        <v>2295</v>
      </c>
      <c r="Z13" s="47">
        <v>2295</v>
      </c>
      <c r="AA13" s="48">
        <v>2295</v>
      </c>
      <c r="AB13" s="49">
        <f t="shared" ca="1" si="9"/>
        <v>0</v>
      </c>
      <c r="AC13" s="50">
        <f t="shared" ca="1" si="9"/>
        <v>0</v>
      </c>
      <c r="AD13" s="50">
        <f t="shared" ca="1" si="9"/>
        <v>0</v>
      </c>
      <c r="AE13" s="50">
        <f t="shared" ca="1" si="9"/>
        <v>0</v>
      </c>
      <c r="AF13" s="50">
        <f t="shared" ca="1" si="9"/>
        <v>0</v>
      </c>
      <c r="AG13" s="50">
        <f t="shared" ca="1" si="9"/>
        <v>0</v>
      </c>
      <c r="AH13" s="51">
        <f t="shared" ca="1" si="9"/>
        <v>0</v>
      </c>
      <c r="AI13" s="114">
        <f t="shared" ca="1" si="10"/>
        <v>0</v>
      </c>
      <c r="AJ13" s="49">
        <f t="shared" ca="1" si="11"/>
        <v>0</v>
      </c>
      <c r="AK13" s="50">
        <f t="shared" ca="1" si="11"/>
        <v>0</v>
      </c>
      <c r="AL13" s="50">
        <f t="shared" ca="1" si="11"/>
        <v>0</v>
      </c>
      <c r="AM13" s="50">
        <f t="shared" ca="1" si="11"/>
        <v>0</v>
      </c>
      <c r="AN13" s="50">
        <f t="shared" ca="1" si="11"/>
        <v>0</v>
      </c>
      <c r="AO13" s="50">
        <f t="shared" ca="1" si="11"/>
        <v>0</v>
      </c>
      <c r="AP13" s="51">
        <f t="shared" ca="1" si="11"/>
        <v>0</v>
      </c>
      <c r="AQ13" s="52">
        <f t="shared" ca="1" si="12"/>
        <v>0</v>
      </c>
      <c r="AR13" s="49" t="str">
        <f t="shared" ca="1" si="13"/>
        <v/>
      </c>
      <c r="AS13" s="50" t="str">
        <f t="shared" ca="1" si="13"/>
        <v/>
      </c>
      <c r="AT13" s="50" t="str">
        <f t="shared" ca="1" si="13"/>
        <v/>
      </c>
      <c r="AU13" s="50" t="str">
        <f t="shared" ca="1" si="13"/>
        <v/>
      </c>
      <c r="AV13" s="50" t="str">
        <f t="shared" ca="1" si="13"/>
        <v/>
      </c>
      <c r="AW13" s="50" t="str">
        <f t="shared" ca="1" si="13"/>
        <v/>
      </c>
      <c r="AX13" s="51" t="str">
        <f t="shared" ca="1" si="13"/>
        <v/>
      </c>
      <c r="AY13" s="52" t="str">
        <f t="shared" ca="1" si="13"/>
        <v/>
      </c>
      <c r="AZ13" s="37">
        <f t="shared" si="16"/>
        <v>63750</v>
      </c>
      <c r="BA13" s="37">
        <f t="shared" si="14"/>
        <v>38250</v>
      </c>
      <c r="BB13" s="37">
        <f t="shared" si="14"/>
        <v>29423.076923076926</v>
      </c>
      <c r="BC13" s="37">
        <f t="shared" si="14"/>
        <v>12750</v>
      </c>
      <c r="BD13" s="37">
        <f t="shared" si="14"/>
        <v>13660.714285714286</v>
      </c>
      <c r="BE13" s="37">
        <f t="shared" si="14"/>
        <v>34772.727272727272</v>
      </c>
      <c r="BF13" s="133">
        <f t="shared" si="14"/>
        <v>17386.363636363636</v>
      </c>
      <c r="BG13" s="134">
        <f t="shared" ref="BG13:BG29" si="18">IFERROR(VLOOKUP(AZ13,$BQ$2:$BR$9,2,TRUE),"0")</f>
        <v>0</v>
      </c>
      <c r="BH13" s="134">
        <f t="shared" ref="BH13:BH29" si="19">IFERROR(VLOOKUP(BA13,$BQ$2:$BR$9,2,TRUE),"0")</f>
        <v>0</v>
      </c>
      <c r="BI13" s="134">
        <f t="shared" ref="BI13:BI29" si="20">IFERROR(VLOOKUP(BB13,$BQ$2:$BR$9,2,TRUE),"0")</f>
        <v>0</v>
      </c>
      <c r="BJ13" s="134">
        <f t="shared" ref="BJ13:BJ29" si="21">IFERROR(VLOOKUP(BC13,$BQ$2:$BR$9,2,TRUE),"0")</f>
        <v>0</v>
      </c>
      <c r="BK13" s="134">
        <f t="shared" ref="BK13:BK29" si="22">IFERROR(VLOOKUP(BD13,$BQ$2:$BR$9,2,TRUE),"0")</f>
        <v>0</v>
      </c>
      <c r="BL13" s="134">
        <f t="shared" ref="BL13:BL29" si="23">IFERROR(VLOOKUP(BE13,$BQ$2:$BR$9,2,TRUE),"0")</f>
        <v>0</v>
      </c>
      <c r="BM13" s="134">
        <f t="shared" ref="BM13:BM29" si="24">IFERROR(VLOOKUP(BF13,$BQ$2:$BR$9,2,TRUE),"0")</f>
        <v>0</v>
      </c>
      <c r="BO13" s="119">
        <f t="shared" si="17"/>
        <v>1.7142857142857144E-2</v>
      </c>
    </row>
    <row r="14" spans="1:74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2.1999999999999999E-2</v>
      </c>
      <c r="F14" s="186">
        <v>4.3999999999999997E-2</v>
      </c>
      <c r="G14" s="186">
        <v>8.8999999999999996E-2</v>
      </c>
      <c r="H14" s="186">
        <v>7.3999999999999996E-2</v>
      </c>
      <c r="I14" s="186">
        <v>5.6000000000000001E-2</v>
      </c>
      <c r="J14" s="186">
        <v>0.09</v>
      </c>
      <c r="K14" s="186">
        <v>7.4999999999999997E-2</v>
      </c>
      <c r="L14" s="41">
        <f t="shared" ca="1" si="6"/>
        <v>0</v>
      </c>
      <c r="M14" s="42">
        <f t="shared" si="7"/>
        <v>0</v>
      </c>
      <c r="N14" s="43">
        <f t="shared" si="7"/>
        <v>0</v>
      </c>
      <c r="O14" s="43">
        <f t="shared" si="7"/>
        <v>0</v>
      </c>
      <c r="P14" s="43">
        <f t="shared" si="7"/>
        <v>0</v>
      </c>
      <c r="Q14" s="43">
        <f t="shared" si="7"/>
        <v>0</v>
      </c>
      <c r="R14" s="43">
        <f t="shared" si="7"/>
        <v>0</v>
      </c>
      <c r="S14" s="44">
        <f t="shared" si="7"/>
        <v>0</v>
      </c>
      <c r="T14" s="45">
        <f t="shared" ca="1" si="8"/>
        <v>0</v>
      </c>
      <c r="U14" s="46">
        <v>3400</v>
      </c>
      <c r="V14" s="47">
        <v>3400</v>
      </c>
      <c r="W14" s="47">
        <v>3400</v>
      </c>
      <c r="X14" s="47">
        <v>3400</v>
      </c>
      <c r="Y14" s="47">
        <v>3400</v>
      </c>
      <c r="Z14" s="47">
        <v>3400</v>
      </c>
      <c r="AA14" s="48">
        <v>3400</v>
      </c>
      <c r="AB14" s="49">
        <f t="shared" ca="1" si="9"/>
        <v>0</v>
      </c>
      <c r="AC14" s="50">
        <f t="shared" ca="1" si="9"/>
        <v>0</v>
      </c>
      <c r="AD14" s="50">
        <f t="shared" ca="1" si="9"/>
        <v>0</v>
      </c>
      <c r="AE14" s="50">
        <f t="shared" ca="1" si="9"/>
        <v>0</v>
      </c>
      <c r="AF14" s="50">
        <f t="shared" ca="1" si="9"/>
        <v>0</v>
      </c>
      <c r="AG14" s="50">
        <f t="shared" ca="1" si="9"/>
        <v>0</v>
      </c>
      <c r="AH14" s="51">
        <f t="shared" ca="1" si="9"/>
        <v>0</v>
      </c>
      <c r="AI14" s="114">
        <f t="shared" ca="1" si="10"/>
        <v>0</v>
      </c>
      <c r="AJ14" s="49">
        <f t="shared" ca="1" si="11"/>
        <v>0</v>
      </c>
      <c r="AK14" s="50">
        <f t="shared" ca="1" si="11"/>
        <v>0</v>
      </c>
      <c r="AL14" s="50">
        <f t="shared" ca="1" si="11"/>
        <v>0</v>
      </c>
      <c r="AM14" s="50">
        <f t="shared" ca="1" si="11"/>
        <v>0</v>
      </c>
      <c r="AN14" s="50">
        <f t="shared" ca="1" si="11"/>
        <v>0</v>
      </c>
      <c r="AO14" s="50">
        <f t="shared" ca="1" si="11"/>
        <v>0</v>
      </c>
      <c r="AP14" s="51">
        <f t="shared" ca="1" si="11"/>
        <v>0</v>
      </c>
      <c r="AQ14" s="52">
        <f t="shared" ca="1" si="12"/>
        <v>0</v>
      </c>
      <c r="AR14" s="49" t="str">
        <f t="shared" ca="1" si="13"/>
        <v/>
      </c>
      <c r="AS14" s="50" t="str">
        <f t="shared" ca="1" si="13"/>
        <v/>
      </c>
      <c r="AT14" s="50" t="str">
        <f t="shared" ca="1" si="13"/>
        <v/>
      </c>
      <c r="AU14" s="50" t="str">
        <f t="shared" ca="1" si="13"/>
        <v/>
      </c>
      <c r="AV14" s="50" t="str">
        <f t="shared" ca="1" si="13"/>
        <v/>
      </c>
      <c r="AW14" s="50" t="str">
        <f t="shared" ca="1" si="13"/>
        <v/>
      </c>
      <c r="AX14" s="51" t="str">
        <f t="shared" ca="1" si="13"/>
        <v/>
      </c>
      <c r="AY14" s="52" t="str">
        <f t="shared" ca="1" si="13"/>
        <v/>
      </c>
      <c r="AZ14" s="37">
        <f t="shared" si="16"/>
        <v>25757.575757575756</v>
      </c>
      <c r="BA14" s="37">
        <f t="shared" si="14"/>
        <v>12878.787878787878</v>
      </c>
      <c r="BB14" s="37">
        <f t="shared" si="14"/>
        <v>6367.0411985018727</v>
      </c>
      <c r="BC14" s="37">
        <f t="shared" si="14"/>
        <v>7657.6576576576572</v>
      </c>
      <c r="BD14" s="37">
        <f t="shared" si="14"/>
        <v>10119.047619047618</v>
      </c>
      <c r="BE14" s="37">
        <f t="shared" si="14"/>
        <v>6296.2962962962965</v>
      </c>
      <c r="BF14" s="133">
        <f t="shared" si="14"/>
        <v>7555.5555555555557</v>
      </c>
      <c r="BG14" s="134">
        <f t="shared" si="18"/>
        <v>0</v>
      </c>
      <c r="BH14" s="134">
        <f t="shared" si="19"/>
        <v>0</v>
      </c>
      <c r="BI14" s="134">
        <f t="shared" si="20"/>
        <v>0</v>
      </c>
      <c r="BJ14" s="134">
        <f t="shared" si="21"/>
        <v>0</v>
      </c>
      <c r="BK14" s="134">
        <f t="shared" si="22"/>
        <v>0</v>
      </c>
      <c r="BL14" s="134">
        <f t="shared" si="23"/>
        <v>0</v>
      </c>
      <c r="BM14" s="134">
        <f t="shared" si="24"/>
        <v>0</v>
      </c>
      <c r="BO14" s="119">
        <f t="shared" si="17"/>
        <v>6.4285714285714293E-2</v>
      </c>
    </row>
    <row r="15" spans="1:74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6.5000000000000002E-2</v>
      </c>
      <c r="F15" s="186">
        <v>0.16600000000000001</v>
      </c>
      <c r="G15" s="186">
        <v>0.40200000000000002</v>
      </c>
      <c r="H15" s="186">
        <v>0.27400000000000002</v>
      </c>
      <c r="I15" s="186">
        <v>0.36299999999999999</v>
      </c>
      <c r="J15" s="186">
        <v>0.22700000000000001</v>
      </c>
      <c r="K15" s="186">
        <v>0.17100000000000001</v>
      </c>
      <c r="L15" s="41">
        <f t="shared" ca="1" si="6"/>
        <v>336</v>
      </c>
      <c r="M15" s="42">
        <f t="shared" si="7"/>
        <v>0</v>
      </c>
      <c r="N15" s="43">
        <f t="shared" si="7"/>
        <v>0</v>
      </c>
      <c r="O15" s="43">
        <f t="shared" si="7"/>
        <v>7</v>
      </c>
      <c r="P15" s="43">
        <f t="shared" si="7"/>
        <v>0</v>
      </c>
      <c r="Q15" s="43">
        <f t="shared" si="7"/>
        <v>7</v>
      </c>
      <c r="R15" s="43">
        <f t="shared" si="7"/>
        <v>0</v>
      </c>
      <c r="S15" s="44">
        <f t="shared" si="7"/>
        <v>0</v>
      </c>
      <c r="T15" s="45">
        <f t="shared" ca="1" si="8"/>
        <v>56</v>
      </c>
      <c r="U15" s="46">
        <v>8500</v>
      </c>
      <c r="V15" s="47">
        <v>8500</v>
      </c>
      <c r="W15" s="47">
        <v>8500</v>
      </c>
      <c r="X15" s="47">
        <v>8500</v>
      </c>
      <c r="Y15" s="47">
        <v>8500</v>
      </c>
      <c r="Z15" s="47">
        <v>8500</v>
      </c>
      <c r="AA15" s="48">
        <v>8500</v>
      </c>
      <c r="AB15" s="49">
        <f t="shared" ca="1" si="9"/>
        <v>0</v>
      </c>
      <c r="AC15" s="50">
        <f t="shared" ca="1" si="9"/>
        <v>0</v>
      </c>
      <c r="AD15" s="50">
        <f t="shared" ca="1" si="9"/>
        <v>238000</v>
      </c>
      <c r="AE15" s="50">
        <f t="shared" ca="1" si="9"/>
        <v>0</v>
      </c>
      <c r="AF15" s="50">
        <f t="shared" ca="1" si="9"/>
        <v>238000</v>
      </c>
      <c r="AG15" s="50">
        <f t="shared" ca="1" si="9"/>
        <v>0</v>
      </c>
      <c r="AH15" s="51">
        <f t="shared" ca="1" si="9"/>
        <v>0</v>
      </c>
      <c r="AI15" s="114">
        <f t="shared" ca="1" si="10"/>
        <v>476000</v>
      </c>
      <c r="AJ15" s="49">
        <f t="shared" ca="1" si="11"/>
        <v>0</v>
      </c>
      <c r="AK15" s="50">
        <f t="shared" ca="1" si="11"/>
        <v>0</v>
      </c>
      <c r="AL15" s="50">
        <f t="shared" ca="1" si="11"/>
        <v>67.536000000000001</v>
      </c>
      <c r="AM15" s="50">
        <f t="shared" ca="1" si="11"/>
        <v>0</v>
      </c>
      <c r="AN15" s="50">
        <f t="shared" ca="1" si="11"/>
        <v>60.983999999999995</v>
      </c>
      <c r="AO15" s="50">
        <f t="shared" ca="1" si="11"/>
        <v>0</v>
      </c>
      <c r="AP15" s="51">
        <f t="shared" ca="1" si="11"/>
        <v>0</v>
      </c>
      <c r="AQ15" s="52">
        <f t="shared" ca="1" si="12"/>
        <v>128.51999999999998</v>
      </c>
      <c r="AR15" s="49" t="str">
        <f t="shared" ca="1" si="13"/>
        <v/>
      </c>
      <c r="AS15" s="50" t="str">
        <f t="shared" ca="1" si="13"/>
        <v/>
      </c>
      <c r="AT15" s="50">
        <f t="shared" ca="1" si="13"/>
        <v>3524.0464344941956</v>
      </c>
      <c r="AU15" s="50" t="str">
        <f t="shared" ca="1" si="13"/>
        <v/>
      </c>
      <c r="AV15" s="50">
        <f t="shared" ca="1" si="13"/>
        <v>3902.6629935720848</v>
      </c>
      <c r="AW15" s="50" t="str">
        <f t="shared" ca="1" si="13"/>
        <v/>
      </c>
      <c r="AX15" s="51" t="str">
        <f t="shared" ca="1" si="13"/>
        <v/>
      </c>
      <c r="AY15" s="52">
        <f t="shared" ca="1" si="13"/>
        <v>3703.7037037037044</v>
      </c>
      <c r="AZ15" s="37">
        <f t="shared" si="16"/>
        <v>21794.871794871797</v>
      </c>
      <c r="BA15" s="37">
        <f t="shared" si="14"/>
        <v>8534.1365461847381</v>
      </c>
      <c r="BB15" s="37">
        <f t="shared" si="14"/>
        <v>3524.0464344941956</v>
      </c>
      <c r="BC15" s="37">
        <f t="shared" si="14"/>
        <v>5170.3163017031629</v>
      </c>
      <c r="BD15" s="37">
        <f t="shared" si="14"/>
        <v>3902.6629935720848</v>
      </c>
      <c r="BE15" s="37">
        <f t="shared" si="14"/>
        <v>6240.8223201174742</v>
      </c>
      <c r="BF15" s="133">
        <f t="shared" si="14"/>
        <v>8284.6003898635481</v>
      </c>
      <c r="BG15" s="134">
        <f t="shared" si="18"/>
        <v>0</v>
      </c>
      <c r="BH15" s="134">
        <f t="shared" si="19"/>
        <v>0</v>
      </c>
      <c r="BI15" s="134">
        <f t="shared" si="20"/>
        <v>7</v>
      </c>
      <c r="BJ15" s="134">
        <f t="shared" si="21"/>
        <v>0</v>
      </c>
      <c r="BK15" s="134">
        <f t="shared" si="22"/>
        <v>7</v>
      </c>
      <c r="BL15" s="134">
        <f t="shared" si="23"/>
        <v>0</v>
      </c>
      <c r="BM15" s="134">
        <f t="shared" si="24"/>
        <v>0</v>
      </c>
      <c r="BO15" s="119">
        <f t="shared" si="17"/>
        <v>0.2382857142857143</v>
      </c>
    </row>
    <row r="16" spans="1:74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0.25600000000000001</v>
      </c>
      <c r="F16" s="186">
        <v>0.16800000000000001</v>
      </c>
      <c r="G16" s="186">
        <v>0.371</v>
      </c>
      <c r="H16" s="186">
        <v>0.34100000000000003</v>
      </c>
      <c r="I16" s="186">
        <v>0.36199999999999999</v>
      </c>
      <c r="J16" s="186">
        <v>0.38700000000000001</v>
      </c>
      <c r="K16" s="186">
        <v>0.34300000000000003</v>
      </c>
      <c r="L16" s="41">
        <f t="shared" ca="1" si="6"/>
        <v>840</v>
      </c>
      <c r="M16" s="42">
        <f t="shared" si="7"/>
        <v>0</v>
      </c>
      <c r="N16" s="43">
        <f t="shared" si="7"/>
        <v>0</v>
      </c>
      <c r="O16" s="43">
        <f t="shared" si="7"/>
        <v>7</v>
      </c>
      <c r="P16" s="43">
        <f t="shared" si="7"/>
        <v>7</v>
      </c>
      <c r="Q16" s="43">
        <f t="shared" si="7"/>
        <v>7</v>
      </c>
      <c r="R16" s="43">
        <f t="shared" si="7"/>
        <v>7</v>
      </c>
      <c r="S16" s="44">
        <f t="shared" si="7"/>
        <v>7</v>
      </c>
      <c r="T16" s="45">
        <f t="shared" ca="1" si="8"/>
        <v>140</v>
      </c>
      <c r="U16" s="46">
        <v>8500</v>
      </c>
      <c r="V16" s="47">
        <v>8500</v>
      </c>
      <c r="W16" s="47">
        <v>8500</v>
      </c>
      <c r="X16" s="47">
        <v>8500</v>
      </c>
      <c r="Y16" s="47">
        <v>8500</v>
      </c>
      <c r="Z16" s="47">
        <v>8500</v>
      </c>
      <c r="AA16" s="48">
        <v>8500</v>
      </c>
      <c r="AB16" s="49">
        <f t="shared" ca="1" si="9"/>
        <v>0</v>
      </c>
      <c r="AC16" s="50">
        <f t="shared" ca="1" si="9"/>
        <v>0</v>
      </c>
      <c r="AD16" s="50">
        <f t="shared" ca="1" si="9"/>
        <v>238000</v>
      </c>
      <c r="AE16" s="50">
        <f t="shared" ca="1" si="9"/>
        <v>238000</v>
      </c>
      <c r="AF16" s="50">
        <f t="shared" ca="1" si="9"/>
        <v>238000</v>
      </c>
      <c r="AG16" s="50">
        <f t="shared" ca="1" si="9"/>
        <v>238000</v>
      </c>
      <c r="AH16" s="51">
        <f t="shared" ca="1" si="9"/>
        <v>238000</v>
      </c>
      <c r="AI16" s="114">
        <f t="shared" ca="1" si="10"/>
        <v>1190000</v>
      </c>
      <c r="AJ16" s="49">
        <f t="shared" ca="1" si="11"/>
        <v>0</v>
      </c>
      <c r="AK16" s="50">
        <f t="shared" ca="1" si="11"/>
        <v>0</v>
      </c>
      <c r="AL16" s="50">
        <f t="shared" ca="1" si="11"/>
        <v>62.328000000000003</v>
      </c>
      <c r="AM16" s="50">
        <f t="shared" ca="1" si="11"/>
        <v>57.288000000000004</v>
      </c>
      <c r="AN16" s="50">
        <f t="shared" ca="1" si="11"/>
        <v>60.815999999999995</v>
      </c>
      <c r="AO16" s="50">
        <f t="shared" ca="1" si="11"/>
        <v>65.016000000000005</v>
      </c>
      <c r="AP16" s="51">
        <f t="shared" ca="1" si="11"/>
        <v>57.624000000000002</v>
      </c>
      <c r="AQ16" s="52">
        <f t="shared" ca="1" si="12"/>
        <v>303.07200000000006</v>
      </c>
      <c r="AR16" s="49" t="str">
        <f t="shared" ca="1" si="13"/>
        <v/>
      </c>
      <c r="AS16" s="50" t="str">
        <f t="shared" ca="1" si="13"/>
        <v/>
      </c>
      <c r="AT16" s="50">
        <f t="shared" ca="1" si="13"/>
        <v>3818.5085354896673</v>
      </c>
      <c r="AU16" s="50">
        <f t="shared" ca="1" si="13"/>
        <v>4154.4477028347992</v>
      </c>
      <c r="AV16" s="50">
        <f t="shared" ca="1" si="13"/>
        <v>3913.4438305709027</v>
      </c>
      <c r="AW16" s="50">
        <f t="shared" ca="1" si="13"/>
        <v>3660.6373815676138</v>
      </c>
      <c r="AX16" s="51">
        <f t="shared" ca="1" si="13"/>
        <v>4130.2235179786203</v>
      </c>
      <c r="AY16" s="52">
        <f t="shared" ca="1" si="13"/>
        <v>3926.4597191426451</v>
      </c>
      <c r="AZ16" s="37">
        <f t="shared" si="16"/>
        <v>5533.854166666667</v>
      </c>
      <c r="BA16" s="37">
        <f t="shared" si="14"/>
        <v>8432.539682539682</v>
      </c>
      <c r="BB16" s="37">
        <f t="shared" si="14"/>
        <v>3818.5085354896678</v>
      </c>
      <c r="BC16" s="37">
        <f t="shared" si="14"/>
        <v>4154.4477028347992</v>
      </c>
      <c r="BD16" s="37">
        <f t="shared" si="14"/>
        <v>3913.4438305709027</v>
      </c>
      <c r="BE16" s="37">
        <f t="shared" si="14"/>
        <v>3660.6373815676143</v>
      </c>
      <c r="BF16" s="133">
        <f t="shared" si="14"/>
        <v>4130.2235179786203</v>
      </c>
      <c r="BG16" s="134">
        <f t="shared" si="18"/>
        <v>0</v>
      </c>
      <c r="BH16" s="134">
        <f t="shared" si="19"/>
        <v>0</v>
      </c>
      <c r="BI16" s="134">
        <f t="shared" si="20"/>
        <v>7</v>
      </c>
      <c r="BJ16" s="134">
        <f t="shared" si="21"/>
        <v>7</v>
      </c>
      <c r="BK16" s="134">
        <f t="shared" si="22"/>
        <v>7</v>
      </c>
      <c r="BL16" s="134">
        <f t="shared" si="23"/>
        <v>7</v>
      </c>
      <c r="BM16" s="134">
        <f t="shared" si="24"/>
        <v>7</v>
      </c>
      <c r="BO16" s="119">
        <f t="shared" si="17"/>
        <v>0.31828571428571434</v>
      </c>
    </row>
    <row r="17" spans="2:67" ht="15" thickBot="1">
      <c r="B17" s="3" t="s">
        <v>50</v>
      </c>
      <c r="C17" s="39">
        <v>0.45833333333333331</v>
      </c>
      <c r="D17" s="40">
        <v>0.5</v>
      </c>
      <c r="E17" s="186">
        <v>0.17399999999999999</v>
      </c>
      <c r="F17" s="186">
        <v>0.19900000000000001</v>
      </c>
      <c r="G17" s="186">
        <v>0.16500000000000001</v>
      </c>
      <c r="H17" s="186">
        <v>0.26100000000000001</v>
      </c>
      <c r="I17" s="186">
        <v>0.13600000000000001</v>
      </c>
      <c r="J17" s="186">
        <v>0.157</v>
      </c>
      <c r="K17" s="186">
        <v>0.106</v>
      </c>
      <c r="L17" s="41">
        <f t="shared" ca="1" si="6"/>
        <v>0</v>
      </c>
      <c r="M17" s="42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4">
        <f t="shared" si="7"/>
        <v>0</v>
      </c>
      <c r="T17" s="45">
        <f t="shared" ca="1" si="8"/>
        <v>0</v>
      </c>
      <c r="U17" s="46">
        <v>8500</v>
      </c>
      <c r="V17" s="47">
        <v>8500</v>
      </c>
      <c r="W17" s="47">
        <v>8500</v>
      </c>
      <c r="X17" s="47">
        <v>8500</v>
      </c>
      <c r="Y17" s="47">
        <v>8500</v>
      </c>
      <c r="Z17" s="47">
        <v>8500</v>
      </c>
      <c r="AA17" s="48">
        <v>8500</v>
      </c>
      <c r="AB17" s="49">
        <f t="shared" ca="1" si="9"/>
        <v>0</v>
      </c>
      <c r="AC17" s="50">
        <f t="shared" ca="1" si="9"/>
        <v>0</v>
      </c>
      <c r="AD17" s="50">
        <f t="shared" ca="1" si="9"/>
        <v>0</v>
      </c>
      <c r="AE17" s="50">
        <f t="shared" ca="1" si="9"/>
        <v>0</v>
      </c>
      <c r="AF17" s="50">
        <f t="shared" ca="1" si="9"/>
        <v>0</v>
      </c>
      <c r="AG17" s="50">
        <f t="shared" ca="1" si="9"/>
        <v>0</v>
      </c>
      <c r="AH17" s="51">
        <f t="shared" ca="1" si="9"/>
        <v>0</v>
      </c>
      <c r="AI17" s="114">
        <f t="shared" ca="1" si="10"/>
        <v>0</v>
      </c>
      <c r="AJ17" s="49">
        <f t="shared" ca="1" si="11"/>
        <v>0</v>
      </c>
      <c r="AK17" s="50">
        <f t="shared" ca="1" si="11"/>
        <v>0</v>
      </c>
      <c r="AL17" s="50">
        <f t="shared" ca="1" si="11"/>
        <v>0</v>
      </c>
      <c r="AM17" s="50">
        <f t="shared" ca="1" si="11"/>
        <v>0</v>
      </c>
      <c r="AN17" s="50">
        <f t="shared" ca="1" si="11"/>
        <v>0</v>
      </c>
      <c r="AO17" s="50">
        <f t="shared" ca="1" si="11"/>
        <v>0</v>
      </c>
      <c r="AP17" s="51">
        <f t="shared" ca="1" si="11"/>
        <v>0</v>
      </c>
      <c r="AQ17" s="52">
        <f t="shared" ca="1" si="12"/>
        <v>0</v>
      </c>
      <c r="AR17" s="49" t="str">
        <f t="shared" ca="1" si="13"/>
        <v/>
      </c>
      <c r="AS17" s="50" t="str">
        <f t="shared" ca="1" si="13"/>
        <v/>
      </c>
      <c r="AT17" s="50" t="str">
        <f t="shared" ca="1" si="13"/>
        <v/>
      </c>
      <c r="AU17" s="50" t="str">
        <f t="shared" ca="1" si="13"/>
        <v/>
      </c>
      <c r="AV17" s="50" t="str">
        <f t="shared" ca="1" si="13"/>
        <v/>
      </c>
      <c r="AW17" s="50" t="str">
        <f t="shared" ca="1" si="13"/>
        <v/>
      </c>
      <c r="AX17" s="51" t="str">
        <f t="shared" ca="1" si="13"/>
        <v/>
      </c>
      <c r="AY17" s="52" t="str">
        <f t="shared" ca="1" si="13"/>
        <v/>
      </c>
      <c r="AZ17" s="37">
        <f t="shared" si="16"/>
        <v>8141.7624521072803</v>
      </c>
      <c r="BA17" s="37">
        <f t="shared" si="14"/>
        <v>7118.9279731993302</v>
      </c>
      <c r="BB17" s="37">
        <f t="shared" si="14"/>
        <v>8585.8585858585866</v>
      </c>
      <c r="BC17" s="37">
        <f t="shared" si="14"/>
        <v>5427.8416347381863</v>
      </c>
      <c r="BD17" s="37">
        <f t="shared" si="14"/>
        <v>10416.666666666666</v>
      </c>
      <c r="BE17" s="37">
        <f t="shared" si="14"/>
        <v>9023.3545647558385</v>
      </c>
      <c r="BF17" s="133">
        <f t="shared" si="14"/>
        <v>13364.779874213838</v>
      </c>
      <c r="BG17" s="134">
        <f t="shared" si="18"/>
        <v>0</v>
      </c>
      <c r="BH17" s="134">
        <f t="shared" si="19"/>
        <v>0</v>
      </c>
      <c r="BI17" s="134">
        <f t="shared" si="20"/>
        <v>0</v>
      </c>
      <c r="BJ17" s="134">
        <f t="shared" si="21"/>
        <v>0</v>
      </c>
      <c r="BK17" s="134">
        <f t="shared" si="22"/>
        <v>0</v>
      </c>
      <c r="BL17" s="134">
        <f t="shared" si="23"/>
        <v>0</v>
      </c>
      <c r="BM17" s="134">
        <f t="shared" si="24"/>
        <v>0</v>
      </c>
      <c r="BO17" s="119">
        <f t="shared" si="17"/>
        <v>0.17114285714285718</v>
      </c>
    </row>
    <row r="18" spans="2:67" ht="15" thickBot="1">
      <c r="B18" s="3" t="s">
        <v>51</v>
      </c>
      <c r="C18" s="39">
        <v>0.5</v>
      </c>
      <c r="D18" s="40">
        <v>0.54166666666666663</v>
      </c>
      <c r="E18" s="186">
        <v>4.2000000000000003E-2</v>
      </c>
      <c r="F18" s="186">
        <v>0.14399999999999999</v>
      </c>
      <c r="G18" s="186">
        <v>9.9000000000000005E-2</v>
      </c>
      <c r="H18" s="186">
        <v>0.13200000000000001</v>
      </c>
      <c r="I18" s="186">
        <v>0.16</v>
      </c>
      <c r="J18" s="186">
        <v>0.11700000000000001</v>
      </c>
      <c r="K18" s="186">
        <v>0.187</v>
      </c>
      <c r="L18" s="41">
        <f t="shared" ca="1" si="6"/>
        <v>120</v>
      </c>
      <c r="M18" s="42">
        <f t="shared" si="7"/>
        <v>0</v>
      </c>
      <c r="N18" s="43">
        <f t="shared" si="7"/>
        <v>0</v>
      </c>
      <c r="O18" s="43">
        <f t="shared" si="7"/>
        <v>0</v>
      </c>
      <c r="P18" s="43">
        <f t="shared" si="7"/>
        <v>0</v>
      </c>
      <c r="Q18" s="43">
        <f t="shared" si="7"/>
        <v>0</v>
      </c>
      <c r="R18" s="43">
        <f t="shared" si="7"/>
        <v>0</v>
      </c>
      <c r="S18" s="44">
        <f t="shared" si="7"/>
        <v>5</v>
      </c>
      <c r="T18" s="45">
        <f t="shared" ca="1" si="8"/>
        <v>20</v>
      </c>
      <c r="U18" s="46">
        <v>5100</v>
      </c>
      <c r="V18" s="47">
        <v>5100</v>
      </c>
      <c r="W18" s="47">
        <v>5100</v>
      </c>
      <c r="X18" s="47">
        <v>5100</v>
      </c>
      <c r="Y18" s="47">
        <v>5100</v>
      </c>
      <c r="Z18" s="47">
        <v>5100</v>
      </c>
      <c r="AA18" s="48">
        <v>5100</v>
      </c>
      <c r="AB18" s="49">
        <f t="shared" ca="1" si="9"/>
        <v>0</v>
      </c>
      <c r="AC18" s="50">
        <f t="shared" ca="1" si="9"/>
        <v>0</v>
      </c>
      <c r="AD18" s="50">
        <f t="shared" ca="1" si="9"/>
        <v>0</v>
      </c>
      <c r="AE18" s="50">
        <f t="shared" ca="1" si="9"/>
        <v>0</v>
      </c>
      <c r="AF18" s="50">
        <f t="shared" ca="1" si="9"/>
        <v>0</v>
      </c>
      <c r="AG18" s="50">
        <f t="shared" ca="1" si="9"/>
        <v>0</v>
      </c>
      <c r="AH18" s="51">
        <f t="shared" ca="1" si="9"/>
        <v>102000</v>
      </c>
      <c r="AI18" s="114">
        <f t="shared" ca="1" si="10"/>
        <v>102000</v>
      </c>
      <c r="AJ18" s="49">
        <f t="shared" ca="1" si="11"/>
        <v>0</v>
      </c>
      <c r="AK18" s="50">
        <f t="shared" ca="1" si="11"/>
        <v>0</v>
      </c>
      <c r="AL18" s="50">
        <f t="shared" ca="1" si="11"/>
        <v>0</v>
      </c>
      <c r="AM18" s="50">
        <f t="shared" ca="1" si="11"/>
        <v>0</v>
      </c>
      <c r="AN18" s="50">
        <f t="shared" ca="1" si="11"/>
        <v>0</v>
      </c>
      <c r="AO18" s="50">
        <f t="shared" ca="1" si="11"/>
        <v>0</v>
      </c>
      <c r="AP18" s="51">
        <f t="shared" ca="1" si="11"/>
        <v>22.44</v>
      </c>
      <c r="AQ18" s="52">
        <f t="shared" ca="1" si="12"/>
        <v>22.44</v>
      </c>
      <c r="AR18" s="49" t="str">
        <f t="shared" ca="1" si="13"/>
        <v/>
      </c>
      <c r="AS18" s="50" t="str">
        <f t="shared" ca="1" si="13"/>
        <v/>
      </c>
      <c r="AT18" s="50" t="str">
        <f t="shared" ca="1" si="13"/>
        <v/>
      </c>
      <c r="AU18" s="50" t="str">
        <f t="shared" ca="1" si="13"/>
        <v/>
      </c>
      <c r="AV18" s="50" t="str">
        <f t="shared" ca="1" si="13"/>
        <v/>
      </c>
      <c r="AW18" s="50" t="str">
        <f t="shared" ca="1" si="13"/>
        <v/>
      </c>
      <c r="AX18" s="51">
        <f t="shared" ca="1" si="13"/>
        <v>4545.454545454545</v>
      </c>
      <c r="AY18" s="52">
        <f t="shared" ca="1" si="13"/>
        <v>4545.454545454545</v>
      </c>
      <c r="AZ18" s="37">
        <f t="shared" si="16"/>
        <v>20238.095238095237</v>
      </c>
      <c r="BA18" s="37">
        <f t="shared" si="14"/>
        <v>5902.7777777777783</v>
      </c>
      <c r="BB18" s="37">
        <f t="shared" si="14"/>
        <v>8585.8585858585848</v>
      </c>
      <c r="BC18" s="37">
        <f t="shared" si="14"/>
        <v>6439.393939393939</v>
      </c>
      <c r="BD18" s="37">
        <f t="shared" si="14"/>
        <v>5312.5</v>
      </c>
      <c r="BE18" s="37">
        <f t="shared" si="14"/>
        <v>7264.9572649572647</v>
      </c>
      <c r="BF18" s="133">
        <f t="shared" si="14"/>
        <v>4545.454545454545</v>
      </c>
      <c r="BG18" s="134">
        <f t="shared" si="18"/>
        <v>0</v>
      </c>
      <c r="BH18" s="134">
        <f t="shared" si="19"/>
        <v>0</v>
      </c>
      <c r="BI18" s="134">
        <f t="shared" si="20"/>
        <v>0</v>
      </c>
      <c r="BJ18" s="134">
        <f t="shared" si="21"/>
        <v>0</v>
      </c>
      <c r="BK18" s="134">
        <f t="shared" si="22"/>
        <v>0</v>
      </c>
      <c r="BL18" s="134">
        <f t="shared" si="23"/>
        <v>0</v>
      </c>
      <c r="BM18" s="134">
        <f t="shared" si="24"/>
        <v>5</v>
      </c>
      <c r="BO18" s="119">
        <f t="shared" si="17"/>
        <v>0.12585714285714286</v>
      </c>
    </row>
    <row r="19" spans="2:67" ht="15" thickBot="1">
      <c r="B19" s="3" t="s">
        <v>51</v>
      </c>
      <c r="C19" s="39">
        <v>0.54166666666666663</v>
      </c>
      <c r="D19" s="40">
        <v>0.58333333333333337</v>
      </c>
      <c r="E19" s="186">
        <v>6.9000000000000006E-2</v>
      </c>
      <c r="F19" s="186">
        <v>0.13900000000000001</v>
      </c>
      <c r="G19" s="186">
        <v>0.192</v>
      </c>
      <c r="H19" s="186">
        <v>0.111</v>
      </c>
      <c r="I19" s="186">
        <v>0.317</v>
      </c>
      <c r="J19" s="186">
        <v>0.11</v>
      </c>
      <c r="K19" s="186">
        <v>9.6000000000000002E-2</v>
      </c>
      <c r="L19" s="41">
        <f t="shared" ca="1" si="6"/>
        <v>336</v>
      </c>
      <c r="M19" s="42">
        <f t="shared" si="7"/>
        <v>0</v>
      </c>
      <c r="N19" s="43">
        <f t="shared" si="7"/>
        <v>0</v>
      </c>
      <c r="O19" s="43">
        <f t="shared" si="7"/>
        <v>7</v>
      </c>
      <c r="P19" s="43">
        <f t="shared" si="7"/>
        <v>0</v>
      </c>
      <c r="Q19" s="43">
        <f t="shared" si="7"/>
        <v>7</v>
      </c>
      <c r="R19" s="43">
        <f t="shared" si="7"/>
        <v>0</v>
      </c>
      <c r="S19" s="44">
        <f t="shared" si="7"/>
        <v>0</v>
      </c>
      <c r="T19" s="45">
        <f t="shared" ca="1" si="8"/>
        <v>56</v>
      </c>
      <c r="U19" s="46">
        <v>5100</v>
      </c>
      <c r="V19" s="47">
        <v>5100</v>
      </c>
      <c r="W19" s="47">
        <v>5100</v>
      </c>
      <c r="X19" s="47">
        <v>5100</v>
      </c>
      <c r="Y19" s="47">
        <v>5100</v>
      </c>
      <c r="Z19" s="47">
        <v>5100</v>
      </c>
      <c r="AA19" s="48">
        <v>5100</v>
      </c>
      <c r="AB19" s="49">
        <f t="shared" ca="1" si="9"/>
        <v>0</v>
      </c>
      <c r="AC19" s="50">
        <f t="shared" ca="1" si="9"/>
        <v>0</v>
      </c>
      <c r="AD19" s="50">
        <f t="shared" ca="1" si="9"/>
        <v>142800</v>
      </c>
      <c r="AE19" s="50">
        <f t="shared" ca="1" si="9"/>
        <v>0</v>
      </c>
      <c r="AF19" s="50">
        <f t="shared" ca="1" si="9"/>
        <v>142800</v>
      </c>
      <c r="AG19" s="50">
        <f t="shared" ca="1" si="9"/>
        <v>0</v>
      </c>
      <c r="AH19" s="51">
        <f t="shared" ca="1" si="9"/>
        <v>0</v>
      </c>
      <c r="AI19" s="114">
        <f t="shared" ca="1" si="10"/>
        <v>285600</v>
      </c>
      <c r="AJ19" s="49">
        <f t="shared" ca="1" si="11"/>
        <v>0</v>
      </c>
      <c r="AK19" s="50">
        <f t="shared" ca="1" si="11"/>
        <v>0</v>
      </c>
      <c r="AL19" s="50">
        <f t="shared" ca="1" si="11"/>
        <v>32.256</v>
      </c>
      <c r="AM19" s="50">
        <f t="shared" ca="1" si="11"/>
        <v>0</v>
      </c>
      <c r="AN19" s="50">
        <f t="shared" ca="1" si="11"/>
        <v>53.256</v>
      </c>
      <c r="AO19" s="50">
        <f t="shared" ca="1" si="11"/>
        <v>0</v>
      </c>
      <c r="AP19" s="51">
        <f t="shared" ca="1" si="11"/>
        <v>0</v>
      </c>
      <c r="AQ19" s="52">
        <f t="shared" ca="1" si="12"/>
        <v>85.512</v>
      </c>
      <c r="AR19" s="49" t="str">
        <f t="shared" ca="1" si="13"/>
        <v/>
      </c>
      <c r="AS19" s="50" t="str">
        <f t="shared" ca="1" si="13"/>
        <v/>
      </c>
      <c r="AT19" s="50">
        <f t="shared" ca="1" si="13"/>
        <v>4427.083333333333</v>
      </c>
      <c r="AU19" s="50" t="str">
        <f t="shared" ca="1" si="13"/>
        <v/>
      </c>
      <c r="AV19" s="50">
        <f t="shared" ca="1" si="13"/>
        <v>2681.3880126182967</v>
      </c>
      <c r="AW19" s="50" t="str">
        <f t="shared" ca="1" si="13"/>
        <v/>
      </c>
      <c r="AX19" s="51" t="str">
        <f t="shared" ca="1" si="13"/>
        <v/>
      </c>
      <c r="AY19" s="52">
        <f t="shared" ca="1" si="13"/>
        <v>3339.8821218074654</v>
      </c>
      <c r="AZ19" s="37">
        <f t="shared" si="16"/>
        <v>12318.840579710144</v>
      </c>
      <c r="BA19" s="37">
        <f t="shared" si="14"/>
        <v>6115.1079136690641</v>
      </c>
      <c r="BB19" s="37">
        <f t="shared" si="14"/>
        <v>4427.083333333333</v>
      </c>
      <c r="BC19" s="37">
        <f t="shared" si="14"/>
        <v>7657.6576576576572</v>
      </c>
      <c r="BD19" s="37">
        <f t="shared" si="14"/>
        <v>2681.3880126182967</v>
      </c>
      <c r="BE19" s="37">
        <f t="shared" si="14"/>
        <v>7727.272727272727</v>
      </c>
      <c r="BF19" s="133">
        <f t="shared" si="14"/>
        <v>8854.1666666666661</v>
      </c>
      <c r="BG19" s="134">
        <f t="shared" si="18"/>
        <v>0</v>
      </c>
      <c r="BH19" s="134">
        <f t="shared" si="19"/>
        <v>0</v>
      </c>
      <c r="BI19" s="134">
        <f t="shared" si="20"/>
        <v>7</v>
      </c>
      <c r="BJ19" s="134">
        <f t="shared" si="21"/>
        <v>0</v>
      </c>
      <c r="BK19" s="134">
        <f t="shared" si="22"/>
        <v>7</v>
      </c>
      <c r="BL19" s="134">
        <f t="shared" si="23"/>
        <v>0</v>
      </c>
      <c r="BM19" s="134">
        <f t="shared" si="24"/>
        <v>0</v>
      </c>
      <c r="BO19" s="119">
        <f t="shared" si="17"/>
        <v>0.14771428571428571</v>
      </c>
    </row>
    <row r="20" spans="2:67" ht="15" thickBot="1">
      <c r="B20" s="3" t="s">
        <v>52</v>
      </c>
      <c r="C20" s="39">
        <v>0.58333333333333337</v>
      </c>
      <c r="D20" s="40">
        <v>0.625</v>
      </c>
      <c r="E20" s="186">
        <v>0.157</v>
      </c>
      <c r="F20" s="186">
        <v>0.122</v>
      </c>
      <c r="G20" s="186">
        <v>0.184</v>
      </c>
      <c r="H20" s="186">
        <v>0.14799999999999999</v>
      </c>
      <c r="I20" s="186">
        <v>9.4E-2</v>
      </c>
      <c r="J20" s="186">
        <v>0.17299999999999999</v>
      </c>
      <c r="K20" s="186">
        <v>0.14599999999999999</v>
      </c>
      <c r="L20" s="41">
        <f t="shared" ca="1" si="6"/>
        <v>240</v>
      </c>
      <c r="M20" s="42">
        <f t="shared" si="7"/>
        <v>0</v>
      </c>
      <c r="N20" s="43">
        <f t="shared" si="7"/>
        <v>0</v>
      </c>
      <c r="O20" s="43">
        <f t="shared" si="7"/>
        <v>5</v>
      </c>
      <c r="P20" s="43">
        <f t="shared" si="7"/>
        <v>0</v>
      </c>
      <c r="Q20" s="43">
        <f t="shared" si="7"/>
        <v>0</v>
      </c>
      <c r="R20" s="43">
        <f t="shared" si="7"/>
        <v>5</v>
      </c>
      <c r="S20" s="44">
        <f t="shared" si="7"/>
        <v>0</v>
      </c>
      <c r="T20" s="45">
        <f t="shared" ca="1" si="8"/>
        <v>40</v>
      </c>
      <c r="U20" s="46">
        <v>5100</v>
      </c>
      <c r="V20" s="47">
        <v>5100</v>
      </c>
      <c r="W20" s="47">
        <v>5100</v>
      </c>
      <c r="X20" s="47">
        <v>5100</v>
      </c>
      <c r="Y20" s="47">
        <v>5100</v>
      </c>
      <c r="Z20" s="47">
        <v>5100</v>
      </c>
      <c r="AA20" s="48">
        <v>5100</v>
      </c>
      <c r="AB20" s="49">
        <f t="shared" ca="1" si="9"/>
        <v>0</v>
      </c>
      <c r="AC20" s="50">
        <f t="shared" ca="1" si="9"/>
        <v>0</v>
      </c>
      <c r="AD20" s="50">
        <f t="shared" ca="1" si="9"/>
        <v>102000</v>
      </c>
      <c r="AE20" s="50">
        <f t="shared" ca="1" si="9"/>
        <v>0</v>
      </c>
      <c r="AF20" s="50">
        <f t="shared" ca="1" si="9"/>
        <v>0</v>
      </c>
      <c r="AG20" s="50">
        <f t="shared" ca="1" si="9"/>
        <v>102000</v>
      </c>
      <c r="AH20" s="51">
        <f t="shared" ca="1" si="9"/>
        <v>0</v>
      </c>
      <c r="AI20" s="114">
        <f t="shared" ca="1" si="10"/>
        <v>204000</v>
      </c>
      <c r="AJ20" s="49">
        <f t="shared" ca="1" si="11"/>
        <v>0</v>
      </c>
      <c r="AK20" s="50">
        <f t="shared" ca="1" si="11"/>
        <v>0</v>
      </c>
      <c r="AL20" s="50">
        <f t="shared" ca="1" si="11"/>
        <v>22.08</v>
      </c>
      <c r="AM20" s="50">
        <f t="shared" ca="1" si="11"/>
        <v>0</v>
      </c>
      <c r="AN20" s="50">
        <f t="shared" ca="1" si="11"/>
        <v>0</v>
      </c>
      <c r="AO20" s="50">
        <f t="shared" ca="1" si="11"/>
        <v>20.759999999999998</v>
      </c>
      <c r="AP20" s="51">
        <f t="shared" ca="1" si="11"/>
        <v>0</v>
      </c>
      <c r="AQ20" s="52">
        <f t="shared" ca="1" si="12"/>
        <v>42.839999999999996</v>
      </c>
      <c r="AR20" s="49" t="str">
        <f t="shared" ca="1" si="13"/>
        <v/>
      </c>
      <c r="AS20" s="50" t="str">
        <f t="shared" ca="1" si="13"/>
        <v/>
      </c>
      <c r="AT20" s="50">
        <f t="shared" ca="1" si="13"/>
        <v>4619.5652173913049</v>
      </c>
      <c r="AU20" s="50" t="str">
        <f t="shared" ca="1" si="13"/>
        <v/>
      </c>
      <c r="AV20" s="50" t="str">
        <f t="shared" ca="1" si="13"/>
        <v/>
      </c>
      <c r="AW20" s="50">
        <f t="shared" ca="1" si="13"/>
        <v>4913.2947976878613</v>
      </c>
      <c r="AX20" s="51" t="str">
        <f t="shared" ca="1" si="13"/>
        <v/>
      </c>
      <c r="AY20" s="52">
        <f t="shared" ca="1" si="13"/>
        <v>4761.9047619047624</v>
      </c>
      <c r="AZ20" s="37">
        <f t="shared" si="16"/>
        <v>5414.0127388535029</v>
      </c>
      <c r="BA20" s="37">
        <f t="shared" si="14"/>
        <v>6967.2131147540986</v>
      </c>
      <c r="BB20" s="37">
        <f t="shared" si="14"/>
        <v>4619.565217391304</v>
      </c>
      <c r="BC20" s="37">
        <f t="shared" si="14"/>
        <v>5743.2432432432433</v>
      </c>
      <c r="BD20" s="37">
        <f t="shared" si="14"/>
        <v>9042.5531914893618</v>
      </c>
      <c r="BE20" s="37">
        <f t="shared" si="14"/>
        <v>4913.2947976878613</v>
      </c>
      <c r="BF20" s="133">
        <f t="shared" si="14"/>
        <v>5821.9178082191784</v>
      </c>
      <c r="BG20" s="134">
        <f t="shared" si="18"/>
        <v>0</v>
      </c>
      <c r="BH20" s="134">
        <f t="shared" si="19"/>
        <v>0</v>
      </c>
      <c r="BI20" s="134">
        <f t="shared" si="20"/>
        <v>5</v>
      </c>
      <c r="BJ20" s="134">
        <f t="shared" si="21"/>
        <v>0</v>
      </c>
      <c r="BK20" s="134">
        <f t="shared" si="22"/>
        <v>0</v>
      </c>
      <c r="BL20" s="134">
        <f t="shared" si="23"/>
        <v>5</v>
      </c>
      <c r="BM20" s="134">
        <f t="shared" si="24"/>
        <v>0</v>
      </c>
      <c r="BO20" s="119">
        <f t="shared" si="17"/>
        <v>0.14628571428571427</v>
      </c>
    </row>
    <row r="21" spans="2:67" ht="15" thickBot="1">
      <c r="B21" s="3" t="s">
        <v>52</v>
      </c>
      <c r="C21" s="39">
        <v>0.625</v>
      </c>
      <c r="D21" s="40">
        <v>0.66666666666666663</v>
      </c>
      <c r="E21" s="186">
        <v>0.152</v>
      </c>
      <c r="F21" s="186">
        <v>0.22600000000000001</v>
      </c>
      <c r="G21" s="186">
        <v>0.193</v>
      </c>
      <c r="H21" s="186">
        <v>0.19600000000000001</v>
      </c>
      <c r="I21" s="186">
        <v>0.153</v>
      </c>
      <c r="J21" s="186">
        <v>0.23499999999999999</v>
      </c>
      <c r="K21" s="186">
        <v>8.2000000000000003E-2</v>
      </c>
      <c r="L21" s="41">
        <f t="shared" ca="1" si="6"/>
        <v>672</v>
      </c>
      <c r="M21" s="42">
        <f t="shared" si="7"/>
        <v>0</v>
      </c>
      <c r="N21" s="43">
        <f t="shared" si="7"/>
        <v>7</v>
      </c>
      <c r="O21" s="43">
        <f t="shared" si="7"/>
        <v>7</v>
      </c>
      <c r="P21" s="43">
        <f t="shared" si="7"/>
        <v>7</v>
      </c>
      <c r="Q21" s="43">
        <f t="shared" si="7"/>
        <v>0</v>
      </c>
      <c r="R21" s="43">
        <f t="shared" si="7"/>
        <v>7</v>
      </c>
      <c r="S21" s="44">
        <f t="shared" si="7"/>
        <v>0</v>
      </c>
      <c r="T21" s="45">
        <f t="shared" ca="1" si="8"/>
        <v>112</v>
      </c>
      <c r="U21" s="46">
        <v>5100</v>
      </c>
      <c r="V21" s="47">
        <v>5100</v>
      </c>
      <c r="W21" s="47">
        <v>5100</v>
      </c>
      <c r="X21" s="47">
        <v>5100</v>
      </c>
      <c r="Y21" s="47">
        <v>5100</v>
      </c>
      <c r="Z21" s="47">
        <v>5100</v>
      </c>
      <c r="AA21" s="48">
        <v>5100</v>
      </c>
      <c r="AB21" s="49">
        <f t="shared" ca="1" si="9"/>
        <v>0</v>
      </c>
      <c r="AC21" s="50">
        <f t="shared" ca="1" si="9"/>
        <v>142800</v>
      </c>
      <c r="AD21" s="50">
        <f t="shared" ca="1" si="9"/>
        <v>142800</v>
      </c>
      <c r="AE21" s="50">
        <f t="shared" ca="1" si="9"/>
        <v>142800</v>
      </c>
      <c r="AF21" s="50">
        <f t="shared" ca="1" si="9"/>
        <v>0</v>
      </c>
      <c r="AG21" s="50">
        <f t="shared" ca="1" si="9"/>
        <v>142800</v>
      </c>
      <c r="AH21" s="51">
        <f t="shared" ca="1" si="9"/>
        <v>0</v>
      </c>
      <c r="AI21" s="114">
        <f t="shared" ca="1" si="10"/>
        <v>571200</v>
      </c>
      <c r="AJ21" s="49">
        <f t="shared" ca="1" si="11"/>
        <v>0</v>
      </c>
      <c r="AK21" s="50">
        <f t="shared" ca="1" si="11"/>
        <v>37.968000000000004</v>
      </c>
      <c r="AL21" s="50">
        <f t="shared" ca="1" si="11"/>
        <v>32.423999999999999</v>
      </c>
      <c r="AM21" s="50">
        <f t="shared" ca="1" si="11"/>
        <v>32.928000000000004</v>
      </c>
      <c r="AN21" s="50">
        <f t="shared" ca="1" si="11"/>
        <v>0</v>
      </c>
      <c r="AO21" s="50">
        <f t="shared" ca="1" si="11"/>
        <v>39.479999999999997</v>
      </c>
      <c r="AP21" s="51">
        <f t="shared" ca="1" si="11"/>
        <v>0</v>
      </c>
      <c r="AQ21" s="52">
        <f t="shared" ca="1" si="12"/>
        <v>142.79999999999998</v>
      </c>
      <c r="AR21" s="49" t="str">
        <f t="shared" ca="1" si="13"/>
        <v/>
      </c>
      <c r="AS21" s="50">
        <f t="shared" ca="1" si="13"/>
        <v>3761.0619469026547</v>
      </c>
      <c r="AT21" s="50">
        <f t="shared" ca="1" si="13"/>
        <v>4404.1450777202072</v>
      </c>
      <c r="AU21" s="50">
        <f t="shared" ca="1" si="13"/>
        <v>4336.7346938775509</v>
      </c>
      <c r="AV21" s="50" t="str">
        <f t="shared" ca="1" si="13"/>
        <v/>
      </c>
      <c r="AW21" s="50">
        <f t="shared" ca="1" si="13"/>
        <v>3617.0212765957449</v>
      </c>
      <c r="AX21" s="51" t="str">
        <f t="shared" ca="1" si="13"/>
        <v/>
      </c>
      <c r="AY21" s="52">
        <f t="shared" ca="1" si="13"/>
        <v>4000.0000000000005</v>
      </c>
      <c r="AZ21" s="37">
        <f t="shared" si="16"/>
        <v>5592.105263157895</v>
      </c>
      <c r="BA21" s="37">
        <f t="shared" si="14"/>
        <v>3761.0619469026547</v>
      </c>
      <c r="BB21" s="37">
        <f t="shared" si="14"/>
        <v>4404.1450777202072</v>
      </c>
      <c r="BC21" s="37">
        <f t="shared" si="14"/>
        <v>4336.7346938775509</v>
      </c>
      <c r="BD21" s="37">
        <f t="shared" si="14"/>
        <v>5555.5555555555557</v>
      </c>
      <c r="BE21" s="37">
        <f t="shared" si="14"/>
        <v>3617.0212765957449</v>
      </c>
      <c r="BF21" s="133">
        <f t="shared" si="14"/>
        <v>10365.853658536585</v>
      </c>
      <c r="BG21" s="134">
        <f t="shared" si="18"/>
        <v>0</v>
      </c>
      <c r="BH21" s="134">
        <f t="shared" si="19"/>
        <v>7</v>
      </c>
      <c r="BI21" s="134">
        <f t="shared" si="20"/>
        <v>7</v>
      </c>
      <c r="BJ21" s="134">
        <f t="shared" si="21"/>
        <v>7</v>
      </c>
      <c r="BK21" s="134">
        <f t="shared" si="22"/>
        <v>0</v>
      </c>
      <c r="BL21" s="134">
        <f t="shared" si="23"/>
        <v>7</v>
      </c>
      <c r="BM21" s="134">
        <f t="shared" si="24"/>
        <v>0</v>
      </c>
      <c r="BO21" s="119">
        <f t="shared" si="17"/>
        <v>0.17671428571428568</v>
      </c>
    </row>
    <row r="22" spans="2:67" ht="15" thickBot="1">
      <c r="B22" s="3" t="s">
        <v>52</v>
      </c>
      <c r="C22" s="39">
        <v>0.66666666666666663</v>
      </c>
      <c r="D22" s="40">
        <v>0.70833333333333337</v>
      </c>
      <c r="E22" s="186">
        <v>0.311</v>
      </c>
      <c r="F22" s="186">
        <v>0.21</v>
      </c>
      <c r="G22" s="186">
        <v>0.16900000000000001</v>
      </c>
      <c r="H22" s="186">
        <v>0.184</v>
      </c>
      <c r="I22" s="186">
        <v>0.221</v>
      </c>
      <c r="J22" s="186">
        <v>0.215</v>
      </c>
      <c r="K22" s="186">
        <v>0.16800000000000001</v>
      </c>
      <c r="L22" s="41">
        <f t="shared" ca="1" si="6"/>
        <v>792</v>
      </c>
      <c r="M22" s="42">
        <f t="shared" si="7"/>
        <v>7</v>
      </c>
      <c r="N22" s="43">
        <f t="shared" si="7"/>
        <v>7</v>
      </c>
      <c r="O22" s="43">
        <f t="shared" si="7"/>
        <v>0</v>
      </c>
      <c r="P22" s="43">
        <f t="shared" si="7"/>
        <v>5</v>
      </c>
      <c r="Q22" s="43">
        <f t="shared" si="7"/>
        <v>7</v>
      </c>
      <c r="R22" s="43">
        <f t="shared" si="7"/>
        <v>7</v>
      </c>
      <c r="S22" s="44">
        <f t="shared" si="7"/>
        <v>0</v>
      </c>
      <c r="T22" s="45">
        <f t="shared" ca="1" si="8"/>
        <v>132</v>
      </c>
      <c r="U22" s="46">
        <v>5100</v>
      </c>
      <c r="V22" s="47">
        <v>5100</v>
      </c>
      <c r="W22" s="47">
        <v>5100</v>
      </c>
      <c r="X22" s="47">
        <v>5100</v>
      </c>
      <c r="Y22" s="47">
        <v>5100</v>
      </c>
      <c r="Z22" s="47">
        <v>5100</v>
      </c>
      <c r="AA22" s="48">
        <v>5100</v>
      </c>
      <c r="AB22" s="49">
        <f t="shared" ca="1" si="9"/>
        <v>142800</v>
      </c>
      <c r="AC22" s="50">
        <f t="shared" ca="1" si="9"/>
        <v>142800</v>
      </c>
      <c r="AD22" s="50">
        <f t="shared" ca="1" si="9"/>
        <v>0</v>
      </c>
      <c r="AE22" s="50">
        <f t="shared" ca="1" si="9"/>
        <v>102000</v>
      </c>
      <c r="AF22" s="50">
        <f t="shared" ca="1" si="9"/>
        <v>142800</v>
      </c>
      <c r="AG22" s="50">
        <f t="shared" ca="1" si="9"/>
        <v>142800</v>
      </c>
      <c r="AH22" s="51">
        <f t="shared" ca="1" si="9"/>
        <v>0</v>
      </c>
      <c r="AI22" s="114">
        <f t="shared" ca="1" si="10"/>
        <v>673200</v>
      </c>
      <c r="AJ22" s="49">
        <f t="shared" ca="1" si="11"/>
        <v>52.247999999999998</v>
      </c>
      <c r="AK22" s="50">
        <f t="shared" ca="1" si="11"/>
        <v>35.28</v>
      </c>
      <c r="AL22" s="50">
        <f t="shared" ca="1" si="11"/>
        <v>0</v>
      </c>
      <c r="AM22" s="50">
        <f t="shared" ca="1" si="11"/>
        <v>22.08</v>
      </c>
      <c r="AN22" s="50">
        <f t="shared" ca="1" si="11"/>
        <v>37.128</v>
      </c>
      <c r="AO22" s="50">
        <f t="shared" ca="1" si="11"/>
        <v>36.119999999999997</v>
      </c>
      <c r="AP22" s="51">
        <f t="shared" ca="1" si="11"/>
        <v>0</v>
      </c>
      <c r="AQ22" s="52">
        <f t="shared" ca="1" si="12"/>
        <v>182.85599999999999</v>
      </c>
      <c r="AR22" s="49">
        <f t="shared" ca="1" si="13"/>
        <v>2733.1189710610934</v>
      </c>
      <c r="AS22" s="50">
        <f t="shared" ca="1" si="13"/>
        <v>4047.6190476190477</v>
      </c>
      <c r="AT22" s="50" t="str">
        <f t="shared" ca="1" si="13"/>
        <v/>
      </c>
      <c r="AU22" s="50">
        <f t="shared" ca="1" si="13"/>
        <v>4619.5652173913049</v>
      </c>
      <c r="AV22" s="50">
        <f t="shared" ca="1" si="13"/>
        <v>3846.1538461538462</v>
      </c>
      <c r="AW22" s="50">
        <f t="shared" ca="1" si="13"/>
        <v>3953.4883720930234</v>
      </c>
      <c r="AX22" s="51" t="str">
        <f t="shared" ca="1" si="13"/>
        <v/>
      </c>
      <c r="AY22" s="52">
        <f t="shared" ca="1" si="13"/>
        <v>3681.585509909437</v>
      </c>
      <c r="AZ22" s="37">
        <f t="shared" si="16"/>
        <v>2733.1189710610934</v>
      </c>
      <c r="BA22" s="37">
        <f t="shared" si="14"/>
        <v>4047.6190476190477</v>
      </c>
      <c r="BB22" s="37">
        <f t="shared" si="14"/>
        <v>5029.5857988165681</v>
      </c>
      <c r="BC22" s="37">
        <f t="shared" si="14"/>
        <v>4619.565217391304</v>
      </c>
      <c r="BD22" s="37">
        <f t="shared" si="14"/>
        <v>3846.1538461538462</v>
      </c>
      <c r="BE22" s="37">
        <f t="shared" si="14"/>
        <v>3953.4883720930234</v>
      </c>
      <c r="BF22" s="133">
        <f t="shared" si="14"/>
        <v>5059.5238095238092</v>
      </c>
      <c r="BG22" s="134">
        <f t="shared" si="18"/>
        <v>7</v>
      </c>
      <c r="BH22" s="134">
        <f t="shared" si="19"/>
        <v>7</v>
      </c>
      <c r="BI22" s="134">
        <f t="shared" si="20"/>
        <v>0</v>
      </c>
      <c r="BJ22" s="134">
        <f t="shared" si="21"/>
        <v>5</v>
      </c>
      <c r="BK22" s="134">
        <f t="shared" si="22"/>
        <v>7</v>
      </c>
      <c r="BL22" s="134">
        <f t="shared" si="23"/>
        <v>7</v>
      </c>
      <c r="BM22" s="134">
        <f t="shared" si="24"/>
        <v>0</v>
      </c>
      <c r="BO22" s="119">
        <f t="shared" si="17"/>
        <v>0.21114285714285716</v>
      </c>
    </row>
    <row r="23" spans="2:67" ht="15" thickBot="1">
      <c r="B23" s="3" t="s">
        <v>52</v>
      </c>
      <c r="C23" s="39">
        <v>0.70833333333333337</v>
      </c>
      <c r="D23" s="40">
        <v>0.75</v>
      </c>
      <c r="E23" s="186">
        <v>0.41899999999999998</v>
      </c>
      <c r="F23" s="186">
        <v>0.27500000000000002</v>
      </c>
      <c r="G23" s="186">
        <v>0.372</v>
      </c>
      <c r="H23" s="186">
        <v>0.35099999999999998</v>
      </c>
      <c r="I23" s="186">
        <v>0.48299999999999998</v>
      </c>
      <c r="J23" s="186">
        <v>0.14000000000000001</v>
      </c>
      <c r="K23" s="186">
        <v>0.33900000000000002</v>
      </c>
      <c r="L23" s="41">
        <f t="shared" ca="1" si="6"/>
        <v>1008</v>
      </c>
      <c r="M23" s="42">
        <f t="shared" si="7"/>
        <v>7</v>
      </c>
      <c r="N23" s="43">
        <f t="shared" si="7"/>
        <v>7</v>
      </c>
      <c r="O23" s="43">
        <f t="shared" si="7"/>
        <v>7</v>
      </c>
      <c r="P23" s="43">
        <f t="shared" si="7"/>
        <v>7</v>
      </c>
      <c r="Q23" s="43">
        <f t="shared" si="7"/>
        <v>7</v>
      </c>
      <c r="R23" s="43">
        <f t="shared" si="7"/>
        <v>0</v>
      </c>
      <c r="S23" s="44">
        <f t="shared" si="7"/>
        <v>7</v>
      </c>
      <c r="T23" s="45">
        <f t="shared" ca="1" si="8"/>
        <v>168</v>
      </c>
      <c r="U23" s="46">
        <v>5100</v>
      </c>
      <c r="V23" s="47">
        <v>5100</v>
      </c>
      <c r="W23" s="47">
        <v>5100</v>
      </c>
      <c r="X23" s="47">
        <v>5100</v>
      </c>
      <c r="Y23" s="47">
        <v>5100</v>
      </c>
      <c r="Z23" s="47">
        <v>5100</v>
      </c>
      <c r="AA23" s="48">
        <v>5100</v>
      </c>
      <c r="AB23" s="49">
        <f t="shared" ca="1" si="9"/>
        <v>142800</v>
      </c>
      <c r="AC23" s="50">
        <f t="shared" ca="1" si="9"/>
        <v>142800</v>
      </c>
      <c r="AD23" s="50">
        <f t="shared" ca="1" si="9"/>
        <v>142800</v>
      </c>
      <c r="AE23" s="50">
        <f t="shared" ca="1" si="9"/>
        <v>142800</v>
      </c>
      <c r="AF23" s="50">
        <f t="shared" ca="1" si="9"/>
        <v>142800</v>
      </c>
      <c r="AG23" s="50">
        <f t="shared" ca="1" si="9"/>
        <v>0</v>
      </c>
      <c r="AH23" s="51">
        <f t="shared" ca="1" si="9"/>
        <v>142800</v>
      </c>
      <c r="AI23" s="114">
        <f t="shared" ca="1" si="10"/>
        <v>856800</v>
      </c>
      <c r="AJ23" s="49">
        <f t="shared" ca="1" si="11"/>
        <v>70.391999999999996</v>
      </c>
      <c r="AK23" s="50">
        <f t="shared" ca="1" si="11"/>
        <v>46.2</v>
      </c>
      <c r="AL23" s="50">
        <f t="shared" ca="1" si="11"/>
        <v>62.496000000000002</v>
      </c>
      <c r="AM23" s="50">
        <f t="shared" ca="1" si="11"/>
        <v>58.967999999999996</v>
      </c>
      <c r="AN23" s="50">
        <f t="shared" ca="1" si="11"/>
        <v>81.143999999999991</v>
      </c>
      <c r="AO23" s="50">
        <f t="shared" ca="1" si="11"/>
        <v>0</v>
      </c>
      <c r="AP23" s="51">
        <f t="shared" ca="1" si="11"/>
        <v>56.952000000000005</v>
      </c>
      <c r="AQ23" s="52">
        <f t="shared" ca="1" si="12"/>
        <v>376.15199999999999</v>
      </c>
      <c r="AR23" s="49">
        <f t="shared" ca="1" si="13"/>
        <v>2028.639618138425</v>
      </c>
      <c r="AS23" s="50">
        <f t="shared" ca="1" si="13"/>
        <v>3090.9090909090905</v>
      </c>
      <c r="AT23" s="50">
        <f t="shared" ca="1" si="13"/>
        <v>2284.9462365591398</v>
      </c>
      <c r="AU23" s="50">
        <f t="shared" ca="1" si="13"/>
        <v>2421.6524216524217</v>
      </c>
      <c r="AV23" s="50">
        <f t="shared" ca="1" si="13"/>
        <v>1759.8343685300208</v>
      </c>
      <c r="AW23" s="50" t="str">
        <f t="shared" ca="1" si="13"/>
        <v/>
      </c>
      <c r="AX23" s="51">
        <f t="shared" ca="1" si="13"/>
        <v>2507.3746312684361</v>
      </c>
      <c r="AY23" s="52">
        <f t="shared" ca="1" si="13"/>
        <v>2277.8025904421615</v>
      </c>
      <c r="AZ23" s="37">
        <f t="shared" si="16"/>
        <v>2028.6396181384248</v>
      </c>
      <c r="BA23" s="37">
        <f t="shared" si="14"/>
        <v>3090.9090909090905</v>
      </c>
      <c r="BB23" s="37">
        <f t="shared" si="14"/>
        <v>2284.9462365591398</v>
      </c>
      <c r="BC23" s="37">
        <f t="shared" si="14"/>
        <v>2421.6524216524217</v>
      </c>
      <c r="BD23" s="37">
        <f t="shared" si="14"/>
        <v>1759.8343685300208</v>
      </c>
      <c r="BE23" s="37">
        <f t="shared" si="14"/>
        <v>6071.4285714285706</v>
      </c>
      <c r="BF23" s="133">
        <f t="shared" si="14"/>
        <v>2507.3746312684366</v>
      </c>
      <c r="BG23" s="134">
        <f t="shared" si="18"/>
        <v>7</v>
      </c>
      <c r="BH23" s="134">
        <f t="shared" si="19"/>
        <v>7</v>
      </c>
      <c r="BI23" s="134">
        <f t="shared" si="20"/>
        <v>7</v>
      </c>
      <c r="BJ23" s="134">
        <f t="shared" si="21"/>
        <v>7</v>
      </c>
      <c r="BK23" s="134">
        <f t="shared" si="22"/>
        <v>7</v>
      </c>
      <c r="BL23" s="134">
        <f t="shared" si="23"/>
        <v>0</v>
      </c>
      <c r="BM23" s="134">
        <f t="shared" si="24"/>
        <v>7</v>
      </c>
      <c r="BO23" s="119">
        <f t="shared" si="17"/>
        <v>0.33985714285714286</v>
      </c>
    </row>
    <row r="24" spans="2:67" ht="15" thickBot="1">
      <c r="B24" s="3" t="s">
        <v>48</v>
      </c>
      <c r="C24" s="39">
        <v>0.75</v>
      </c>
      <c r="D24" s="40">
        <v>0.79166666666666663</v>
      </c>
      <c r="E24" s="186">
        <v>0.58399999999999996</v>
      </c>
      <c r="F24" s="186">
        <v>0.38800000000000001</v>
      </c>
      <c r="G24" s="186">
        <v>0.44500000000000001</v>
      </c>
      <c r="H24" s="186">
        <v>0.45900000000000002</v>
      </c>
      <c r="I24" s="186">
        <v>0.53100000000000003</v>
      </c>
      <c r="J24" s="186">
        <v>0.40600000000000003</v>
      </c>
      <c r="K24" s="186">
        <v>0.44500000000000001</v>
      </c>
      <c r="L24" s="41">
        <f t="shared" ca="1" si="6"/>
        <v>1176</v>
      </c>
      <c r="M24" s="42">
        <f t="shared" si="7"/>
        <v>7</v>
      </c>
      <c r="N24" s="43">
        <f t="shared" si="7"/>
        <v>7</v>
      </c>
      <c r="O24" s="43">
        <f t="shared" si="7"/>
        <v>7</v>
      </c>
      <c r="P24" s="43">
        <f t="shared" si="7"/>
        <v>7</v>
      </c>
      <c r="Q24" s="43">
        <f t="shared" si="7"/>
        <v>7</v>
      </c>
      <c r="R24" s="43">
        <f t="shared" si="7"/>
        <v>7</v>
      </c>
      <c r="S24" s="44">
        <f t="shared" si="7"/>
        <v>7</v>
      </c>
      <c r="T24" s="45">
        <f t="shared" ca="1" si="8"/>
        <v>196</v>
      </c>
      <c r="U24" s="46">
        <v>8500</v>
      </c>
      <c r="V24" s="47">
        <v>8500</v>
      </c>
      <c r="W24" s="47">
        <v>8500</v>
      </c>
      <c r="X24" s="47">
        <v>8500</v>
      </c>
      <c r="Y24" s="47">
        <v>8500</v>
      </c>
      <c r="Z24" s="47">
        <v>8500</v>
      </c>
      <c r="AA24" s="48">
        <v>8500</v>
      </c>
      <c r="AB24" s="49">
        <f t="shared" ca="1" si="9"/>
        <v>238000</v>
      </c>
      <c r="AC24" s="50">
        <f t="shared" ca="1" si="9"/>
        <v>238000</v>
      </c>
      <c r="AD24" s="50">
        <f t="shared" ca="1" si="9"/>
        <v>238000</v>
      </c>
      <c r="AE24" s="50">
        <f t="shared" ca="1" si="9"/>
        <v>238000</v>
      </c>
      <c r="AF24" s="50">
        <f t="shared" ca="1" si="9"/>
        <v>238000</v>
      </c>
      <c r="AG24" s="50">
        <f t="shared" ca="1" si="9"/>
        <v>238000</v>
      </c>
      <c r="AH24" s="51">
        <f t="shared" ca="1" si="9"/>
        <v>238000</v>
      </c>
      <c r="AI24" s="114">
        <f t="shared" ca="1" si="10"/>
        <v>1666000</v>
      </c>
      <c r="AJ24" s="49">
        <f t="shared" ca="1" si="11"/>
        <v>98.111999999999995</v>
      </c>
      <c r="AK24" s="50">
        <f t="shared" ca="1" si="11"/>
        <v>65.183999999999997</v>
      </c>
      <c r="AL24" s="50">
        <f t="shared" ca="1" si="11"/>
        <v>74.760000000000005</v>
      </c>
      <c r="AM24" s="50">
        <f t="shared" ca="1" si="11"/>
        <v>77.112000000000009</v>
      </c>
      <c r="AN24" s="50">
        <f t="shared" ca="1" si="11"/>
        <v>89.207999999999998</v>
      </c>
      <c r="AO24" s="50">
        <f t="shared" ca="1" si="11"/>
        <v>68.207999999999998</v>
      </c>
      <c r="AP24" s="51">
        <f t="shared" ca="1" si="11"/>
        <v>74.760000000000005</v>
      </c>
      <c r="AQ24" s="52">
        <f t="shared" ca="1" si="12"/>
        <v>547.34399999999994</v>
      </c>
      <c r="AR24" s="49">
        <f t="shared" ca="1" si="13"/>
        <v>2425.7990867579911</v>
      </c>
      <c r="AS24" s="50">
        <f t="shared" ca="1" si="13"/>
        <v>3651.2027491408935</v>
      </c>
      <c r="AT24" s="50">
        <f t="shared" ca="1" si="13"/>
        <v>3183.5205992509359</v>
      </c>
      <c r="AU24" s="50">
        <f t="shared" ca="1" si="13"/>
        <v>3086.4197530864194</v>
      </c>
      <c r="AV24" s="50">
        <f t="shared" ca="1" si="13"/>
        <v>2667.922159447583</v>
      </c>
      <c r="AW24" s="50">
        <f t="shared" ca="1" si="13"/>
        <v>3489.3267651888341</v>
      </c>
      <c r="AX24" s="51">
        <f t="shared" ca="1" si="13"/>
        <v>3183.5205992509359</v>
      </c>
      <c r="AY24" s="52">
        <f t="shared" ca="1" si="13"/>
        <v>3043.7896459995909</v>
      </c>
      <c r="AZ24" s="37">
        <f t="shared" si="16"/>
        <v>2425.7990867579911</v>
      </c>
      <c r="BA24" s="37">
        <f t="shared" si="14"/>
        <v>3651.2027491408935</v>
      </c>
      <c r="BB24" s="37">
        <f t="shared" si="14"/>
        <v>3183.5205992509364</v>
      </c>
      <c r="BC24" s="37">
        <f t="shared" si="14"/>
        <v>3086.4197530864199</v>
      </c>
      <c r="BD24" s="37">
        <f t="shared" si="14"/>
        <v>2667.922159447583</v>
      </c>
      <c r="BE24" s="37">
        <f t="shared" si="14"/>
        <v>3489.3267651888341</v>
      </c>
      <c r="BF24" s="133">
        <f t="shared" si="14"/>
        <v>3183.5205992509364</v>
      </c>
      <c r="BG24" s="134">
        <f t="shared" si="18"/>
        <v>7</v>
      </c>
      <c r="BH24" s="134">
        <f t="shared" si="19"/>
        <v>7</v>
      </c>
      <c r="BI24" s="134">
        <f t="shared" si="20"/>
        <v>7</v>
      </c>
      <c r="BJ24" s="134">
        <f t="shared" si="21"/>
        <v>7</v>
      </c>
      <c r="BK24" s="134">
        <f t="shared" si="22"/>
        <v>7</v>
      </c>
      <c r="BL24" s="134">
        <f t="shared" si="23"/>
        <v>7</v>
      </c>
      <c r="BM24" s="134">
        <f t="shared" si="24"/>
        <v>7</v>
      </c>
      <c r="BO24" s="119">
        <f t="shared" si="17"/>
        <v>0.46542857142857141</v>
      </c>
    </row>
    <row r="25" spans="2:67" ht="15" thickBot="1">
      <c r="B25" s="3" t="s">
        <v>48</v>
      </c>
      <c r="C25" s="39">
        <v>0.79166666666666663</v>
      </c>
      <c r="D25" s="40">
        <v>0.83333333333333337</v>
      </c>
      <c r="E25" s="186">
        <v>0.27500000000000002</v>
      </c>
      <c r="F25" s="186">
        <v>0.26500000000000001</v>
      </c>
      <c r="G25" s="186">
        <v>0.48799999999999999</v>
      </c>
      <c r="H25" s="186">
        <v>0.41499999999999998</v>
      </c>
      <c r="I25" s="186">
        <v>0.29499999999999998</v>
      </c>
      <c r="J25" s="186">
        <v>0.33</v>
      </c>
      <c r="K25" s="186">
        <v>0.42099999999999999</v>
      </c>
      <c r="L25" s="41">
        <f t="shared" ca="1" si="6"/>
        <v>0</v>
      </c>
      <c r="M25" s="42">
        <f t="shared" si="7"/>
        <v>0</v>
      </c>
      <c r="N25" s="43">
        <f t="shared" si="7"/>
        <v>0</v>
      </c>
      <c r="O25" s="43">
        <f t="shared" si="7"/>
        <v>0</v>
      </c>
      <c r="P25" s="43">
        <f t="shared" si="7"/>
        <v>0</v>
      </c>
      <c r="Q25" s="43">
        <f t="shared" si="7"/>
        <v>0</v>
      </c>
      <c r="R25" s="43">
        <f t="shared" si="7"/>
        <v>0</v>
      </c>
      <c r="S25" s="44">
        <f t="shared" si="7"/>
        <v>0</v>
      </c>
      <c r="T25" s="45">
        <f t="shared" ca="1" si="8"/>
        <v>0</v>
      </c>
      <c r="U25" s="46">
        <v>21675</v>
      </c>
      <c r="V25" s="47">
        <v>21675</v>
      </c>
      <c r="W25" s="47">
        <v>21675</v>
      </c>
      <c r="X25" s="47">
        <v>21675</v>
      </c>
      <c r="Y25" s="47">
        <v>21675</v>
      </c>
      <c r="Z25" s="47">
        <v>21675</v>
      </c>
      <c r="AA25" s="48">
        <v>21675</v>
      </c>
      <c r="AB25" s="49">
        <f t="shared" ca="1" si="9"/>
        <v>0</v>
      </c>
      <c r="AC25" s="50">
        <f t="shared" ca="1" si="9"/>
        <v>0</v>
      </c>
      <c r="AD25" s="50">
        <f t="shared" ca="1" si="9"/>
        <v>0</v>
      </c>
      <c r="AE25" s="50">
        <f t="shared" ca="1" si="9"/>
        <v>0</v>
      </c>
      <c r="AF25" s="50">
        <f t="shared" ca="1" si="9"/>
        <v>0</v>
      </c>
      <c r="AG25" s="50">
        <f t="shared" ca="1" si="9"/>
        <v>0</v>
      </c>
      <c r="AH25" s="51">
        <f t="shared" ca="1" si="9"/>
        <v>0</v>
      </c>
      <c r="AI25" s="114">
        <f t="shared" ca="1" si="10"/>
        <v>0</v>
      </c>
      <c r="AJ25" s="49">
        <f t="shared" ca="1" si="11"/>
        <v>0</v>
      </c>
      <c r="AK25" s="50">
        <f t="shared" ca="1" si="11"/>
        <v>0</v>
      </c>
      <c r="AL25" s="50">
        <f t="shared" ca="1" si="11"/>
        <v>0</v>
      </c>
      <c r="AM25" s="50">
        <f t="shared" ca="1" si="11"/>
        <v>0</v>
      </c>
      <c r="AN25" s="50">
        <f t="shared" ca="1" si="11"/>
        <v>0</v>
      </c>
      <c r="AO25" s="50">
        <f t="shared" ca="1" si="11"/>
        <v>0</v>
      </c>
      <c r="AP25" s="51">
        <f t="shared" ca="1" si="11"/>
        <v>0</v>
      </c>
      <c r="AQ25" s="52">
        <f t="shared" ca="1" si="12"/>
        <v>0</v>
      </c>
      <c r="AR25" s="49" t="str">
        <f t="shared" ca="1" si="13"/>
        <v/>
      </c>
      <c r="AS25" s="50" t="str">
        <f t="shared" ca="1" si="13"/>
        <v/>
      </c>
      <c r="AT25" s="50" t="str">
        <f t="shared" ca="1" si="13"/>
        <v/>
      </c>
      <c r="AU25" s="50" t="str">
        <f t="shared" ca="1" si="13"/>
        <v/>
      </c>
      <c r="AV25" s="50" t="str">
        <f t="shared" ca="1" si="13"/>
        <v/>
      </c>
      <c r="AW25" s="50" t="str">
        <f t="shared" ca="1" si="13"/>
        <v/>
      </c>
      <c r="AX25" s="51" t="str">
        <f t="shared" ca="1" si="13"/>
        <v/>
      </c>
      <c r="AY25" s="52" t="str">
        <f t="shared" ca="1" si="13"/>
        <v/>
      </c>
      <c r="AZ25" s="37">
        <f t="shared" si="16"/>
        <v>13136.363636363636</v>
      </c>
      <c r="BA25" s="37">
        <f t="shared" si="14"/>
        <v>13632.075471698112</v>
      </c>
      <c r="BB25" s="37">
        <f t="shared" si="14"/>
        <v>7402.6639344262294</v>
      </c>
      <c r="BC25" s="37">
        <f t="shared" si="14"/>
        <v>8704.8192771084341</v>
      </c>
      <c r="BD25" s="37">
        <f t="shared" si="14"/>
        <v>12245.762711864407</v>
      </c>
      <c r="BE25" s="37">
        <f t="shared" si="14"/>
        <v>10946.969696969696</v>
      </c>
      <c r="BF25" s="133">
        <f t="shared" si="14"/>
        <v>8580.7600950118776</v>
      </c>
      <c r="BG25" s="134">
        <f t="shared" si="18"/>
        <v>0</v>
      </c>
      <c r="BH25" s="134">
        <f t="shared" si="19"/>
        <v>0</v>
      </c>
      <c r="BI25" s="134">
        <f t="shared" si="20"/>
        <v>0</v>
      </c>
      <c r="BJ25" s="134">
        <f t="shared" si="21"/>
        <v>0</v>
      </c>
      <c r="BK25" s="134">
        <f t="shared" si="22"/>
        <v>0</v>
      </c>
      <c r="BL25" s="134">
        <f t="shared" si="23"/>
        <v>0</v>
      </c>
      <c r="BM25" s="134">
        <f t="shared" si="24"/>
        <v>0</v>
      </c>
      <c r="BO25" s="119">
        <f t="shared" si="17"/>
        <v>0.35557142857142854</v>
      </c>
    </row>
    <row r="26" spans="2:67" ht="15" thickBot="1">
      <c r="B26" s="3" t="s">
        <v>47</v>
      </c>
      <c r="C26" s="39">
        <v>0.83333333333333337</v>
      </c>
      <c r="D26" s="40">
        <v>0.875</v>
      </c>
      <c r="E26" s="186">
        <v>0.432</v>
      </c>
      <c r="F26" s="186">
        <v>0.65900000000000003</v>
      </c>
      <c r="G26" s="186">
        <v>0.32700000000000001</v>
      </c>
      <c r="H26" s="186">
        <v>0.56399999999999995</v>
      </c>
      <c r="I26" s="186">
        <v>0.377</v>
      </c>
      <c r="J26" s="186">
        <v>0.504</v>
      </c>
      <c r="K26" s="186">
        <v>0.72499999999999998</v>
      </c>
      <c r="L26" s="41">
        <f t="shared" ca="1" si="6"/>
        <v>672</v>
      </c>
      <c r="M26" s="42">
        <f t="shared" si="7"/>
        <v>0</v>
      </c>
      <c r="N26" s="43">
        <f t="shared" si="7"/>
        <v>7</v>
      </c>
      <c r="O26" s="43">
        <f t="shared" si="7"/>
        <v>0</v>
      </c>
      <c r="P26" s="43">
        <f t="shared" si="7"/>
        <v>7</v>
      </c>
      <c r="Q26" s="43">
        <f t="shared" si="7"/>
        <v>0</v>
      </c>
      <c r="R26" s="43">
        <f t="shared" si="7"/>
        <v>7</v>
      </c>
      <c r="S26" s="44">
        <f t="shared" si="7"/>
        <v>7</v>
      </c>
      <c r="T26" s="45">
        <f t="shared" ca="1" si="8"/>
        <v>112</v>
      </c>
      <c r="U26" s="46">
        <v>36890</v>
      </c>
      <c r="V26" s="47">
        <v>36890</v>
      </c>
      <c r="W26" s="47">
        <v>36890</v>
      </c>
      <c r="X26" s="47">
        <v>36890</v>
      </c>
      <c r="Y26" s="47">
        <v>36890</v>
      </c>
      <c r="Z26" s="47">
        <v>36890</v>
      </c>
      <c r="AA26" s="48">
        <v>36890</v>
      </c>
      <c r="AB26" s="49">
        <f t="shared" ca="1" si="9"/>
        <v>0</v>
      </c>
      <c r="AC26" s="50">
        <f t="shared" ca="1" si="9"/>
        <v>1032920</v>
      </c>
      <c r="AD26" s="50">
        <f t="shared" ca="1" si="9"/>
        <v>0</v>
      </c>
      <c r="AE26" s="50">
        <f t="shared" ca="1" si="9"/>
        <v>1032920</v>
      </c>
      <c r="AF26" s="50">
        <f t="shared" ca="1" si="9"/>
        <v>0</v>
      </c>
      <c r="AG26" s="50">
        <f t="shared" ca="1" si="9"/>
        <v>1032920</v>
      </c>
      <c r="AH26" s="51">
        <f t="shared" ca="1" si="9"/>
        <v>1032920</v>
      </c>
      <c r="AI26" s="114">
        <f t="shared" ca="1" si="10"/>
        <v>4131680</v>
      </c>
      <c r="AJ26" s="49">
        <f t="shared" ca="1" si="11"/>
        <v>0</v>
      </c>
      <c r="AK26" s="50">
        <f t="shared" ca="1" si="11"/>
        <v>110.712</v>
      </c>
      <c r="AL26" s="50">
        <f t="shared" ca="1" si="11"/>
        <v>0</v>
      </c>
      <c r="AM26" s="50">
        <f t="shared" ca="1" si="11"/>
        <v>94.751999999999995</v>
      </c>
      <c r="AN26" s="50">
        <f t="shared" ca="1" si="11"/>
        <v>0</v>
      </c>
      <c r="AO26" s="50">
        <f t="shared" ca="1" si="11"/>
        <v>84.671999999999997</v>
      </c>
      <c r="AP26" s="51">
        <f t="shared" ca="1" si="11"/>
        <v>121.8</v>
      </c>
      <c r="AQ26" s="52">
        <f t="shared" ca="1" si="12"/>
        <v>411.93599999999998</v>
      </c>
      <c r="AR26" s="49" t="str">
        <f t="shared" ca="1" si="13"/>
        <v/>
      </c>
      <c r="AS26" s="50">
        <f t="shared" ca="1" si="13"/>
        <v>9329.7926150733438</v>
      </c>
      <c r="AT26" s="50" t="str">
        <f t="shared" ca="1" si="13"/>
        <v/>
      </c>
      <c r="AU26" s="50">
        <f t="shared" ca="1" si="13"/>
        <v>10901.30023640662</v>
      </c>
      <c r="AV26" s="50" t="str">
        <f t="shared" ca="1" si="13"/>
        <v/>
      </c>
      <c r="AW26" s="50">
        <f t="shared" ca="1" si="13"/>
        <v>12199.074074074075</v>
      </c>
      <c r="AX26" s="51">
        <f t="shared" ca="1" si="13"/>
        <v>8480.4597701149432</v>
      </c>
      <c r="AY26" s="52">
        <f t="shared" ca="1" si="13"/>
        <v>10029.907558455683</v>
      </c>
      <c r="AZ26" s="37">
        <f t="shared" si="16"/>
        <v>14232.253086419752</v>
      </c>
      <c r="BA26" s="37">
        <f t="shared" si="14"/>
        <v>9329.7926150733419</v>
      </c>
      <c r="BB26" s="37">
        <f t="shared" si="14"/>
        <v>18802.242609582059</v>
      </c>
      <c r="BC26" s="37">
        <f t="shared" si="14"/>
        <v>10901.30023640662</v>
      </c>
      <c r="BD26" s="37">
        <f t="shared" si="14"/>
        <v>16308.576480990274</v>
      </c>
      <c r="BE26" s="37">
        <f t="shared" si="14"/>
        <v>12199.074074074073</v>
      </c>
      <c r="BF26" s="133">
        <f t="shared" si="14"/>
        <v>8480.4597701149432</v>
      </c>
      <c r="BG26" s="178">
        <f t="shared" ref="BG26:BG28" si="25">IFERROR(VLOOKUP(AZ26,$BU$2:$BV$12,2,TRUE),"")</f>
        <v>0</v>
      </c>
      <c r="BH26" s="178">
        <f t="shared" ref="BH26:BH28" si="26">IFERROR(VLOOKUP(BA26,$BU$2:$BV$12,2,TRUE),"")</f>
        <v>7</v>
      </c>
      <c r="BI26" s="178">
        <f t="shared" ref="BI26:BI28" si="27">IFERROR(VLOOKUP(BB26,$BU$2:$BV$12,2,TRUE),"")</f>
        <v>0</v>
      </c>
      <c r="BJ26" s="178">
        <f t="shared" ref="BJ26:BJ28" si="28">IFERROR(VLOOKUP(BC26,$BU$2:$BV$12,2,TRUE),"")</f>
        <v>7</v>
      </c>
      <c r="BK26" s="178">
        <f t="shared" ref="BK26" si="29">IFERROR(VLOOKUP(BD26,$BU$2:$BV$12,2,TRUE),"")</f>
        <v>0</v>
      </c>
      <c r="BL26" s="178">
        <f t="shared" ref="BL26:BL28" si="30">IFERROR(VLOOKUP(BE26,$BU$2:$BV$12,2,TRUE),"")</f>
        <v>7</v>
      </c>
      <c r="BM26" s="178">
        <f t="shared" ref="BM26:BM28" si="31">IFERROR(VLOOKUP(BF26,$BU$2:$BV$12,2,TRUE),"")</f>
        <v>7</v>
      </c>
      <c r="BO26" s="119">
        <f t="shared" si="17"/>
        <v>0.51257142857142857</v>
      </c>
    </row>
    <row r="27" spans="2:67" ht="15" thickBot="1">
      <c r="B27" s="3" t="s">
        <v>47</v>
      </c>
      <c r="C27" s="39">
        <v>0.875</v>
      </c>
      <c r="D27" s="40">
        <v>0.91666666666666663</v>
      </c>
      <c r="E27" s="186">
        <v>0.36899999999999999</v>
      </c>
      <c r="F27" s="186">
        <v>0.33500000000000002</v>
      </c>
      <c r="G27" s="186">
        <v>0.32500000000000001</v>
      </c>
      <c r="H27" s="186">
        <v>0.14599999999999999</v>
      </c>
      <c r="I27" s="186">
        <v>0.35499999999999998</v>
      </c>
      <c r="J27" s="186">
        <v>0.39700000000000002</v>
      </c>
      <c r="K27" s="186">
        <v>0.313</v>
      </c>
      <c r="L27" s="41">
        <f t="shared" ca="1" si="6"/>
        <v>0</v>
      </c>
      <c r="M27" s="42">
        <f t="shared" si="7"/>
        <v>0</v>
      </c>
      <c r="N27" s="43">
        <f t="shared" si="7"/>
        <v>0</v>
      </c>
      <c r="O27" s="43">
        <f t="shared" si="7"/>
        <v>0</v>
      </c>
      <c r="P27" s="43">
        <f t="shared" si="7"/>
        <v>0</v>
      </c>
      <c r="Q27" s="43">
        <f t="shared" si="7"/>
        <v>0</v>
      </c>
      <c r="R27" s="43">
        <f t="shared" si="7"/>
        <v>0</v>
      </c>
      <c r="S27" s="44">
        <f t="shared" si="7"/>
        <v>0</v>
      </c>
      <c r="T27" s="45">
        <f t="shared" ca="1" si="8"/>
        <v>0</v>
      </c>
      <c r="U27" s="46">
        <v>32130</v>
      </c>
      <c r="V27" s="47">
        <v>32130</v>
      </c>
      <c r="W27" s="47">
        <v>32130</v>
      </c>
      <c r="X27" s="47">
        <v>32130</v>
      </c>
      <c r="Y27" s="47">
        <v>32130</v>
      </c>
      <c r="Z27" s="47">
        <v>32130</v>
      </c>
      <c r="AA27" s="48">
        <v>32130</v>
      </c>
      <c r="AB27" s="49">
        <f t="shared" ca="1" si="9"/>
        <v>0</v>
      </c>
      <c r="AC27" s="50">
        <f t="shared" ca="1" si="9"/>
        <v>0</v>
      </c>
      <c r="AD27" s="50">
        <f t="shared" ca="1" si="9"/>
        <v>0</v>
      </c>
      <c r="AE27" s="50">
        <f t="shared" ca="1" si="9"/>
        <v>0</v>
      </c>
      <c r="AF27" s="50">
        <f t="shared" ca="1" si="9"/>
        <v>0</v>
      </c>
      <c r="AG27" s="50">
        <f t="shared" ca="1" si="9"/>
        <v>0</v>
      </c>
      <c r="AH27" s="51">
        <f t="shared" ca="1" si="9"/>
        <v>0</v>
      </c>
      <c r="AI27" s="114">
        <f t="shared" ca="1" si="10"/>
        <v>0</v>
      </c>
      <c r="AJ27" s="49">
        <f t="shared" ca="1" si="11"/>
        <v>0</v>
      </c>
      <c r="AK27" s="50">
        <f t="shared" ca="1" si="11"/>
        <v>0</v>
      </c>
      <c r="AL27" s="50">
        <f t="shared" ca="1" si="11"/>
        <v>0</v>
      </c>
      <c r="AM27" s="50">
        <f t="shared" ca="1" si="11"/>
        <v>0</v>
      </c>
      <c r="AN27" s="50">
        <f t="shared" ca="1" si="11"/>
        <v>0</v>
      </c>
      <c r="AO27" s="50">
        <f t="shared" ca="1" si="11"/>
        <v>0</v>
      </c>
      <c r="AP27" s="51">
        <f t="shared" ca="1" si="11"/>
        <v>0</v>
      </c>
      <c r="AQ27" s="52">
        <f t="shared" ca="1" si="12"/>
        <v>0</v>
      </c>
      <c r="AR27" s="49" t="str">
        <f t="shared" ca="1" si="13"/>
        <v/>
      </c>
      <c r="AS27" s="50" t="str">
        <f t="shared" ca="1" si="13"/>
        <v/>
      </c>
      <c r="AT27" s="50" t="str">
        <f t="shared" ca="1" si="13"/>
        <v/>
      </c>
      <c r="AU27" s="50" t="str">
        <f t="shared" ca="1" si="13"/>
        <v/>
      </c>
      <c r="AV27" s="50" t="str">
        <f t="shared" ca="1" si="13"/>
        <v/>
      </c>
      <c r="AW27" s="50" t="str">
        <f t="shared" ca="1" si="13"/>
        <v/>
      </c>
      <c r="AX27" s="51" t="str">
        <f t="shared" ca="1" si="13"/>
        <v/>
      </c>
      <c r="AY27" s="52" t="str">
        <f t="shared" ca="1" si="13"/>
        <v/>
      </c>
      <c r="AZ27" s="37">
        <f t="shared" si="16"/>
        <v>14512.195121951219</v>
      </c>
      <c r="BA27" s="37">
        <f t="shared" si="14"/>
        <v>15985.074626865671</v>
      </c>
      <c r="BB27" s="37">
        <f t="shared" si="14"/>
        <v>16476.923076923078</v>
      </c>
      <c r="BC27" s="37">
        <f t="shared" si="14"/>
        <v>36678.082191780821</v>
      </c>
      <c r="BD27" s="37">
        <f t="shared" si="14"/>
        <v>15084.507042253523</v>
      </c>
      <c r="BE27" s="37">
        <f t="shared" si="14"/>
        <v>13488.66498740554</v>
      </c>
      <c r="BF27" s="133">
        <f t="shared" si="14"/>
        <v>17108.626198083068</v>
      </c>
      <c r="BG27" s="178">
        <f t="shared" si="25"/>
        <v>0</v>
      </c>
      <c r="BH27" s="178">
        <f t="shared" si="26"/>
        <v>0</v>
      </c>
      <c r="BI27" s="178">
        <f t="shared" si="27"/>
        <v>0</v>
      </c>
      <c r="BJ27" s="178">
        <f t="shared" si="28"/>
        <v>0</v>
      </c>
      <c r="BK27" s="178">
        <f>IFERROR(VLOOKUP(BD27,$BU$2:$BV$12,2,TRUE),"")</f>
        <v>0</v>
      </c>
      <c r="BL27" s="178">
        <f t="shared" si="30"/>
        <v>0</v>
      </c>
      <c r="BM27" s="178">
        <f t="shared" si="31"/>
        <v>0</v>
      </c>
      <c r="BO27" s="119">
        <f t="shared" si="17"/>
        <v>0.31999999999999995</v>
      </c>
    </row>
    <row r="28" spans="2:67" ht="15" thickBot="1">
      <c r="B28" s="3" t="s">
        <v>47</v>
      </c>
      <c r="C28" s="39">
        <v>0.91666666666666663</v>
      </c>
      <c r="D28" s="40">
        <v>0.95833333333333337</v>
      </c>
      <c r="E28" s="186">
        <v>0.223</v>
      </c>
      <c r="F28" s="186">
        <v>0.27</v>
      </c>
      <c r="G28" s="186">
        <v>0.314</v>
      </c>
      <c r="H28" s="186">
        <v>0.42899999999999999</v>
      </c>
      <c r="I28" s="186">
        <v>0.26300000000000001</v>
      </c>
      <c r="J28" s="186">
        <v>0.30199999999999999</v>
      </c>
      <c r="K28" s="186">
        <v>0.27900000000000003</v>
      </c>
      <c r="L28" s="41">
        <f t="shared" ca="1" si="6"/>
        <v>912</v>
      </c>
      <c r="M28" s="42">
        <f t="shared" si="7"/>
        <v>0</v>
      </c>
      <c r="N28" s="43">
        <f t="shared" si="7"/>
        <v>7</v>
      </c>
      <c r="O28" s="43">
        <f t="shared" si="7"/>
        <v>7</v>
      </c>
      <c r="P28" s="43">
        <f t="shared" si="7"/>
        <v>7</v>
      </c>
      <c r="Q28" s="43">
        <f t="shared" si="7"/>
        <v>3</v>
      </c>
      <c r="R28" s="43">
        <f t="shared" si="7"/>
        <v>7</v>
      </c>
      <c r="S28" s="44">
        <f t="shared" si="7"/>
        <v>7</v>
      </c>
      <c r="T28" s="45">
        <f t="shared" ca="1" si="8"/>
        <v>152</v>
      </c>
      <c r="U28" s="46">
        <v>20230</v>
      </c>
      <c r="V28" s="47">
        <v>20230</v>
      </c>
      <c r="W28" s="47">
        <v>20230</v>
      </c>
      <c r="X28" s="47">
        <v>20230</v>
      </c>
      <c r="Y28" s="47">
        <v>20230</v>
      </c>
      <c r="Z28" s="47">
        <v>20230</v>
      </c>
      <c r="AA28" s="48">
        <v>20230</v>
      </c>
      <c r="AB28" s="49">
        <f t="shared" ca="1" si="9"/>
        <v>0</v>
      </c>
      <c r="AC28" s="50">
        <f t="shared" ca="1" si="9"/>
        <v>566440</v>
      </c>
      <c r="AD28" s="50">
        <f t="shared" ca="1" si="9"/>
        <v>566440</v>
      </c>
      <c r="AE28" s="50">
        <f t="shared" ca="1" si="9"/>
        <v>566440</v>
      </c>
      <c r="AF28" s="50">
        <f t="shared" ca="1" si="9"/>
        <v>242760</v>
      </c>
      <c r="AG28" s="50">
        <f t="shared" ca="1" si="9"/>
        <v>566440</v>
      </c>
      <c r="AH28" s="51">
        <f t="shared" ca="1" si="9"/>
        <v>566440</v>
      </c>
      <c r="AI28" s="114">
        <f t="shared" ca="1" si="10"/>
        <v>3074960</v>
      </c>
      <c r="AJ28" s="49">
        <f t="shared" ca="1" si="11"/>
        <v>0</v>
      </c>
      <c r="AK28" s="50">
        <f t="shared" ca="1" si="11"/>
        <v>45.36</v>
      </c>
      <c r="AL28" s="50">
        <f t="shared" ca="1" si="11"/>
        <v>52.752000000000002</v>
      </c>
      <c r="AM28" s="50">
        <f t="shared" ca="1" si="11"/>
        <v>72.072000000000003</v>
      </c>
      <c r="AN28" s="50">
        <f t="shared" ca="1" si="11"/>
        <v>18.936</v>
      </c>
      <c r="AO28" s="50">
        <f t="shared" ca="1" si="11"/>
        <v>50.735999999999997</v>
      </c>
      <c r="AP28" s="51">
        <f t="shared" ca="1" si="11"/>
        <v>46.872000000000007</v>
      </c>
      <c r="AQ28" s="52">
        <f t="shared" ca="1" si="12"/>
        <v>286.72800000000001</v>
      </c>
      <c r="AR28" s="49" t="str">
        <f t="shared" ca="1" si="13"/>
        <v/>
      </c>
      <c r="AS28" s="50">
        <f t="shared" ca="1" si="13"/>
        <v>12487.654320987655</v>
      </c>
      <c r="AT28" s="50">
        <f t="shared" ca="1" si="13"/>
        <v>10737.791932059448</v>
      </c>
      <c r="AU28" s="50">
        <f t="shared" ca="1" si="13"/>
        <v>7859.3628593628591</v>
      </c>
      <c r="AV28" s="50">
        <f t="shared" ca="1" si="13"/>
        <v>12820.025348542458</v>
      </c>
      <c r="AW28" s="50">
        <f t="shared" ca="1" si="13"/>
        <v>11164.459161147903</v>
      </c>
      <c r="AX28" s="51">
        <f t="shared" ca="1" si="13"/>
        <v>12084.826762246115</v>
      </c>
      <c r="AY28" s="52">
        <f t="shared" ca="1" si="13"/>
        <v>10724.310147596329</v>
      </c>
      <c r="AZ28" s="37">
        <f t="shared" si="16"/>
        <v>15119.581464872943</v>
      </c>
      <c r="BA28" s="37">
        <f t="shared" si="14"/>
        <v>12487.654320987653</v>
      </c>
      <c r="BB28" s="37">
        <f t="shared" si="14"/>
        <v>10737.791932059448</v>
      </c>
      <c r="BC28" s="37">
        <f t="shared" si="14"/>
        <v>7859.3628593628591</v>
      </c>
      <c r="BD28" s="37">
        <f t="shared" si="14"/>
        <v>12820.025348542458</v>
      </c>
      <c r="BE28" s="37">
        <f t="shared" si="14"/>
        <v>11164.459161147903</v>
      </c>
      <c r="BF28" s="133">
        <f t="shared" si="14"/>
        <v>12084.826762246115</v>
      </c>
      <c r="BG28" s="178">
        <f t="shared" si="25"/>
        <v>0</v>
      </c>
      <c r="BH28" s="178">
        <f t="shared" si="26"/>
        <v>7</v>
      </c>
      <c r="BI28" s="178">
        <f t="shared" si="27"/>
        <v>7</v>
      </c>
      <c r="BJ28" s="178">
        <f t="shared" si="28"/>
        <v>7</v>
      </c>
      <c r="BK28" s="178">
        <f t="shared" ref="BK28" si="32">IFERROR(VLOOKUP(BD28,$BU$2:$BV$12,2,TRUE),"")</f>
        <v>3</v>
      </c>
      <c r="BL28" s="178">
        <f t="shared" si="30"/>
        <v>7</v>
      </c>
      <c r="BM28" s="178">
        <f t="shared" si="31"/>
        <v>7</v>
      </c>
      <c r="BO28" s="119">
        <f t="shared" si="17"/>
        <v>0.29714285714285715</v>
      </c>
    </row>
    <row r="29" spans="2:67" ht="15" thickBot="1">
      <c r="B29" s="3" t="s">
        <v>49</v>
      </c>
      <c r="C29" s="54">
        <v>0.95833333333333337</v>
      </c>
      <c r="D29" s="55">
        <v>0</v>
      </c>
      <c r="E29" s="186">
        <v>0.13200000000000001</v>
      </c>
      <c r="F29" s="186">
        <v>0.115</v>
      </c>
      <c r="G29" s="186">
        <v>0.186</v>
      </c>
      <c r="H29" s="186">
        <v>0.188</v>
      </c>
      <c r="I29" s="186">
        <v>0.17299999999999999</v>
      </c>
      <c r="J29" s="186">
        <v>0.115</v>
      </c>
      <c r="K29" s="186">
        <v>0.47499999999999998</v>
      </c>
      <c r="L29" s="56">
        <f t="shared" ca="1" si="6"/>
        <v>168</v>
      </c>
      <c r="M29" s="57">
        <f t="shared" si="7"/>
        <v>0</v>
      </c>
      <c r="N29" s="58">
        <f t="shared" si="7"/>
        <v>0</v>
      </c>
      <c r="O29" s="58">
        <f t="shared" si="7"/>
        <v>0</v>
      </c>
      <c r="P29" s="58">
        <f t="shared" si="7"/>
        <v>0</v>
      </c>
      <c r="Q29" s="58">
        <f t="shared" si="7"/>
        <v>0</v>
      </c>
      <c r="R29" s="58">
        <f t="shared" si="7"/>
        <v>0</v>
      </c>
      <c r="S29" s="59">
        <f t="shared" si="7"/>
        <v>7</v>
      </c>
      <c r="T29" s="60">
        <f t="shared" ca="1" si="8"/>
        <v>28</v>
      </c>
      <c r="U29" s="61">
        <v>8500</v>
      </c>
      <c r="V29" s="62">
        <v>8500</v>
      </c>
      <c r="W29" s="62">
        <v>8500</v>
      </c>
      <c r="X29" s="62">
        <v>8500</v>
      </c>
      <c r="Y29" s="62">
        <v>8500</v>
      </c>
      <c r="Z29" s="62">
        <v>8500</v>
      </c>
      <c r="AA29" s="63">
        <v>8500</v>
      </c>
      <c r="AB29" s="64">
        <f t="shared" ca="1" si="9"/>
        <v>0</v>
      </c>
      <c r="AC29" s="65">
        <f t="shared" ca="1" si="9"/>
        <v>0</v>
      </c>
      <c r="AD29" s="65">
        <f t="shared" ca="1" si="9"/>
        <v>0</v>
      </c>
      <c r="AE29" s="65">
        <f t="shared" ca="1" si="9"/>
        <v>0</v>
      </c>
      <c r="AF29" s="65">
        <f t="shared" ca="1" si="9"/>
        <v>0</v>
      </c>
      <c r="AG29" s="65">
        <f t="shared" ca="1" si="9"/>
        <v>0</v>
      </c>
      <c r="AH29" s="66">
        <f t="shared" ca="1" si="9"/>
        <v>238000</v>
      </c>
      <c r="AI29" s="115">
        <f t="shared" ca="1" si="10"/>
        <v>238000</v>
      </c>
      <c r="AJ29" s="64">
        <f t="shared" ca="1" si="11"/>
        <v>0</v>
      </c>
      <c r="AK29" s="65">
        <f t="shared" ca="1" si="11"/>
        <v>0</v>
      </c>
      <c r="AL29" s="65">
        <f t="shared" ca="1" si="11"/>
        <v>0</v>
      </c>
      <c r="AM29" s="65">
        <f t="shared" ca="1" si="11"/>
        <v>0</v>
      </c>
      <c r="AN29" s="65">
        <f t="shared" ca="1" si="11"/>
        <v>0</v>
      </c>
      <c r="AO29" s="65">
        <f t="shared" ca="1" si="11"/>
        <v>0</v>
      </c>
      <c r="AP29" s="66">
        <f t="shared" ca="1" si="11"/>
        <v>79.8</v>
      </c>
      <c r="AQ29" s="67">
        <f t="shared" ca="1" si="12"/>
        <v>79.8</v>
      </c>
      <c r="AR29" s="64" t="str">
        <f t="shared" ca="1" si="13"/>
        <v/>
      </c>
      <c r="AS29" s="65" t="str">
        <f t="shared" ca="1" si="13"/>
        <v/>
      </c>
      <c r="AT29" s="65" t="str">
        <f t="shared" ca="1" si="13"/>
        <v/>
      </c>
      <c r="AU29" s="65" t="str">
        <f t="shared" ca="1" si="13"/>
        <v/>
      </c>
      <c r="AV29" s="65" t="str">
        <f t="shared" ca="1" si="13"/>
        <v/>
      </c>
      <c r="AW29" s="65" t="str">
        <f t="shared" ca="1" si="13"/>
        <v/>
      </c>
      <c r="AX29" s="66">
        <f t="shared" ca="1" si="13"/>
        <v>2982.4561403508774</v>
      </c>
      <c r="AY29" s="67">
        <f t="shared" ca="1" si="13"/>
        <v>2982.4561403508774</v>
      </c>
      <c r="AZ29" s="37">
        <f t="shared" si="16"/>
        <v>10732.323232323233</v>
      </c>
      <c r="BA29" s="37">
        <f t="shared" si="14"/>
        <v>12318.840579710146</v>
      </c>
      <c r="BB29" s="37">
        <f t="shared" si="14"/>
        <v>7616.4874551971334</v>
      </c>
      <c r="BC29" s="37">
        <f t="shared" si="14"/>
        <v>7535.4609929078015</v>
      </c>
      <c r="BD29" s="37">
        <f t="shared" si="14"/>
        <v>8188.8246628131028</v>
      </c>
      <c r="BE29" s="37">
        <f t="shared" si="14"/>
        <v>12318.840579710146</v>
      </c>
      <c r="BF29" s="133">
        <f t="shared" si="14"/>
        <v>2982.4561403508774</v>
      </c>
      <c r="BG29" s="134">
        <f t="shared" si="18"/>
        <v>0</v>
      </c>
      <c r="BH29" s="134">
        <f t="shared" si="19"/>
        <v>0</v>
      </c>
      <c r="BI29" s="134">
        <f t="shared" si="20"/>
        <v>0</v>
      </c>
      <c r="BJ29" s="134">
        <f t="shared" si="21"/>
        <v>0</v>
      </c>
      <c r="BK29" s="134">
        <f t="shared" si="22"/>
        <v>0</v>
      </c>
      <c r="BL29" s="134">
        <f t="shared" si="23"/>
        <v>0</v>
      </c>
      <c r="BM29" s="134">
        <f t="shared" si="24"/>
        <v>7</v>
      </c>
      <c r="BO29" s="119">
        <f t="shared" si="17"/>
        <v>0.1977142857142857</v>
      </c>
    </row>
    <row r="30" spans="2:67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33">SUM(M6:M29)</f>
        <v>21</v>
      </c>
      <c r="N30" s="70">
        <f t="shared" si="33"/>
        <v>47</v>
      </c>
      <c r="O30" s="70">
        <f t="shared" si="33"/>
        <v>61</v>
      </c>
      <c r="P30" s="70">
        <f t="shared" si="33"/>
        <v>47</v>
      </c>
      <c r="Q30" s="70">
        <f t="shared" si="33"/>
        <v>45</v>
      </c>
      <c r="R30" s="70">
        <f t="shared" si="33"/>
        <v>47</v>
      </c>
      <c r="S30" s="70">
        <f t="shared" si="33"/>
        <v>47</v>
      </c>
      <c r="T30" s="71">
        <f t="shared" ca="1" si="33"/>
        <v>1260</v>
      </c>
      <c r="U30" s="68"/>
      <c r="V30" s="68"/>
      <c r="W30" s="68"/>
      <c r="X30" s="68"/>
      <c r="Y30" s="68"/>
      <c r="Z30" s="68"/>
      <c r="AA30" s="68"/>
      <c r="AB30" s="70">
        <f t="shared" ref="AB30:AQ30" ca="1" si="34">SUM(AB6:AB29)</f>
        <v>523600</v>
      </c>
      <c r="AC30" s="70">
        <f t="shared" ca="1" si="34"/>
        <v>2333760</v>
      </c>
      <c r="AD30" s="70">
        <f t="shared" ca="1" si="34"/>
        <v>1906040</v>
      </c>
      <c r="AE30" s="70">
        <f t="shared" ca="1" si="34"/>
        <v>2462960</v>
      </c>
      <c r="AF30" s="70">
        <f t="shared" ca="1" si="34"/>
        <v>1385160</v>
      </c>
      <c r="AG30" s="70">
        <f t="shared" ca="1" si="34"/>
        <v>2462960</v>
      </c>
      <c r="AH30" s="70">
        <f t="shared" ca="1" si="34"/>
        <v>2558160</v>
      </c>
      <c r="AI30" s="71">
        <f t="shared" ca="1" si="34"/>
        <v>13632640</v>
      </c>
      <c r="AJ30" s="70">
        <f t="shared" ca="1" si="34"/>
        <v>220.75199999999998</v>
      </c>
      <c r="AK30" s="70">
        <f t="shared" ca="1" si="34"/>
        <v>354.62400000000002</v>
      </c>
      <c r="AL30" s="70">
        <f t="shared" ca="1" si="34"/>
        <v>436.03200000000004</v>
      </c>
      <c r="AM30" s="70">
        <f t="shared" ca="1" si="34"/>
        <v>415.20000000000005</v>
      </c>
      <c r="AN30" s="70">
        <f t="shared" ca="1" si="34"/>
        <v>401.47199999999992</v>
      </c>
      <c r="AO30" s="70">
        <f t="shared" ca="1" si="34"/>
        <v>364.99199999999996</v>
      </c>
      <c r="AP30" s="70">
        <f t="shared" ca="1" si="34"/>
        <v>460.24800000000005</v>
      </c>
      <c r="AQ30" s="71">
        <f t="shared" ca="1" si="34"/>
        <v>2653.32</v>
      </c>
      <c r="AR30" s="70">
        <f t="shared" ref="AR30:AY30" ca="1" si="35">AB30/AJ30</f>
        <v>2371.8924403855913</v>
      </c>
      <c r="AS30" s="70">
        <f t="shared" ca="1" si="35"/>
        <v>6580.9420682187329</v>
      </c>
      <c r="AT30" s="70">
        <f t="shared" ca="1" si="35"/>
        <v>4371.3305445471888</v>
      </c>
      <c r="AU30" s="70">
        <f t="shared" ca="1" si="35"/>
        <v>5931.9845857418104</v>
      </c>
      <c r="AV30" s="70">
        <f t="shared" ca="1" si="35"/>
        <v>3450.203252032521</v>
      </c>
      <c r="AW30" s="70">
        <f t="shared" ca="1" si="35"/>
        <v>6747.9835174469581</v>
      </c>
      <c r="AX30" s="70">
        <f t="shared" ca="1" si="35"/>
        <v>5558.2207853157424</v>
      </c>
      <c r="AY30" s="72">
        <f t="shared" ca="1" si="35"/>
        <v>5137.9554671128999</v>
      </c>
      <c r="AZ30" s="73"/>
      <c r="BA30" s="73"/>
      <c r="BB30" s="73"/>
      <c r="BC30" s="73"/>
      <c r="BD30" s="73"/>
      <c r="BE30" s="73"/>
      <c r="BF30" s="73"/>
    </row>
    <row r="31" spans="2:67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2:67" ht="15" thickBot="1">
      <c r="B32" s="76" t="s">
        <v>26</v>
      </c>
      <c r="C32" s="99">
        <v>10050000</v>
      </c>
      <c r="D32" s="78"/>
      <c r="E32" s="68"/>
      <c r="F32" s="68"/>
      <c r="G32" s="68"/>
      <c r="H32" s="69"/>
      <c r="I32" s="69"/>
      <c r="J32" s="69"/>
      <c r="O32" s="77"/>
      <c r="P32" s="77"/>
      <c r="Q32" s="77"/>
      <c r="R32" s="77"/>
      <c r="S32" s="77"/>
      <c r="T32" s="77"/>
      <c r="U32" s="74"/>
      <c r="V32" s="126"/>
      <c r="W32" s="68"/>
      <c r="X32" s="68"/>
      <c r="Y32" s="265" t="s">
        <v>63</v>
      </c>
      <c r="Z32" s="265"/>
      <c r="AA32" s="265"/>
      <c r="AB32" s="265"/>
      <c r="AC32" s="265"/>
      <c r="AD32" s="265"/>
      <c r="AE32" s="265"/>
      <c r="AF32" s="265"/>
      <c r="AG32" s="265"/>
      <c r="AH32" s="68"/>
      <c r="AI32" s="126">
        <f ca="1">AI30/28*21</f>
        <v>10224480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698.66399999999999</v>
      </c>
      <c r="AR32" s="68"/>
      <c r="AS32" s="68"/>
      <c r="AT32" s="68"/>
      <c r="AU32" s="68"/>
      <c r="AV32" s="68"/>
      <c r="AW32" s="68"/>
      <c r="AX32" s="68"/>
      <c r="AY32" s="81">
        <f ca="1">AI30</f>
        <v>13632640</v>
      </c>
      <c r="AZ32" s="73" t="s">
        <v>27</v>
      </c>
      <c r="BA32" s="73" t="s">
        <v>28</v>
      </c>
      <c r="BB32" s="73" t="s">
        <v>36</v>
      </c>
      <c r="BC32" s="73" t="s">
        <v>37</v>
      </c>
      <c r="BD32" s="73" t="s">
        <v>10</v>
      </c>
      <c r="BE32" s="73"/>
      <c r="BF32" s="73"/>
      <c r="BH32" s="1"/>
    </row>
    <row r="33" spans="1:58" ht="15" thickBot="1">
      <c r="B33" s="5" t="s">
        <v>31</v>
      </c>
      <c r="C33" s="78">
        <f ca="1">AI30/AQ30</f>
        <v>5137.9554671128999</v>
      </c>
      <c r="D33" s="82"/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109">
        <f ca="1">AQ30/28*21</f>
        <v>1989.9900000000002</v>
      </c>
      <c r="AJ33" s="68"/>
      <c r="AK33" s="68"/>
      <c r="AL33" s="68"/>
      <c r="AM33" s="68"/>
      <c r="AN33" s="68"/>
      <c r="AO33" s="68"/>
      <c r="AP33" s="68"/>
      <c r="AQ33" s="83">
        <f ca="1">AQ32/AQ30</f>
        <v>0.2633169010899552</v>
      </c>
      <c r="AR33" s="68"/>
      <c r="AS33" s="68"/>
      <c r="AT33" s="68"/>
      <c r="AU33" s="68"/>
      <c r="AV33" s="68"/>
      <c r="AW33" s="68"/>
      <c r="AX33" s="68"/>
      <c r="AY33" s="84">
        <f ca="1">AY32-C32</f>
        <v>3582640</v>
      </c>
      <c r="AZ33" s="73">
        <f ca="1">AQ30*70%</f>
        <v>1857.3240000000001</v>
      </c>
      <c r="BA33" s="73"/>
      <c r="BB33" s="73">
        <f ca="1">AZ33+BA33</f>
        <v>1857.3240000000001</v>
      </c>
      <c r="BC33" s="73">
        <f ca="1">AY32</f>
        <v>13632640</v>
      </c>
      <c r="BD33" s="73">
        <f ca="1">BC33/BB33</f>
        <v>7339.9363815898569</v>
      </c>
      <c r="BE33" s="73"/>
      <c r="BF33" s="73"/>
    </row>
    <row r="34" spans="1:58" ht="15" thickBot="1">
      <c r="B34" s="5" t="s">
        <v>32</v>
      </c>
      <c r="C34" s="85">
        <f ca="1">C33*3</f>
        <v>15413.866401338699</v>
      </c>
      <c r="D34" s="86"/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80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1392.9929999999999</v>
      </c>
      <c r="BA34" s="73"/>
      <c r="BB34" s="73">
        <f ca="1">AZ34+BA34</f>
        <v>1392.9929999999999</v>
      </c>
      <c r="BC34" s="73">
        <f>C32</f>
        <v>10050000</v>
      </c>
      <c r="BD34" s="73">
        <f ca="1">BC34/BB34</f>
        <v>7214.6809065085035</v>
      </c>
      <c r="BE34" s="73"/>
      <c r="BF34" s="73"/>
    </row>
    <row r="35" spans="1:58" ht="15" thickBot="1">
      <c r="B35" s="90"/>
      <c r="C35" s="91"/>
      <c r="D35" s="92"/>
      <c r="E35" s="89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58">
      <c r="AZ36" s="73"/>
      <c r="BA36" s="73"/>
      <c r="BB36" s="73"/>
      <c r="BC36" s="73"/>
      <c r="BD36" s="73"/>
    </row>
    <row r="38" spans="1:58">
      <c r="AQ38" s="69"/>
      <c r="AR38" s="69"/>
      <c r="AS38" s="69"/>
      <c r="AT38" s="69"/>
      <c r="AU38" s="69"/>
      <c r="AV38" s="69"/>
      <c r="AW38" s="69"/>
      <c r="AX38" s="69"/>
      <c r="AY38" s="9"/>
      <c r="AZ38" s="9"/>
      <c r="BA38" s="9"/>
      <c r="BB38" s="9"/>
      <c r="BC38" s="9"/>
      <c r="BD38" s="9"/>
      <c r="BE38" s="69"/>
      <c r="BF38" s="69"/>
    </row>
    <row r="39" spans="1:58">
      <c r="AQ39" s="69"/>
      <c r="AR39" s="69"/>
      <c r="AS39" s="69"/>
      <c r="AT39" s="69"/>
      <c r="AU39" s="69"/>
      <c r="AV39" s="69"/>
      <c r="AW39" s="69"/>
      <c r="AX39" s="69"/>
      <c r="AY39" s="9"/>
      <c r="AZ39" s="168"/>
      <c r="BA39" s="168"/>
      <c r="BB39" s="168"/>
      <c r="BC39" s="168"/>
      <c r="BD39" s="168"/>
      <c r="BE39" s="69"/>
      <c r="BF39" s="69"/>
    </row>
    <row r="40" spans="1:58">
      <c r="AQ40" s="69"/>
      <c r="AR40" s="69"/>
      <c r="AS40" s="69"/>
      <c r="AT40" s="69"/>
      <c r="AU40" s="69"/>
      <c r="AV40" s="69"/>
      <c r="AW40" s="69"/>
      <c r="AX40" s="69"/>
      <c r="AY40" s="9"/>
      <c r="AZ40" s="168"/>
      <c r="BA40" s="168"/>
      <c r="BB40" s="168"/>
      <c r="BC40" s="168"/>
      <c r="BD40" s="168"/>
      <c r="BE40" s="69"/>
      <c r="BF40" s="69"/>
    </row>
    <row r="41" spans="1:58">
      <c r="AQ41" s="69"/>
      <c r="AR41" s="69"/>
      <c r="AS41" s="69"/>
      <c r="AT41" s="69"/>
      <c r="AU41" s="69"/>
      <c r="AV41" s="69"/>
      <c r="AW41" s="69"/>
      <c r="AX41" s="69"/>
      <c r="AY41" s="9"/>
      <c r="AZ41" s="168"/>
      <c r="BA41" s="168"/>
      <c r="BB41" s="168"/>
      <c r="BC41" s="168"/>
      <c r="BD41" s="168"/>
      <c r="BE41" s="69"/>
      <c r="BF41" s="69"/>
    </row>
    <row r="42" spans="1:58">
      <c r="B42" t="s">
        <v>54</v>
      </c>
      <c r="C42" t="s">
        <v>55</v>
      </c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</row>
    <row r="43" spans="1:58">
      <c r="A43" s="3" t="s">
        <v>46</v>
      </c>
      <c r="B43" s="135">
        <f ca="1">SUMIFS($AI$6:$AI$29,$B$6:$B$29,A43)/$B$51</f>
        <v>1.1971268954509178E-2</v>
      </c>
      <c r="C43" s="135">
        <f ca="1">SUMIFS($AQ$6:$AQ$29,$B$6:$B$29,A43)/$C$51</f>
        <v>1.6326715209624167E-2</v>
      </c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</row>
    <row r="44" spans="1:58">
      <c r="A44" s="3" t="s">
        <v>50</v>
      </c>
      <c r="B44" s="135">
        <f t="shared" ref="B44:B49" ca="1" si="36">SUMIFS($AI$6:$AI$29,$B$6:$B$29,A44)/$B$51</f>
        <v>0.12220670391061453</v>
      </c>
      <c r="C44" s="135">
        <f t="shared" ref="C44:C49" ca="1" si="37">SUMIFS($AQ$6:$AQ$29,$B$6:$B$29,A44)/$C$51</f>
        <v>0.16266111890009499</v>
      </c>
    </row>
    <row r="45" spans="1:58">
      <c r="A45" s="3" t="s">
        <v>51</v>
      </c>
      <c r="B45" s="135">
        <f t="shared" ca="1" si="36"/>
        <v>2.8431763766959297E-2</v>
      </c>
      <c r="C45" s="135">
        <f t="shared" ca="1" si="37"/>
        <v>4.0685631586088372E-2</v>
      </c>
    </row>
    <row r="46" spans="1:58">
      <c r="A46" s="3" t="s">
        <v>52</v>
      </c>
      <c r="B46" s="135">
        <f t="shared" ca="1" si="36"/>
        <v>0.16909417398244214</v>
      </c>
      <c r="C46" s="135">
        <f t="shared" ca="1" si="37"/>
        <v>0.28064764144543436</v>
      </c>
    </row>
    <row r="47" spans="1:58">
      <c r="A47" s="3" t="s">
        <v>48</v>
      </c>
      <c r="B47" s="135">
        <f t="shared" ca="1" si="36"/>
        <v>0.12220670391061453</v>
      </c>
      <c r="C47" s="135">
        <f t="shared" ca="1" si="37"/>
        <v>0.2062864637510741</v>
      </c>
    </row>
    <row r="48" spans="1:58">
      <c r="A48" s="175" t="s">
        <v>47</v>
      </c>
      <c r="B48" s="135">
        <f t="shared" ca="1" si="36"/>
        <v>0.52863128491620115</v>
      </c>
      <c r="C48" s="135">
        <f t="shared" ca="1" si="37"/>
        <v>0.2633169010899552</v>
      </c>
    </row>
    <row r="49" spans="1:3">
      <c r="A49" s="3" t="s">
        <v>49</v>
      </c>
      <c r="B49" s="135">
        <f t="shared" ca="1" si="36"/>
        <v>1.7458100558659217E-2</v>
      </c>
      <c r="C49" s="135">
        <f t="shared" ca="1" si="37"/>
        <v>3.0075528017728729E-2</v>
      </c>
    </row>
    <row r="51" spans="1:3">
      <c r="B51" s="1">
        <f ca="1">AI30</f>
        <v>13632640</v>
      </c>
      <c r="C51" s="1">
        <f ca="1">AQ30</f>
        <v>2653.32</v>
      </c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Y32:AG32"/>
  </mergeCells>
  <conditionalFormatting sqref="E6:K29">
    <cfRule type="colorScale" priority="8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9" priority="3" operator="containsText" text="Paid">
      <formula>NOT(ISERROR(SEARCH("Paid",B6)))</formula>
    </cfRule>
    <cfRule type="containsText" dxfId="28" priority="4" operator="containsText" text="FOC">
      <formula>NOT(ISERROR(SEARCH("FOC",B6)))</formula>
    </cfRule>
  </conditionalFormatting>
  <conditionalFormatting sqref="A43:A49">
    <cfRule type="containsText" dxfId="27" priority="1" operator="containsText" text="Paid">
      <formula>NOT(ISERROR(SEARCH("Paid",A43)))</formula>
    </cfRule>
    <cfRule type="containsText" dxfId="26" priority="2" operator="containsText" text="FOC">
      <formula>NOT(ISERROR(SEARCH("FOC",A43)))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  <pageSetup orientation="portrait" r:id="rId1"/>
  <ignoredErrors>
    <ignoredError sqref="BO6:BO2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D1" zoomScale="50" zoomScaleNormal="50" workbookViewId="0">
      <selection activeCell="BP29" sqref="BP29"/>
    </sheetView>
  </sheetViews>
  <sheetFormatPr defaultRowHeight="14.4"/>
  <cols>
    <col min="1" max="1" width="12.21875" bestFit="1" customWidth="1"/>
    <col min="3" max="3" width="15.5546875" bestFit="1" customWidth="1"/>
    <col min="4" max="4" width="13.33203125" bestFit="1" customWidth="1"/>
    <col min="12" max="12" width="17.77734375" bestFit="1" customWidth="1"/>
    <col min="13" max="13" width="15.44140625" hidden="1" customWidth="1"/>
    <col min="14" max="14" width="9.44140625" hidden="1" customWidth="1"/>
    <col min="15" max="19" width="0" hidden="1" customWidth="1"/>
    <col min="21" max="21" width="10.5546875" hidden="1" customWidth="1"/>
    <col min="22" max="25" width="10.21875" hidden="1" customWidth="1"/>
    <col min="26" max="27" width="10.5546875" hidden="1" customWidth="1"/>
    <col min="28" max="29" width="0" hidden="1" customWidth="1"/>
    <col min="30" max="30" width="10.21875" hidden="1" customWidth="1"/>
    <col min="31" max="34" width="0" hidden="1" customWidth="1"/>
    <col min="35" max="35" width="18.77734375" bestFit="1" customWidth="1"/>
    <col min="36" max="42" width="0" hidden="1" customWidth="1"/>
    <col min="44" max="50" width="0" hidden="1" customWidth="1"/>
    <col min="51" max="51" width="16.21875" bestFit="1" customWidth="1"/>
    <col min="52" max="52" width="12.77734375" bestFit="1" customWidth="1"/>
    <col min="53" max="53" width="13" bestFit="1" customWidth="1"/>
    <col min="54" max="54" width="13.44140625" bestFit="1" customWidth="1"/>
    <col min="55" max="55" width="11" bestFit="1" customWidth="1"/>
    <col min="56" max="57" width="10.5546875" bestFit="1" customWidth="1"/>
  </cols>
  <sheetData>
    <row r="1" spans="1:78">
      <c r="A1" s="266">
        <v>43497</v>
      </c>
      <c r="B1" s="267" t="s">
        <v>57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1800</v>
      </c>
      <c r="BP3">
        <v>2</v>
      </c>
    </row>
    <row r="4" spans="1:78" ht="15" thickBot="1">
      <c r="B4" s="3"/>
      <c r="C4" s="182"/>
      <c r="D4" s="183"/>
      <c r="E4" s="182"/>
      <c r="F4" s="183"/>
      <c r="G4" s="183"/>
      <c r="H4" s="183"/>
      <c r="I4" s="183"/>
      <c r="J4" s="183"/>
      <c r="K4" s="18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78"/>
      <c r="U5" s="16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3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0.17299999999999999</v>
      </c>
      <c r="F6" s="186">
        <v>6.3E-2</v>
      </c>
      <c r="G6" s="186">
        <v>4.2999999999999997E-2</v>
      </c>
      <c r="H6" s="186">
        <v>0.33100000000000002</v>
      </c>
      <c r="I6" s="186">
        <v>0.31</v>
      </c>
      <c r="J6" s="186">
        <v>0.11799999999999999</v>
      </c>
      <c r="K6" s="186">
        <v>5.8999999999999997E-2</v>
      </c>
      <c r="L6" s="24">
        <f t="shared" ref="L6:L29" ca="1" si="4">T6*6</f>
        <v>384</v>
      </c>
      <c r="M6" s="25">
        <f t="shared" ref="M6:M29" si="5">BG6</f>
        <v>2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7</v>
      </c>
      <c r="Q6" s="26">
        <f t="shared" ref="Q6:Q29" si="9">BK6</f>
        <v>7</v>
      </c>
      <c r="R6" s="26">
        <f t="shared" ref="R6:R29" si="10">BL6</f>
        <v>0</v>
      </c>
      <c r="S6" s="27">
        <f t="shared" ref="S6:S29" si="11">BM6</f>
        <v>0</v>
      </c>
      <c r="T6" s="28">
        <f t="shared" ref="T6:T29" ca="1" si="12">IFERROR(M6*M$4+N6*N$4+O6*O$4+P6*P$4+Q6*Q$4+R6*R$4+S6*S$4,"0")</f>
        <v>64</v>
      </c>
      <c r="U6" s="29">
        <v>2550</v>
      </c>
      <c r="V6" s="29">
        <v>2550</v>
      </c>
      <c r="W6" s="29">
        <v>2550</v>
      </c>
      <c r="X6" s="29">
        <v>2550</v>
      </c>
      <c r="Y6" s="29">
        <v>2550</v>
      </c>
      <c r="Z6" s="29">
        <v>2550</v>
      </c>
      <c r="AA6" s="29">
        <v>2550</v>
      </c>
      <c r="AB6" s="32">
        <f t="shared" ref="AB6:AB29" ca="1" si="13">M6*U6*AB$4</f>
        <v>20400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71400</v>
      </c>
      <c r="AF6" s="33">
        <f t="shared" ref="AF6:AF29" ca="1" si="17">Q6*Y6*AF$4</f>
        <v>71400</v>
      </c>
      <c r="AG6" s="33">
        <f t="shared" ref="AG6:AG29" ca="1" si="18">R6*Z6*AG$4</f>
        <v>0</v>
      </c>
      <c r="AH6" s="34">
        <f t="shared" ref="AH6:AH29" ca="1" si="19">S6*AA6*AH$4</f>
        <v>0</v>
      </c>
      <c r="AI6" s="35">
        <f t="shared" ref="AI6:AI29" ca="1" si="20">IFERROR(SUM(AB6:AH6),"")</f>
        <v>163200</v>
      </c>
      <c r="AJ6" s="32">
        <f t="shared" ref="AJ6:AJ29" ca="1" si="21">M6*AJ$4*60/$L$4*E6</f>
        <v>8.3039999999999985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55.608000000000004</v>
      </c>
      <c r="AN6" s="33">
        <f t="shared" ref="AN6:AN29" ca="1" si="25">Q6*AN$4*60/$L$4*I6</f>
        <v>52.08</v>
      </c>
      <c r="AO6" s="33">
        <f t="shared" ref="AO6:AO29" ca="1" si="26">R6*AO$4*60/$L$4*J6</f>
        <v>0</v>
      </c>
      <c r="AP6" s="34">
        <f t="shared" ref="AP6:AP29" ca="1" si="27">S6*AP$4*60/$L$4*K6</f>
        <v>0</v>
      </c>
      <c r="AQ6" s="36">
        <f t="shared" ref="AQ6:AQ29" ca="1" si="28">IFERROR(SUM(AJ6:AP6),"")</f>
        <v>115.992</v>
      </c>
      <c r="AR6" s="32">
        <f t="shared" ref="AR6:AR29" ca="1" si="29">IFERROR(AB6/AJ6,"")</f>
        <v>2456.6473988439311</v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>
        <f t="shared" ref="AU6:AU29" ca="1" si="32">IFERROR(AE6/AM6,"")</f>
        <v>1283.9879154078549</v>
      </c>
      <c r="AV6" s="33">
        <f t="shared" ref="AV6:AV29" ca="1" si="33">IFERROR(AF6/AN6,"")</f>
        <v>1370.9677419354839</v>
      </c>
      <c r="AW6" s="33" t="str">
        <f t="shared" ref="AW6:AW29" ca="1" si="34">IFERROR(AG6/AO6,"")</f>
        <v/>
      </c>
      <c r="AX6" s="34" t="str">
        <f t="shared" ref="AX6:AX29" ca="1" si="35">IFERROR(AH6/AP6,"")</f>
        <v/>
      </c>
      <c r="AY6" s="36">
        <f t="shared" ref="AY6:AY29" ca="1" si="36">IFERROR(AI6/AQ6,"")</f>
        <v>1406.9935857645355</v>
      </c>
      <c r="AZ6" s="37">
        <f t="shared" ref="AZ6:AZ29" si="37">IFERROR(U6/6/E6,"0")</f>
        <v>2456.6473988439307</v>
      </c>
      <c r="BA6" s="37">
        <f t="shared" ref="BA6:BA29" si="38">IFERROR(V6/6/F6,"0")</f>
        <v>6746.0317460317456</v>
      </c>
      <c r="BB6" s="37">
        <f t="shared" ref="BB6:BB29" si="39">IFERROR(W6/6/G6,"0")</f>
        <v>9883.7209302325591</v>
      </c>
      <c r="BC6" s="37">
        <f t="shared" ref="BC6:BC29" si="40">IFERROR(X6/6/H6,"0")</f>
        <v>1283.9879154078549</v>
      </c>
      <c r="BD6" s="37">
        <f t="shared" ref="BD6:BD29" si="41">IFERROR(Y6/6/I6,"0")</f>
        <v>1370.9677419354839</v>
      </c>
      <c r="BE6" s="37">
        <f t="shared" ref="BE6:BE29" si="42">IFERROR(Z6/6/J6,"0")</f>
        <v>3601.6949152542375</v>
      </c>
      <c r="BF6" s="37">
        <f t="shared" ref="BF6:BF29" si="43">IFERROR(AA6/6/K6,"0")</f>
        <v>7203.3898305084749</v>
      </c>
      <c r="BG6" s="38">
        <f t="shared" ref="BG6" si="44">VLOOKUP(AZ6,$BO$2:$BP$10,2,TRUE)</f>
        <v>2</v>
      </c>
      <c r="BH6" s="38">
        <f t="shared" ref="BH6" si="45">VLOOKUP(BA6,$BO$2:$BP$10,2,TRUE)</f>
        <v>0</v>
      </c>
      <c r="BI6" s="38">
        <f t="shared" ref="BI6" si="46">VLOOKUP(BB6,$BO$2:$BP$10,2,TRUE)</f>
        <v>0</v>
      </c>
      <c r="BJ6" s="38">
        <f t="shared" ref="BJ6" si="47">VLOOKUP(BC6,$BO$2:$BP$10,2,TRUE)</f>
        <v>7</v>
      </c>
      <c r="BK6" s="38">
        <f t="shared" ref="BK6" si="48">VLOOKUP(BD6,$BO$2:$BP$10,2,TRUE)</f>
        <v>7</v>
      </c>
      <c r="BL6" s="38">
        <f t="shared" ref="BL6" si="49">VLOOKUP(BE6,$BO$2:$BP$10,2,TRUE)</f>
        <v>0</v>
      </c>
      <c r="BM6" s="38">
        <f t="shared" ref="BM6" si="50">VLOOKUP(BF6,$BO$2:$BP$10,2,TRUE)</f>
        <v>0</v>
      </c>
      <c r="BO6">
        <v>4500</v>
      </c>
      <c r="BP6">
        <v>0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9.4E-2</v>
      </c>
      <c r="F7" s="186">
        <v>6.8000000000000005E-2</v>
      </c>
      <c r="G7" s="186">
        <v>9.4E-2</v>
      </c>
      <c r="H7" s="186">
        <v>0.29099999999999998</v>
      </c>
      <c r="I7" s="186">
        <v>0.27900000000000003</v>
      </c>
      <c r="J7" s="186">
        <v>7.4999999999999997E-2</v>
      </c>
      <c r="K7" s="186">
        <v>0.11899999999999999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45">
        <f t="shared" ca="1" si="12"/>
        <v>0</v>
      </c>
      <c r="U7" s="29">
        <v>2550</v>
      </c>
      <c r="V7" s="29">
        <v>2550</v>
      </c>
      <c r="W7" s="29">
        <v>2550</v>
      </c>
      <c r="X7" s="29">
        <v>2550</v>
      </c>
      <c r="Y7" s="29">
        <v>2550</v>
      </c>
      <c r="Z7" s="29">
        <v>2550</v>
      </c>
      <c r="AA7" s="29">
        <v>2550</v>
      </c>
      <c r="AB7" s="4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4521.2765957446809</v>
      </c>
      <c r="BA7" s="37">
        <f t="shared" si="38"/>
        <v>6250</v>
      </c>
      <c r="BB7" s="37">
        <f t="shared" si="39"/>
        <v>4521.2765957446809</v>
      </c>
      <c r="BC7" s="37">
        <f t="shared" si="40"/>
        <v>1460.4810996563574</v>
      </c>
      <c r="BD7" s="37">
        <f t="shared" si="41"/>
        <v>1523.2974910394264</v>
      </c>
      <c r="BE7" s="37">
        <f t="shared" si="42"/>
        <v>5666.666666666667</v>
      </c>
      <c r="BF7" s="37">
        <f t="shared" si="43"/>
        <v>3571.4285714285716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0.151</v>
      </c>
      <c r="F8" s="186">
        <v>8.7999999999999995E-2</v>
      </c>
      <c r="G8" s="186">
        <v>0.14799999999999999</v>
      </c>
      <c r="H8" s="186">
        <v>0.38900000000000001</v>
      </c>
      <c r="I8" s="186">
        <v>0.27400000000000002</v>
      </c>
      <c r="J8" s="186">
        <v>0.17100000000000001</v>
      </c>
      <c r="K8" s="186">
        <v>0.03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45">
        <f t="shared" ca="1" si="12"/>
        <v>0</v>
      </c>
      <c r="U8" s="29">
        <v>2550</v>
      </c>
      <c r="V8" s="29">
        <v>2550</v>
      </c>
      <c r="W8" s="29">
        <v>2550</v>
      </c>
      <c r="X8" s="29">
        <v>2550</v>
      </c>
      <c r="Y8" s="29">
        <v>2550</v>
      </c>
      <c r="Z8" s="29">
        <v>2550</v>
      </c>
      <c r="AA8" s="29">
        <v>2550</v>
      </c>
      <c r="AB8" s="4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2814.5695364238413</v>
      </c>
      <c r="BA8" s="37">
        <f t="shared" si="38"/>
        <v>4829.545454545455</v>
      </c>
      <c r="BB8" s="37">
        <f t="shared" si="39"/>
        <v>2871.6216216216217</v>
      </c>
      <c r="BC8" s="37">
        <f t="shared" si="40"/>
        <v>1092.5449871465296</v>
      </c>
      <c r="BD8" s="37">
        <f t="shared" si="41"/>
        <v>1551.0948905109487</v>
      </c>
      <c r="BE8" s="37">
        <f t="shared" si="42"/>
        <v>2485.3801169590643</v>
      </c>
      <c r="BF8" s="37">
        <f t="shared" si="43"/>
        <v>14166.666666666668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Y8">
        <v>5000</v>
      </c>
      <c r="BZ8">
        <v>0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0.13800000000000001</v>
      </c>
      <c r="F9" s="186">
        <v>7.9000000000000001E-2</v>
      </c>
      <c r="G9" s="186">
        <v>0.114</v>
      </c>
      <c r="H9" s="186">
        <v>0.35699999999999998</v>
      </c>
      <c r="I9" s="186">
        <v>0.20699999999999999</v>
      </c>
      <c r="J9" s="186">
        <v>0.20899999999999999</v>
      </c>
      <c r="K9" s="186">
        <v>1.9E-2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45">
        <f t="shared" ca="1" si="12"/>
        <v>0</v>
      </c>
      <c r="U9" s="29">
        <v>2550</v>
      </c>
      <c r="V9" s="29">
        <v>2550</v>
      </c>
      <c r="W9" s="29">
        <v>2550</v>
      </c>
      <c r="X9" s="29">
        <v>2550</v>
      </c>
      <c r="Y9" s="29">
        <v>2550</v>
      </c>
      <c r="Z9" s="29">
        <v>2550</v>
      </c>
      <c r="AA9" s="29">
        <v>2550</v>
      </c>
      <c r="AB9" s="4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3079.710144927536</v>
      </c>
      <c r="BA9" s="37">
        <f t="shared" si="38"/>
        <v>5379.7468354430375</v>
      </c>
      <c r="BB9" s="37">
        <f t="shared" si="39"/>
        <v>3728.0701754385964</v>
      </c>
      <c r="BC9" s="37">
        <f t="shared" si="40"/>
        <v>1190.4761904761906</v>
      </c>
      <c r="BD9" s="37">
        <f t="shared" si="41"/>
        <v>2053.1400966183578</v>
      </c>
      <c r="BE9" s="37">
        <f t="shared" si="42"/>
        <v>2033.4928229665072</v>
      </c>
      <c r="BF9" s="37">
        <f t="shared" si="43"/>
        <v>22368.42105263158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Y9">
        <v>6500</v>
      </c>
      <c r="BZ9">
        <v>0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9.9000000000000005E-2</v>
      </c>
      <c r="F10" s="186">
        <v>0.08</v>
      </c>
      <c r="G10" s="186">
        <v>0.107</v>
      </c>
      <c r="H10" s="186">
        <v>0.47399999999999998</v>
      </c>
      <c r="I10" s="186">
        <v>0.32600000000000001</v>
      </c>
      <c r="J10" s="186">
        <v>0.29399999999999998</v>
      </c>
      <c r="K10" s="186">
        <v>0.10100000000000001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45">
        <f t="shared" ca="1" si="12"/>
        <v>0</v>
      </c>
      <c r="U10" s="29">
        <v>2550</v>
      </c>
      <c r="V10" s="29">
        <v>2550</v>
      </c>
      <c r="W10" s="29">
        <v>2550</v>
      </c>
      <c r="X10" s="29">
        <v>2550</v>
      </c>
      <c r="Y10" s="29">
        <v>2550</v>
      </c>
      <c r="Z10" s="29">
        <v>2550</v>
      </c>
      <c r="AA10" s="29">
        <v>2550</v>
      </c>
      <c r="AB10" s="4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4292.9292929292924</v>
      </c>
      <c r="BA10" s="37">
        <f t="shared" si="38"/>
        <v>5312.5</v>
      </c>
      <c r="BB10" s="37">
        <f t="shared" si="39"/>
        <v>3971.9626168224299</v>
      </c>
      <c r="BC10" s="37">
        <f t="shared" si="40"/>
        <v>896.62447257383974</v>
      </c>
      <c r="BD10" s="37">
        <f t="shared" si="41"/>
        <v>1303.6809815950919</v>
      </c>
      <c r="BE10" s="37">
        <f t="shared" si="42"/>
        <v>1445.5782312925171</v>
      </c>
      <c r="BF10" s="37">
        <f t="shared" si="43"/>
        <v>4207.9207920792078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Y10">
        <v>7000</v>
      </c>
      <c r="BZ10">
        <v>0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0.16</v>
      </c>
      <c r="F11" s="186">
        <v>0</v>
      </c>
      <c r="G11" s="186">
        <v>0.04</v>
      </c>
      <c r="H11" s="186">
        <v>0.34399999999999997</v>
      </c>
      <c r="I11" s="186">
        <v>0.249</v>
      </c>
      <c r="J11" s="186">
        <v>0.189</v>
      </c>
      <c r="K11" s="186">
        <v>0.104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45">
        <f t="shared" ca="1" si="12"/>
        <v>0</v>
      </c>
      <c r="U11" s="29">
        <v>2550</v>
      </c>
      <c r="V11" s="29">
        <v>2550</v>
      </c>
      <c r="W11" s="29">
        <v>2550</v>
      </c>
      <c r="X11" s="29">
        <v>2550</v>
      </c>
      <c r="Y11" s="29">
        <v>2550</v>
      </c>
      <c r="Z11" s="29">
        <v>2550</v>
      </c>
      <c r="AA11" s="29">
        <v>2550</v>
      </c>
      <c r="AB11" s="4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2656.25</v>
      </c>
      <c r="BA11" s="37" t="str">
        <f t="shared" si="38"/>
        <v>0</v>
      </c>
      <c r="BB11" s="37">
        <f t="shared" si="39"/>
        <v>10625</v>
      </c>
      <c r="BC11" s="37">
        <f t="shared" si="40"/>
        <v>1235.4651162790699</v>
      </c>
      <c r="BD11" s="37">
        <f t="shared" si="41"/>
        <v>1706.8273092369477</v>
      </c>
      <c r="BE11" s="37">
        <f t="shared" si="42"/>
        <v>2248.6772486772488</v>
      </c>
      <c r="BF11" s="37">
        <f t="shared" si="43"/>
        <v>4086.5384615384619</v>
      </c>
      <c r="BG11" s="38"/>
      <c r="BH11" s="38"/>
      <c r="BI11" s="38"/>
      <c r="BJ11" s="38"/>
      <c r="BK11" s="38"/>
      <c r="BL11" s="38"/>
      <c r="BM11" s="38"/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0.11</v>
      </c>
      <c r="F12" s="186">
        <v>1.9E-2</v>
      </c>
      <c r="G12" s="186">
        <v>1.4999999999999999E-2</v>
      </c>
      <c r="H12" s="186">
        <v>0.107</v>
      </c>
      <c r="I12" s="186">
        <v>0.184</v>
      </c>
      <c r="J12" s="186">
        <v>0.11700000000000001</v>
      </c>
      <c r="K12" s="186">
        <v>6.8000000000000005E-2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45">
        <f t="shared" ca="1" si="12"/>
        <v>0</v>
      </c>
      <c r="U12" s="29">
        <v>2550</v>
      </c>
      <c r="V12" s="29">
        <v>2550</v>
      </c>
      <c r="W12" s="29">
        <v>2550</v>
      </c>
      <c r="X12" s="29">
        <v>2550</v>
      </c>
      <c r="Y12" s="29">
        <v>2550</v>
      </c>
      <c r="Z12" s="29">
        <v>2550</v>
      </c>
      <c r="AA12" s="29">
        <v>2550</v>
      </c>
      <c r="AB12" s="4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3863.6363636363635</v>
      </c>
      <c r="BA12" s="37">
        <f t="shared" si="38"/>
        <v>22368.42105263158</v>
      </c>
      <c r="BB12" s="37">
        <f t="shared" si="39"/>
        <v>28333.333333333336</v>
      </c>
      <c r="BC12" s="37">
        <f t="shared" si="40"/>
        <v>3971.9626168224299</v>
      </c>
      <c r="BD12" s="37">
        <f t="shared" si="41"/>
        <v>2309.782608695652</v>
      </c>
      <c r="BE12" s="37">
        <f t="shared" si="42"/>
        <v>3632.4786324786323</v>
      </c>
      <c r="BF12" s="37">
        <f t="shared" si="43"/>
        <v>6250</v>
      </c>
      <c r="BG12" s="38"/>
      <c r="BH12" s="38"/>
      <c r="BI12" s="38"/>
      <c r="BJ12" s="38"/>
      <c r="BK12" s="38"/>
      <c r="BL12" s="38"/>
      <c r="BM12" s="38"/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0.156</v>
      </c>
      <c r="F13" s="186">
        <v>5.0000000000000001E-3</v>
      </c>
      <c r="G13" s="186">
        <v>4.0000000000000001E-3</v>
      </c>
      <c r="H13" s="186">
        <v>6.3E-2</v>
      </c>
      <c r="I13" s="186">
        <v>0.26100000000000001</v>
      </c>
      <c r="J13" s="186">
        <v>0.13600000000000001</v>
      </c>
      <c r="K13" s="186">
        <v>7.0000000000000007E-2</v>
      </c>
      <c r="L13" s="41">
        <f t="shared" ca="1" si="4"/>
        <v>264</v>
      </c>
      <c r="M13" s="42">
        <f t="shared" si="5"/>
        <v>2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7</v>
      </c>
      <c r="R13" s="43">
        <f t="shared" si="10"/>
        <v>2</v>
      </c>
      <c r="S13" s="44">
        <f t="shared" si="11"/>
        <v>0</v>
      </c>
      <c r="T13" s="45">
        <f t="shared" ca="1" si="12"/>
        <v>44</v>
      </c>
      <c r="U13" s="29">
        <v>2550</v>
      </c>
      <c r="V13" s="29">
        <v>2550</v>
      </c>
      <c r="W13" s="29">
        <v>2550</v>
      </c>
      <c r="X13" s="29">
        <v>2550</v>
      </c>
      <c r="Y13" s="29">
        <v>2550</v>
      </c>
      <c r="Z13" s="29">
        <v>2550</v>
      </c>
      <c r="AA13" s="29">
        <v>2550</v>
      </c>
      <c r="AB13" s="49">
        <f t="shared" ca="1" si="13"/>
        <v>20400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71400</v>
      </c>
      <c r="AG13" s="50">
        <f t="shared" ca="1" si="18"/>
        <v>20400</v>
      </c>
      <c r="AH13" s="51">
        <f t="shared" ca="1" si="19"/>
        <v>0</v>
      </c>
      <c r="AI13" s="35">
        <f t="shared" ca="1" si="20"/>
        <v>112200</v>
      </c>
      <c r="AJ13" s="49">
        <f t="shared" ca="1" si="21"/>
        <v>7.4879999999999995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43.847999999999999</v>
      </c>
      <c r="AO13" s="50">
        <f t="shared" ca="1" si="26"/>
        <v>6.5280000000000005</v>
      </c>
      <c r="AP13" s="51">
        <f t="shared" ca="1" si="27"/>
        <v>0</v>
      </c>
      <c r="AQ13" s="36">
        <f t="shared" ca="1" si="28"/>
        <v>57.863999999999997</v>
      </c>
      <c r="AR13" s="49">
        <f t="shared" ca="1" si="29"/>
        <v>2724.3589743589746</v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>
        <f t="shared" ca="1" si="33"/>
        <v>1628.352490421456</v>
      </c>
      <c r="AW13" s="50">
        <f t="shared" ca="1" si="34"/>
        <v>3125</v>
      </c>
      <c r="AX13" s="51" t="str">
        <f t="shared" ca="1" si="35"/>
        <v/>
      </c>
      <c r="AY13" s="52">
        <f t="shared" ca="1" si="36"/>
        <v>1939.0294483616758</v>
      </c>
      <c r="AZ13" s="37">
        <f t="shared" si="37"/>
        <v>2724.3589743589741</v>
      </c>
      <c r="BA13" s="37">
        <f t="shared" si="38"/>
        <v>85000</v>
      </c>
      <c r="BB13" s="37">
        <f t="shared" si="39"/>
        <v>106250</v>
      </c>
      <c r="BC13" s="37">
        <f t="shared" si="40"/>
        <v>6746.0317460317456</v>
      </c>
      <c r="BD13" s="37">
        <f t="shared" si="41"/>
        <v>1628.352490421456</v>
      </c>
      <c r="BE13" s="37">
        <f t="shared" si="42"/>
        <v>3125</v>
      </c>
      <c r="BF13" s="37">
        <f t="shared" si="43"/>
        <v>6071.4285714285706</v>
      </c>
      <c r="BG13" s="38">
        <f t="shared" ref="BG13:BG29" si="51">VLOOKUP(AZ13,$BO$2:$BP$10,2,TRUE)</f>
        <v>2</v>
      </c>
      <c r="BH13" s="38">
        <f t="shared" ref="BH13:BH28" si="52">VLOOKUP(BA13,$BO$2:$BP$10,2,TRUE)</f>
        <v>0</v>
      </c>
      <c r="BI13" s="38">
        <f t="shared" ref="BI13:BI28" si="53">VLOOKUP(BB13,$BO$2:$BP$10,2,TRUE)</f>
        <v>0</v>
      </c>
      <c r="BJ13" s="38">
        <f t="shared" ref="BJ13:BJ28" si="54">VLOOKUP(BC13,$BO$2:$BP$10,2,TRUE)</f>
        <v>0</v>
      </c>
      <c r="BK13" s="38">
        <f t="shared" ref="BK13:BK28" si="55">VLOOKUP(BD13,$BO$2:$BP$10,2,TRUE)</f>
        <v>7</v>
      </c>
      <c r="BL13" s="38">
        <f t="shared" ref="BL13:BL28" si="56">VLOOKUP(BE13,$BO$2:$BP$10,2,TRUE)</f>
        <v>2</v>
      </c>
      <c r="BM13" s="38">
        <f t="shared" ref="BM13:BM28" si="57">VLOOKUP(BF13,$BO$2:$BP$10,2,TRUE)</f>
        <v>0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0.158</v>
      </c>
      <c r="F14" s="186">
        <v>5.0000000000000001E-3</v>
      </c>
      <c r="G14" s="186">
        <v>5.0000000000000001E-3</v>
      </c>
      <c r="H14" s="186">
        <v>0.13500000000000001</v>
      </c>
      <c r="I14" s="186">
        <v>0.28499999999999998</v>
      </c>
      <c r="J14" s="186">
        <v>0.125</v>
      </c>
      <c r="K14" s="186">
        <v>4.5999999999999999E-2</v>
      </c>
      <c r="L14" s="41">
        <f t="shared" ca="1" si="4"/>
        <v>312</v>
      </c>
      <c r="M14" s="42">
        <f t="shared" si="5"/>
        <v>2</v>
      </c>
      <c r="N14" s="43">
        <f t="shared" si="6"/>
        <v>0</v>
      </c>
      <c r="O14" s="43">
        <f t="shared" si="7"/>
        <v>0</v>
      </c>
      <c r="P14" s="43">
        <f t="shared" si="8"/>
        <v>2</v>
      </c>
      <c r="Q14" s="43">
        <f t="shared" si="9"/>
        <v>7</v>
      </c>
      <c r="R14" s="43">
        <f t="shared" si="10"/>
        <v>2</v>
      </c>
      <c r="S14" s="44">
        <f t="shared" si="11"/>
        <v>0</v>
      </c>
      <c r="T14" s="45">
        <f t="shared" ca="1" si="12"/>
        <v>52</v>
      </c>
      <c r="U14" s="29">
        <v>2550</v>
      </c>
      <c r="V14" s="29">
        <v>2550</v>
      </c>
      <c r="W14" s="29">
        <v>2550</v>
      </c>
      <c r="X14" s="29">
        <v>2550</v>
      </c>
      <c r="Y14" s="29">
        <v>2550</v>
      </c>
      <c r="Z14" s="29">
        <v>2550</v>
      </c>
      <c r="AA14" s="29">
        <v>2550</v>
      </c>
      <c r="AB14" s="49">
        <f t="shared" ca="1" si="13"/>
        <v>20400</v>
      </c>
      <c r="AC14" s="50">
        <f t="shared" ca="1" si="14"/>
        <v>0</v>
      </c>
      <c r="AD14" s="50">
        <f t="shared" ca="1" si="15"/>
        <v>0</v>
      </c>
      <c r="AE14" s="50">
        <f t="shared" ca="1" si="16"/>
        <v>20400</v>
      </c>
      <c r="AF14" s="50">
        <f t="shared" ca="1" si="17"/>
        <v>71400</v>
      </c>
      <c r="AG14" s="50">
        <f t="shared" ca="1" si="18"/>
        <v>20400</v>
      </c>
      <c r="AH14" s="51">
        <f t="shared" ca="1" si="19"/>
        <v>0</v>
      </c>
      <c r="AI14" s="35">
        <f t="shared" ca="1" si="20"/>
        <v>132600</v>
      </c>
      <c r="AJ14" s="49">
        <f t="shared" ca="1" si="21"/>
        <v>7.5839999999999996</v>
      </c>
      <c r="AK14" s="50">
        <f t="shared" ca="1" si="22"/>
        <v>0</v>
      </c>
      <c r="AL14" s="50">
        <f t="shared" ca="1" si="23"/>
        <v>0</v>
      </c>
      <c r="AM14" s="50">
        <f t="shared" ca="1" si="24"/>
        <v>6.48</v>
      </c>
      <c r="AN14" s="50">
        <f t="shared" ca="1" si="25"/>
        <v>47.879999999999995</v>
      </c>
      <c r="AO14" s="50">
        <f t="shared" ca="1" si="26"/>
        <v>6</v>
      </c>
      <c r="AP14" s="51">
        <f t="shared" ca="1" si="27"/>
        <v>0</v>
      </c>
      <c r="AQ14" s="36">
        <f t="shared" ca="1" si="28"/>
        <v>67.943999999999988</v>
      </c>
      <c r="AR14" s="49">
        <f t="shared" ca="1" si="29"/>
        <v>2689.8734177215192</v>
      </c>
      <c r="AS14" s="50" t="str">
        <f t="shared" ca="1" si="30"/>
        <v/>
      </c>
      <c r="AT14" s="50" t="str">
        <f t="shared" ca="1" si="31"/>
        <v/>
      </c>
      <c r="AU14" s="50">
        <f t="shared" ca="1" si="32"/>
        <v>3148.1481481481478</v>
      </c>
      <c r="AV14" s="50">
        <f t="shared" ca="1" si="33"/>
        <v>1491.2280701754387</v>
      </c>
      <c r="AW14" s="50">
        <f t="shared" ca="1" si="34"/>
        <v>3400</v>
      </c>
      <c r="AX14" s="51" t="str">
        <f t="shared" ca="1" si="35"/>
        <v/>
      </c>
      <c r="AY14" s="52">
        <f t="shared" ca="1" si="36"/>
        <v>1951.6072059342991</v>
      </c>
      <c r="AZ14" s="37">
        <f t="shared" si="37"/>
        <v>2689.8734177215188</v>
      </c>
      <c r="BA14" s="37">
        <f t="shared" si="38"/>
        <v>85000</v>
      </c>
      <c r="BB14" s="37">
        <f t="shared" si="39"/>
        <v>85000</v>
      </c>
      <c r="BC14" s="37">
        <f t="shared" si="40"/>
        <v>3148.1481481481478</v>
      </c>
      <c r="BD14" s="37">
        <f t="shared" si="41"/>
        <v>1491.2280701754387</v>
      </c>
      <c r="BE14" s="37">
        <f t="shared" si="42"/>
        <v>3400</v>
      </c>
      <c r="BF14" s="37">
        <f t="shared" si="43"/>
        <v>9239.1304347826081</v>
      </c>
      <c r="BG14" s="38">
        <f t="shared" ref="BG14:BG25" si="58">VLOOKUP(AZ14,$BO$2:$BP$10,2,TRUE)</f>
        <v>2</v>
      </c>
      <c r="BH14" s="38">
        <f t="shared" si="52"/>
        <v>0</v>
      </c>
      <c r="BI14" s="38">
        <f t="shared" si="53"/>
        <v>0</v>
      </c>
      <c r="BJ14" s="38">
        <f t="shared" si="54"/>
        <v>2</v>
      </c>
      <c r="BK14" s="38">
        <f t="shared" si="55"/>
        <v>7</v>
      </c>
      <c r="BL14" s="38">
        <f t="shared" si="56"/>
        <v>2</v>
      </c>
      <c r="BM14" s="38">
        <f t="shared" si="57"/>
        <v>0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9.5000000000000001E-2</v>
      </c>
      <c r="F15" s="186">
        <v>1.7000000000000001E-2</v>
      </c>
      <c r="G15" s="186">
        <v>4.0000000000000001E-3</v>
      </c>
      <c r="H15" s="186">
        <v>1.4999999999999999E-2</v>
      </c>
      <c r="I15" s="186">
        <v>0.22</v>
      </c>
      <c r="J15" s="186">
        <v>0.124</v>
      </c>
      <c r="K15" s="186">
        <v>5.0000000000000001E-3</v>
      </c>
      <c r="L15" s="41">
        <f t="shared" ca="1" si="4"/>
        <v>96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2</v>
      </c>
      <c r="R15" s="43">
        <f t="shared" si="10"/>
        <v>2</v>
      </c>
      <c r="S15" s="44">
        <f t="shared" si="11"/>
        <v>0</v>
      </c>
      <c r="T15" s="45">
        <f t="shared" ca="1" si="12"/>
        <v>16</v>
      </c>
      <c r="U15" s="29">
        <v>2550</v>
      </c>
      <c r="V15" s="29">
        <v>2550</v>
      </c>
      <c r="W15" s="29">
        <v>2550</v>
      </c>
      <c r="X15" s="29">
        <v>2550</v>
      </c>
      <c r="Y15" s="29">
        <v>2550</v>
      </c>
      <c r="Z15" s="29">
        <v>2550</v>
      </c>
      <c r="AA15" s="29">
        <v>2550</v>
      </c>
      <c r="AB15" s="49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20400</v>
      </c>
      <c r="AG15" s="50">
        <f t="shared" ca="1" si="18"/>
        <v>20400</v>
      </c>
      <c r="AH15" s="51">
        <f t="shared" ca="1" si="19"/>
        <v>0</v>
      </c>
      <c r="AI15" s="35">
        <f t="shared" ca="1" si="20"/>
        <v>40800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10.56</v>
      </c>
      <c r="AO15" s="50">
        <f t="shared" ca="1" si="26"/>
        <v>5.952</v>
      </c>
      <c r="AP15" s="51">
        <f t="shared" ca="1" si="27"/>
        <v>0</v>
      </c>
      <c r="AQ15" s="36">
        <f t="shared" ca="1" si="28"/>
        <v>16.512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>
        <f t="shared" ca="1" si="33"/>
        <v>1931.8181818181818</v>
      </c>
      <c r="AW15" s="50">
        <f t="shared" ca="1" si="34"/>
        <v>3427.4193548387098</v>
      </c>
      <c r="AX15" s="51" t="str">
        <f t="shared" ca="1" si="35"/>
        <v/>
      </c>
      <c r="AY15" s="52">
        <f t="shared" ca="1" si="36"/>
        <v>2470.9302325581393</v>
      </c>
      <c r="AZ15" s="37">
        <f t="shared" si="37"/>
        <v>4473.6842105263158</v>
      </c>
      <c r="BA15" s="37">
        <f t="shared" si="38"/>
        <v>25000</v>
      </c>
      <c r="BB15" s="37">
        <f t="shared" si="39"/>
        <v>106250</v>
      </c>
      <c r="BC15" s="37">
        <f t="shared" si="40"/>
        <v>28333.333333333336</v>
      </c>
      <c r="BD15" s="37">
        <f t="shared" si="41"/>
        <v>1931.8181818181818</v>
      </c>
      <c r="BE15" s="37">
        <f t="shared" si="42"/>
        <v>3427.4193548387098</v>
      </c>
      <c r="BF15" s="37">
        <f t="shared" si="43"/>
        <v>85000</v>
      </c>
      <c r="BG15" s="38">
        <f t="shared" si="58"/>
        <v>0</v>
      </c>
      <c r="BH15" s="38">
        <f t="shared" si="52"/>
        <v>0</v>
      </c>
      <c r="BI15" s="38">
        <f t="shared" si="53"/>
        <v>0</v>
      </c>
      <c r="BJ15" s="38">
        <f t="shared" si="54"/>
        <v>0</v>
      </c>
      <c r="BK15" s="38">
        <f t="shared" si="55"/>
        <v>2</v>
      </c>
      <c r="BL15" s="38">
        <f t="shared" si="56"/>
        <v>2</v>
      </c>
      <c r="BM15" s="38">
        <f t="shared" si="57"/>
        <v>0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0.22800000000000001</v>
      </c>
      <c r="F16" s="186">
        <v>3.5999999999999997E-2</v>
      </c>
      <c r="G16" s="186">
        <v>8.9999999999999993E-3</v>
      </c>
      <c r="H16" s="186">
        <v>0.13400000000000001</v>
      </c>
      <c r="I16" s="186">
        <v>0.13700000000000001</v>
      </c>
      <c r="J16" s="186">
        <v>0.19500000000000001</v>
      </c>
      <c r="K16" s="186">
        <v>0.01</v>
      </c>
      <c r="L16" s="41">
        <f t="shared" ca="1" si="4"/>
        <v>192</v>
      </c>
      <c r="M16" s="42">
        <f t="shared" si="5"/>
        <v>2</v>
      </c>
      <c r="N16" s="43">
        <f t="shared" si="6"/>
        <v>0</v>
      </c>
      <c r="O16" s="43">
        <f t="shared" si="7"/>
        <v>0</v>
      </c>
      <c r="P16" s="43">
        <f t="shared" si="8"/>
        <v>2</v>
      </c>
      <c r="Q16" s="43">
        <f t="shared" si="9"/>
        <v>2</v>
      </c>
      <c r="R16" s="43">
        <f t="shared" si="10"/>
        <v>2</v>
      </c>
      <c r="S16" s="44">
        <f t="shared" si="11"/>
        <v>0</v>
      </c>
      <c r="T16" s="45">
        <f t="shared" ca="1" si="12"/>
        <v>32</v>
      </c>
      <c r="U16" s="29">
        <v>2550</v>
      </c>
      <c r="V16" s="29">
        <v>2550</v>
      </c>
      <c r="W16" s="29">
        <v>2550</v>
      </c>
      <c r="X16" s="29">
        <v>2550</v>
      </c>
      <c r="Y16" s="29">
        <v>2550</v>
      </c>
      <c r="Z16" s="29">
        <v>2550</v>
      </c>
      <c r="AA16" s="29">
        <v>2550</v>
      </c>
      <c r="AB16" s="49">
        <f t="shared" ca="1" si="13"/>
        <v>20400</v>
      </c>
      <c r="AC16" s="50">
        <f t="shared" ca="1" si="14"/>
        <v>0</v>
      </c>
      <c r="AD16" s="50">
        <f t="shared" ca="1" si="15"/>
        <v>0</v>
      </c>
      <c r="AE16" s="50">
        <f t="shared" ca="1" si="16"/>
        <v>20400</v>
      </c>
      <c r="AF16" s="50">
        <f t="shared" ca="1" si="17"/>
        <v>20400</v>
      </c>
      <c r="AG16" s="50">
        <f t="shared" ca="1" si="18"/>
        <v>20400</v>
      </c>
      <c r="AH16" s="51">
        <f t="shared" ca="1" si="19"/>
        <v>0</v>
      </c>
      <c r="AI16" s="35">
        <f t="shared" ca="1" si="20"/>
        <v>81600</v>
      </c>
      <c r="AJ16" s="49">
        <f t="shared" ca="1" si="21"/>
        <v>10.944000000000001</v>
      </c>
      <c r="AK16" s="50">
        <f t="shared" ca="1" si="22"/>
        <v>0</v>
      </c>
      <c r="AL16" s="50">
        <f t="shared" ca="1" si="23"/>
        <v>0</v>
      </c>
      <c r="AM16" s="50">
        <f t="shared" ca="1" si="24"/>
        <v>6.4320000000000004</v>
      </c>
      <c r="AN16" s="50">
        <f t="shared" ca="1" si="25"/>
        <v>6.5760000000000005</v>
      </c>
      <c r="AO16" s="50">
        <f t="shared" ca="1" si="26"/>
        <v>9.36</v>
      </c>
      <c r="AP16" s="51">
        <f t="shared" ca="1" si="27"/>
        <v>0</v>
      </c>
      <c r="AQ16" s="36">
        <f t="shared" ca="1" si="28"/>
        <v>33.311999999999998</v>
      </c>
      <c r="AR16" s="49">
        <f t="shared" ca="1" si="29"/>
        <v>1864.0350877192982</v>
      </c>
      <c r="AS16" s="50" t="str">
        <f t="shared" ca="1" si="30"/>
        <v/>
      </c>
      <c r="AT16" s="50" t="str">
        <f t="shared" ca="1" si="31"/>
        <v/>
      </c>
      <c r="AU16" s="50">
        <f t="shared" ca="1" si="32"/>
        <v>3171.6417910447758</v>
      </c>
      <c r="AV16" s="50">
        <f t="shared" ca="1" si="33"/>
        <v>3102.1897810218975</v>
      </c>
      <c r="AW16" s="50">
        <f t="shared" ca="1" si="34"/>
        <v>2179.4871794871797</v>
      </c>
      <c r="AX16" s="51" t="str">
        <f t="shared" ca="1" si="35"/>
        <v/>
      </c>
      <c r="AY16" s="52">
        <f t="shared" ca="1" si="36"/>
        <v>2449.5677233429396</v>
      </c>
      <c r="AZ16" s="37">
        <f t="shared" si="37"/>
        <v>1864.0350877192982</v>
      </c>
      <c r="BA16" s="37">
        <f t="shared" si="38"/>
        <v>11805.555555555557</v>
      </c>
      <c r="BB16" s="37">
        <f t="shared" si="39"/>
        <v>47222.222222222226</v>
      </c>
      <c r="BC16" s="37">
        <f t="shared" si="40"/>
        <v>3171.6417910447758</v>
      </c>
      <c r="BD16" s="37">
        <f t="shared" si="41"/>
        <v>3102.1897810218975</v>
      </c>
      <c r="BE16" s="37">
        <f t="shared" si="42"/>
        <v>2179.4871794871792</v>
      </c>
      <c r="BF16" s="37">
        <f t="shared" si="43"/>
        <v>42500</v>
      </c>
      <c r="BG16" s="38">
        <f t="shared" si="58"/>
        <v>2</v>
      </c>
      <c r="BH16" s="38">
        <f t="shared" si="52"/>
        <v>0</v>
      </c>
      <c r="BI16" s="38">
        <f t="shared" si="53"/>
        <v>0</v>
      </c>
      <c r="BJ16" s="38">
        <f t="shared" si="54"/>
        <v>2</v>
      </c>
      <c r="BK16" s="38">
        <f t="shared" si="55"/>
        <v>2</v>
      </c>
      <c r="BL16" s="38">
        <f t="shared" si="56"/>
        <v>2</v>
      </c>
      <c r="BM16" s="38">
        <f t="shared" si="57"/>
        <v>0</v>
      </c>
    </row>
    <row r="17" spans="1:65" ht="15" thickBot="1">
      <c r="A17" s="53"/>
      <c r="B17" s="3" t="s">
        <v>50</v>
      </c>
      <c r="C17" s="39">
        <v>0.45833333333333331</v>
      </c>
      <c r="D17" s="40">
        <v>0.5</v>
      </c>
      <c r="E17" s="186">
        <v>0.14899999999999999</v>
      </c>
      <c r="F17" s="186">
        <v>7.0000000000000001E-3</v>
      </c>
      <c r="G17" s="186">
        <v>0.127</v>
      </c>
      <c r="H17" s="186">
        <v>8.1000000000000003E-2</v>
      </c>
      <c r="I17" s="186">
        <v>0.216</v>
      </c>
      <c r="J17" s="186">
        <v>2.9000000000000001E-2</v>
      </c>
      <c r="K17" s="186">
        <v>0.107</v>
      </c>
      <c r="L17" s="41">
        <f t="shared" ca="1" si="4"/>
        <v>144</v>
      </c>
      <c r="M17" s="42">
        <f t="shared" si="5"/>
        <v>2</v>
      </c>
      <c r="N17" s="43">
        <f t="shared" si="6"/>
        <v>0</v>
      </c>
      <c r="O17" s="43">
        <f t="shared" si="7"/>
        <v>2</v>
      </c>
      <c r="P17" s="43">
        <f t="shared" si="8"/>
        <v>0</v>
      </c>
      <c r="Q17" s="43">
        <f t="shared" si="9"/>
        <v>2</v>
      </c>
      <c r="R17" s="43">
        <f t="shared" si="10"/>
        <v>0</v>
      </c>
      <c r="S17" s="44">
        <f t="shared" si="11"/>
        <v>0</v>
      </c>
      <c r="T17" s="45">
        <f t="shared" ca="1" si="12"/>
        <v>24</v>
      </c>
      <c r="U17" s="29">
        <v>2550</v>
      </c>
      <c r="V17" s="29">
        <v>2550</v>
      </c>
      <c r="W17" s="29">
        <v>2550</v>
      </c>
      <c r="X17" s="29">
        <v>2550</v>
      </c>
      <c r="Y17" s="29">
        <v>2550</v>
      </c>
      <c r="Z17" s="29">
        <v>2550</v>
      </c>
      <c r="AA17" s="29">
        <v>2550</v>
      </c>
      <c r="AB17" s="49">
        <f t="shared" ca="1" si="13"/>
        <v>20400</v>
      </c>
      <c r="AC17" s="50">
        <f t="shared" ca="1" si="14"/>
        <v>0</v>
      </c>
      <c r="AD17" s="50">
        <f t="shared" ca="1" si="15"/>
        <v>20400</v>
      </c>
      <c r="AE17" s="50">
        <f t="shared" ca="1" si="16"/>
        <v>0</v>
      </c>
      <c r="AF17" s="50">
        <f t="shared" ca="1" si="17"/>
        <v>20400</v>
      </c>
      <c r="AG17" s="50">
        <f t="shared" ca="1" si="18"/>
        <v>0</v>
      </c>
      <c r="AH17" s="51">
        <f t="shared" ca="1" si="19"/>
        <v>0</v>
      </c>
      <c r="AI17" s="35">
        <f t="shared" ca="1" si="20"/>
        <v>61200</v>
      </c>
      <c r="AJ17" s="49">
        <f t="shared" ca="1" si="21"/>
        <v>7.1519999999999992</v>
      </c>
      <c r="AK17" s="50">
        <f t="shared" ca="1" si="22"/>
        <v>0</v>
      </c>
      <c r="AL17" s="50">
        <f t="shared" ca="1" si="23"/>
        <v>6.0960000000000001</v>
      </c>
      <c r="AM17" s="50">
        <f t="shared" ca="1" si="24"/>
        <v>0</v>
      </c>
      <c r="AN17" s="50">
        <f t="shared" ca="1" si="25"/>
        <v>10.368</v>
      </c>
      <c r="AO17" s="50">
        <f t="shared" ca="1" si="26"/>
        <v>0</v>
      </c>
      <c r="AP17" s="51">
        <f t="shared" ca="1" si="27"/>
        <v>0</v>
      </c>
      <c r="AQ17" s="36">
        <f t="shared" ca="1" si="28"/>
        <v>23.616</v>
      </c>
      <c r="AR17" s="49">
        <f t="shared" ca="1" si="29"/>
        <v>2852.3489932885909</v>
      </c>
      <c r="AS17" s="50" t="str">
        <f t="shared" ca="1" si="30"/>
        <v/>
      </c>
      <c r="AT17" s="50">
        <f t="shared" ca="1" si="31"/>
        <v>3346.4566929133857</v>
      </c>
      <c r="AU17" s="50" t="str">
        <f t="shared" ca="1" si="32"/>
        <v/>
      </c>
      <c r="AV17" s="50">
        <f t="shared" ca="1" si="33"/>
        <v>1967.5925925925926</v>
      </c>
      <c r="AW17" s="50" t="str">
        <f t="shared" ca="1" si="34"/>
        <v/>
      </c>
      <c r="AX17" s="51" t="str">
        <f t="shared" ca="1" si="35"/>
        <v/>
      </c>
      <c r="AY17" s="52">
        <f t="shared" ca="1" si="36"/>
        <v>2591.4634146341464</v>
      </c>
      <c r="AZ17" s="37">
        <f t="shared" si="37"/>
        <v>2852.3489932885909</v>
      </c>
      <c r="BA17" s="37">
        <f t="shared" si="38"/>
        <v>60714.28571428571</v>
      </c>
      <c r="BB17" s="37">
        <f t="shared" si="39"/>
        <v>3346.4566929133857</v>
      </c>
      <c r="BC17" s="37">
        <f t="shared" si="40"/>
        <v>5246.9135802469136</v>
      </c>
      <c r="BD17" s="37">
        <f t="shared" si="41"/>
        <v>1967.5925925925926</v>
      </c>
      <c r="BE17" s="37">
        <f t="shared" si="42"/>
        <v>14655.172413793103</v>
      </c>
      <c r="BF17" s="37">
        <f t="shared" si="43"/>
        <v>3971.9626168224299</v>
      </c>
      <c r="BG17" s="38">
        <f t="shared" si="58"/>
        <v>2</v>
      </c>
      <c r="BH17" s="38">
        <f t="shared" si="52"/>
        <v>0</v>
      </c>
      <c r="BI17" s="38">
        <f t="shared" si="53"/>
        <v>2</v>
      </c>
      <c r="BJ17" s="38">
        <f t="shared" si="54"/>
        <v>0</v>
      </c>
      <c r="BK17" s="38">
        <f t="shared" si="55"/>
        <v>2</v>
      </c>
      <c r="BL17" s="38">
        <f t="shared" si="56"/>
        <v>0</v>
      </c>
      <c r="BM17" s="38">
        <f t="shared" si="57"/>
        <v>0</v>
      </c>
    </row>
    <row r="18" spans="1:65" ht="15" thickBot="1">
      <c r="B18" s="3" t="s">
        <v>51</v>
      </c>
      <c r="C18" s="39">
        <v>0.5</v>
      </c>
      <c r="D18" s="40">
        <v>0.54166666666666663</v>
      </c>
      <c r="E18" s="186">
        <v>0.125</v>
      </c>
      <c r="F18" s="186">
        <v>2.1000000000000001E-2</v>
      </c>
      <c r="G18" s="186">
        <v>4.5999999999999999E-2</v>
      </c>
      <c r="H18" s="186">
        <v>0.187</v>
      </c>
      <c r="I18" s="186">
        <v>7.8E-2</v>
      </c>
      <c r="J18" s="186">
        <v>0.187</v>
      </c>
      <c r="K18" s="186">
        <v>5.1999999999999998E-2</v>
      </c>
      <c r="L18" s="41">
        <f t="shared" ca="1" si="4"/>
        <v>144</v>
      </c>
      <c r="M18" s="42">
        <f t="shared" si="5"/>
        <v>2</v>
      </c>
      <c r="N18" s="43">
        <f t="shared" si="6"/>
        <v>0</v>
      </c>
      <c r="O18" s="43">
        <f t="shared" si="7"/>
        <v>0</v>
      </c>
      <c r="P18" s="43">
        <f t="shared" si="8"/>
        <v>2</v>
      </c>
      <c r="Q18" s="43">
        <f t="shared" si="9"/>
        <v>0</v>
      </c>
      <c r="R18" s="43">
        <f t="shared" si="10"/>
        <v>2</v>
      </c>
      <c r="S18" s="44">
        <f t="shared" si="11"/>
        <v>0</v>
      </c>
      <c r="T18" s="45">
        <f t="shared" ca="1" si="12"/>
        <v>24</v>
      </c>
      <c r="U18" s="29">
        <v>2550</v>
      </c>
      <c r="V18" s="29">
        <v>2550</v>
      </c>
      <c r="W18" s="29">
        <v>2550</v>
      </c>
      <c r="X18" s="29">
        <v>2550</v>
      </c>
      <c r="Y18" s="29">
        <v>2550</v>
      </c>
      <c r="Z18" s="29">
        <v>2550</v>
      </c>
      <c r="AA18" s="29">
        <v>2550</v>
      </c>
      <c r="AB18" s="49">
        <f t="shared" ca="1" si="13"/>
        <v>20400</v>
      </c>
      <c r="AC18" s="50">
        <f t="shared" ca="1" si="14"/>
        <v>0</v>
      </c>
      <c r="AD18" s="50">
        <f t="shared" ca="1" si="15"/>
        <v>0</v>
      </c>
      <c r="AE18" s="50">
        <f t="shared" ca="1" si="16"/>
        <v>20400</v>
      </c>
      <c r="AF18" s="50">
        <f t="shared" ca="1" si="17"/>
        <v>0</v>
      </c>
      <c r="AG18" s="50">
        <f t="shared" ca="1" si="18"/>
        <v>20400</v>
      </c>
      <c r="AH18" s="51">
        <f t="shared" ca="1" si="19"/>
        <v>0</v>
      </c>
      <c r="AI18" s="35">
        <f t="shared" ca="1" si="20"/>
        <v>61200</v>
      </c>
      <c r="AJ18" s="49">
        <f t="shared" ca="1" si="21"/>
        <v>6</v>
      </c>
      <c r="AK18" s="50">
        <f t="shared" ca="1" si="22"/>
        <v>0</v>
      </c>
      <c r="AL18" s="50">
        <f t="shared" ca="1" si="23"/>
        <v>0</v>
      </c>
      <c r="AM18" s="50">
        <f t="shared" ca="1" si="24"/>
        <v>8.9759999999999991</v>
      </c>
      <c r="AN18" s="50">
        <f t="shared" ca="1" si="25"/>
        <v>0</v>
      </c>
      <c r="AO18" s="50">
        <f t="shared" ca="1" si="26"/>
        <v>8.9759999999999991</v>
      </c>
      <c r="AP18" s="51">
        <f t="shared" ca="1" si="27"/>
        <v>0</v>
      </c>
      <c r="AQ18" s="36">
        <f t="shared" ca="1" si="28"/>
        <v>23.951999999999998</v>
      </c>
      <c r="AR18" s="49">
        <f t="shared" ca="1" si="29"/>
        <v>3400</v>
      </c>
      <c r="AS18" s="50" t="str">
        <f t="shared" ca="1" si="30"/>
        <v/>
      </c>
      <c r="AT18" s="50" t="str">
        <f t="shared" ca="1" si="31"/>
        <v/>
      </c>
      <c r="AU18" s="50">
        <f t="shared" ca="1" si="32"/>
        <v>2272.727272727273</v>
      </c>
      <c r="AV18" s="50" t="str">
        <f t="shared" ca="1" si="33"/>
        <v/>
      </c>
      <c r="AW18" s="50">
        <f t="shared" ca="1" si="34"/>
        <v>2272.727272727273</v>
      </c>
      <c r="AX18" s="51" t="str">
        <f t="shared" ca="1" si="35"/>
        <v/>
      </c>
      <c r="AY18" s="52">
        <f t="shared" ca="1" si="36"/>
        <v>2555.1102204408821</v>
      </c>
      <c r="AZ18" s="37">
        <f t="shared" si="37"/>
        <v>3400</v>
      </c>
      <c r="BA18" s="37">
        <f t="shared" si="38"/>
        <v>20238.095238095237</v>
      </c>
      <c r="BB18" s="37">
        <f t="shared" si="39"/>
        <v>9239.1304347826081</v>
      </c>
      <c r="BC18" s="37">
        <f t="shared" si="40"/>
        <v>2272.7272727272725</v>
      </c>
      <c r="BD18" s="37">
        <f t="shared" si="41"/>
        <v>5448.7179487179483</v>
      </c>
      <c r="BE18" s="37">
        <f t="shared" si="42"/>
        <v>2272.7272727272725</v>
      </c>
      <c r="BF18" s="37">
        <f t="shared" si="43"/>
        <v>8173.0769230769238</v>
      </c>
      <c r="BG18" s="38">
        <f t="shared" si="58"/>
        <v>2</v>
      </c>
      <c r="BH18" s="38">
        <f t="shared" si="52"/>
        <v>0</v>
      </c>
      <c r="BI18" s="38">
        <f t="shared" si="53"/>
        <v>0</v>
      </c>
      <c r="BJ18" s="38">
        <f t="shared" si="54"/>
        <v>2</v>
      </c>
      <c r="BK18" s="38">
        <f t="shared" si="55"/>
        <v>0</v>
      </c>
      <c r="BL18" s="38">
        <f t="shared" si="56"/>
        <v>2</v>
      </c>
      <c r="BM18" s="38">
        <f t="shared" si="57"/>
        <v>0</v>
      </c>
    </row>
    <row r="19" spans="1:65" ht="15" thickBot="1">
      <c r="B19" s="3" t="s">
        <v>51</v>
      </c>
      <c r="C19" s="39">
        <v>0.54166666666666663</v>
      </c>
      <c r="D19" s="40">
        <v>0.58333333333333337</v>
      </c>
      <c r="E19" s="186">
        <v>0.193</v>
      </c>
      <c r="F19" s="186">
        <v>0.02</v>
      </c>
      <c r="G19" s="186">
        <v>0.16500000000000001</v>
      </c>
      <c r="H19" s="186">
        <v>0.09</v>
      </c>
      <c r="I19" s="186">
        <v>7.9000000000000001E-2</v>
      </c>
      <c r="J19" s="186">
        <v>0.109</v>
      </c>
      <c r="K19" s="186">
        <v>0.10100000000000001</v>
      </c>
      <c r="L19" s="41">
        <f t="shared" ca="1" si="4"/>
        <v>96</v>
      </c>
      <c r="M19" s="42">
        <f t="shared" si="5"/>
        <v>2</v>
      </c>
      <c r="N19" s="43">
        <f t="shared" si="6"/>
        <v>0</v>
      </c>
      <c r="O19" s="43">
        <f t="shared" si="7"/>
        <v>2</v>
      </c>
      <c r="P19" s="43">
        <f t="shared" si="8"/>
        <v>0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45">
        <f t="shared" ca="1" si="12"/>
        <v>16</v>
      </c>
      <c r="U19" s="29">
        <v>2550</v>
      </c>
      <c r="V19" s="29">
        <v>2550</v>
      </c>
      <c r="W19" s="29">
        <v>2550</v>
      </c>
      <c r="X19" s="29">
        <v>2550</v>
      </c>
      <c r="Y19" s="29">
        <v>2550</v>
      </c>
      <c r="Z19" s="29">
        <v>2550</v>
      </c>
      <c r="AA19" s="29">
        <v>2550</v>
      </c>
      <c r="AB19" s="49">
        <f t="shared" ca="1" si="13"/>
        <v>20400</v>
      </c>
      <c r="AC19" s="50">
        <f t="shared" ca="1" si="14"/>
        <v>0</v>
      </c>
      <c r="AD19" s="50">
        <f t="shared" ca="1" si="15"/>
        <v>20400</v>
      </c>
      <c r="AE19" s="50">
        <f t="shared" ca="1" si="16"/>
        <v>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40800</v>
      </c>
      <c r="AJ19" s="49">
        <f t="shared" ca="1" si="21"/>
        <v>9.2639999999999993</v>
      </c>
      <c r="AK19" s="50">
        <f t="shared" ca="1" si="22"/>
        <v>0</v>
      </c>
      <c r="AL19" s="50">
        <f t="shared" ca="1" si="23"/>
        <v>7.92</v>
      </c>
      <c r="AM19" s="50">
        <f t="shared" ca="1" si="24"/>
        <v>0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17.183999999999997</v>
      </c>
      <c r="AR19" s="49">
        <f t="shared" ca="1" si="29"/>
        <v>2202.0725388601036</v>
      </c>
      <c r="AS19" s="50" t="str">
        <f t="shared" ca="1" si="30"/>
        <v/>
      </c>
      <c r="AT19" s="50">
        <f t="shared" ca="1" si="31"/>
        <v>2575.757575757576</v>
      </c>
      <c r="AU19" s="50" t="str">
        <f t="shared" ca="1" si="32"/>
        <v/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2374.3016759776538</v>
      </c>
      <c r="AZ19" s="37">
        <f t="shared" si="37"/>
        <v>2202.0725388601036</v>
      </c>
      <c r="BA19" s="37">
        <f t="shared" si="38"/>
        <v>21250</v>
      </c>
      <c r="BB19" s="37">
        <f t="shared" si="39"/>
        <v>2575.7575757575755</v>
      </c>
      <c r="BC19" s="37">
        <f t="shared" si="40"/>
        <v>4722.2222222222226</v>
      </c>
      <c r="BD19" s="37">
        <f t="shared" si="41"/>
        <v>5379.7468354430375</v>
      </c>
      <c r="BE19" s="37">
        <f t="shared" si="42"/>
        <v>3899.0825688073396</v>
      </c>
      <c r="BF19" s="37">
        <f t="shared" si="43"/>
        <v>4207.9207920792078</v>
      </c>
      <c r="BG19" s="38">
        <f t="shared" si="58"/>
        <v>2</v>
      </c>
      <c r="BH19" s="38">
        <f t="shared" si="52"/>
        <v>0</v>
      </c>
      <c r="BI19" s="38">
        <f t="shared" si="53"/>
        <v>2</v>
      </c>
      <c r="BJ19" s="38">
        <f t="shared" si="54"/>
        <v>0</v>
      </c>
      <c r="BK19" s="38">
        <f t="shared" si="55"/>
        <v>0</v>
      </c>
      <c r="BL19" s="38">
        <f t="shared" si="56"/>
        <v>0</v>
      </c>
      <c r="BM19" s="38">
        <f t="shared" si="57"/>
        <v>0</v>
      </c>
    </row>
    <row r="20" spans="1:65" ht="15" thickBot="1">
      <c r="B20" s="3" t="s">
        <v>52</v>
      </c>
      <c r="C20" s="39">
        <v>0.58333333333333337</v>
      </c>
      <c r="D20" s="40">
        <v>0.625</v>
      </c>
      <c r="E20" s="186">
        <v>0.13300000000000001</v>
      </c>
      <c r="F20" s="186">
        <v>3.9E-2</v>
      </c>
      <c r="G20" s="186">
        <v>6.8000000000000005E-2</v>
      </c>
      <c r="H20" s="186">
        <v>2.1999999999999999E-2</v>
      </c>
      <c r="I20" s="186">
        <v>6.8000000000000005E-2</v>
      </c>
      <c r="J20" s="186">
        <v>0.14599999999999999</v>
      </c>
      <c r="K20" s="186">
        <v>0.214</v>
      </c>
      <c r="L20" s="41">
        <f t="shared" ca="1" si="4"/>
        <v>144</v>
      </c>
      <c r="M20" s="42">
        <f t="shared" si="5"/>
        <v>2</v>
      </c>
      <c r="N20" s="43">
        <f t="shared" si="6"/>
        <v>0</v>
      </c>
      <c r="O20" s="43">
        <f t="shared" si="7"/>
        <v>0</v>
      </c>
      <c r="P20" s="43">
        <f t="shared" si="8"/>
        <v>0</v>
      </c>
      <c r="Q20" s="43">
        <f t="shared" si="9"/>
        <v>0</v>
      </c>
      <c r="R20" s="43">
        <f t="shared" si="10"/>
        <v>2</v>
      </c>
      <c r="S20" s="44">
        <f t="shared" si="11"/>
        <v>2</v>
      </c>
      <c r="T20" s="45">
        <f t="shared" ca="1" si="12"/>
        <v>24</v>
      </c>
      <c r="U20" s="29">
        <v>2550</v>
      </c>
      <c r="V20" s="29">
        <v>2550</v>
      </c>
      <c r="W20" s="29">
        <v>2550</v>
      </c>
      <c r="X20" s="29">
        <v>2550</v>
      </c>
      <c r="Y20" s="29">
        <v>2550</v>
      </c>
      <c r="Z20" s="29">
        <v>2550</v>
      </c>
      <c r="AA20" s="29">
        <v>2550</v>
      </c>
      <c r="AB20" s="49">
        <f t="shared" ca="1" si="13"/>
        <v>20400</v>
      </c>
      <c r="AC20" s="50">
        <f t="shared" ca="1" si="14"/>
        <v>0</v>
      </c>
      <c r="AD20" s="50">
        <f t="shared" ca="1" si="15"/>
        <v>0</v>
      </c>
      <c r="AE20" s="50">
        <f t="shared" ca="1" si="16"/>
        <v>0</v>
      </c>
      <c r="AF20" s="50">
        <f t="shared" ca="1" si="17"/>
        <v>0</v>
      </c>
      <c r="AG20" s="50">
        <f t="shared" ca="1" si="18"/>
        <v>20400</v>
      </c>
      <c r="AH20" s="51">
        <f t="shared" ca="1" si="19"/>
        <v>20400</v>
      </c>
      <c r="AI20" s="35">
        <f t="shared" ca="1" si="20"/>
        <v>61200</v>
      </c>
      <c r="AJ20" s="49">
        <f t="shared" ca="1" si="21"/>
        <v>6.3840000000000003</v>
      </c>
      <c r="AK20" s="50">
        <f t="shared" ca="1" si="22"/>
        <v>0</v>
      </c>
      <c r="AL20" s="50">
        <f t="shared" ca="1" si="23"/>
        <v>0</v>
      </c>
      <c r="AM20" s="50">
        <f t="shared" ca="1" si="24"/>
        <v>0</v>
      </c>
      <c r="AN20" s="50">
        <f t="shared" ca="1" si="25"/>
        <v>0</v>
      </c>
      <c r="AO20" s="50">
        <f t="shared" ca="1" si="26"/>
        <v>7.0079999999999991</v>
      </c>
      <c r="AP20" s="51">
        <f t="shared" ca="1" si="27"/>
        <v>10.272</v>
      </c>
      <c r="AQ20" s="36">
        <f t="shared" ca="1" si="28"/>
        <v>23.664000000000001</v>
      </c>
      <c r="AR20" s="49">
        <f t="shared" ca="1" si="29"/>
        <v>3195.488721804511</v>
      </c>
      <c r="AS20" s="50" t="str">
        <f t="shared" ca="1" si="30"/>
        <v/>
      </c>
      <c r="AT20" s="50" t="str">
        <f t="shared" ca="1" si="31"/>
        <v/>
      </c>
      <c r="AU20" s="50" t="str">
        <f t="shared" ca="1" si="32"/>
        <v/>
      </c>
      <c r="AV20" s="50" t="str">
        <f t="shared" ca="1" si="33"/>
        <v/>
      </c>
      <c r="AW20" s="50">
        <f t="shared" ca="1" si="34"/>
        <v>2910.9589041095892</v>
      </c>
      <c r="AX20" s="51">
        <f t="shared" ca="1" si="35"/>
        <v>1985.981308411215</v>
      </c>
      <c r="AY20" s="52">
        <f t="shared" ca="1" si="36"/>
        <v>2586.2068965517242</v>
      </c>
      <c r="AZ20" s="37">
        <f t="shared" si="37"/>
        <v>3195.488721804511</v>
      </c>
      <c r="BA20" s="37">
        <f t="shared" si="38"/>
        <v>10897.435897435897</v>
      </c>
      <c r="BB20" s="37">
        <f t="shared" si="39"/>
        <v>6250</v>
      </c>
      <c r="BC20" s="37">
        <f t="shared" si="40"/>
        <v>19318.18181818182</v>
      </c>
      <c r="BD20" s="37">
        <f t="shared" si="41"/>
        <v>6250</v>
      </c>
      <c r="BE20" s="37">
        <f t="shared" si="42"/>
        <v>2910.9589041095892</v>
      </c>
      <c r="BF20" s="37">
        <f t="shared" si="43"/>
        <v>1985.981308411215</v>
      </c>
      <c r="BG20" s="38">
        <f t="shared" si="58"/>
        <v>2</v>
      </c>
      <c r="BH20" s="38">
        <f t="shared" si="52"/>
        <v>0</v>
      </c>
      <c r="BI20" s="38">
        <f t="shared" si="53"/>
        <v>0</v>
      </c>
      <c r="BJ20" s="38">
        <f t="shared" si="54"/>
        <v>0</v>
      </c>
      <c r="BK20" s="38">
        <f t="shared" si="55"/>
        <v>0</v>
      </c>
      <c r="BL20" s="38">
        <f t="shared" si="56"/>
        <v>2</v>
      </c>
      <c r="BM20" s="38">
        <f t="shared" si="57"/>
        <v>2</v>
      </c>
    </row>
    <row r="21" spans="1:65" ht="15" thickBot="1">
      <c r="B21" s="3" t="s">
        <v>52</v>
      </c>
      <c r="C21" s="39">
        <v>0.625</v>
      </c>
      <c r="D21" s="40">
        <v>0.66666666666666663</v>
      </c>
      <c r="E21" s="186">
        <v>0.26700000000000002</v>
      </c>
      <c r="F21" s="186">
        <v>3.1E-2</v>
      </c>
      <c r="G21" s="186">
        <v>0.20799999999999999</v>
      </c>
      <c r="H21" s="186">
        <v>5.7000000000000002E-2</v>
      </c>
      <c r="I21" s="186">
        <v>1.2999999999999999E-2</v>
      </c>
      <c r="J21" s="186">
        <v>2.1999999999999999E-2</v>
      </c>
      <c r="K21" s="186">
        <v>0.17299999999999999</v>
      </c>
      <c r="L21" s="41">
        <f t="shared" ca="1" si="4"/>
        <v>264</v>
      </c>
      <c r="M21" s="42">
        <f t="shared" si="5"/>
        <v>7</v>
      </c>
      <c r="N21" s="43">
        <f t="shared" si="6"/>
        <v>0</v>
      </c>
      <c r="O21" s="43">
        <f t="shared" si="7"/>
        <v>2</v>
      </c>
      <c r="P21" s="43">
        <f t="shared" si="8"/>
        <v>0</v>
      </c>
      <c r="Q21" s="43">
        <f t="shared" si="9"/>
        <v>0</v>
      </c>
      <c r="R21" s="43">
        <f t="shared" si="10"/>
        <v>0</v>
      </c>
      <c r="S21" s="44">
        <f t="shared" si="11"/>
        <v>2</v>
      </c>
      <c r="T21" s="45">
        <f t="shared" ca="1" si="12"/>
        <v>44</v>
      </c>
      <c r="U21" s="29">
        <v>2550</v>
      </c>
      <c r="V21" s="29">
        <v>2550</v>
      </c>
      <c r="W21" s="29">
        <v>2550</v>
      </c>
      <c r="X21" s="29">
        <v>2550</v>
      </c>
      <c r="Y21" s="29">
        <v>2550</v>
      </c>
      <c r="Z21" s="29">
        <v>2550</v>
      </c>
      <c r="AA21" s="29">
        <v>2550</v>
      </c>
      <c r="AB21" s="49">
        <f t="shared" ca="1" si="13"/>
        <v>71400</v>
      </c>
      <c r="AC21" s="50">
        <f t="shared" ca="1" si="14"/>
        <v>0</v>
      </c>
      <c r="AD21" s="50">
        <f t="shared" ca="1" si="15"/>
        <v>20400</v>
      </c>
      <c r="AE21" s="50">
        <f t="shared" ca="1" si="16"/>
        <v>0</v>
      </c>
      <c r="AF21" s="50">
        <f t="shared" ca="1" si="17"/>
        <v>0</v>
      </c>
      <c r="AG21" s="50">
        <f t="shared" ca="1" si="18"/>
        <v>0</v>
      </c>
      <c r="AH21" s="51">
        <f t="shared" ca="1" si="19"/>
        <v>20400</v>
      </c>
      <c r="AI21" s="35">
        <f t="shared" ca="1" si="20"/>
        <v>112200</v>
      </c>
      <c r="AJ21" s="49">
        <f t="shared" ca="1" si="21"/>
        <v>44.856000000000002</v>
      </c>
      <c r="AK21" s="50">
        <f t="shared" ca="1" si="22"/>
        <v>0</v>
      </c>
      <c r="AL21" s="50">
        <f t="shared" ca="1" si="23"/>
        <v>9.984</v>
      </c>
      <c r="AM21" s="50">
        <f t="shared" ca="1" si="24"/>
        <v>0</v>
      </c>
      <c r="AN21" s="50">
        <f t="shared" ca="1" si="25"/>
        <v>0</v>
      </c>
      <c r="AO21" s="50">
        <f t="shared" ca="1" si="26"/>
        <v>0</v>
      </c>
      <c r="AP21" s="51">
        <f t="shared" ca="1" si="27"/>
        <v>8.3039999999999985</v>
      </c>
      <c r="AQ21" s="36">
        <f t="shared" ca="1" si="28"/>
        <v>63.144000000000005</v>
      </c>
      <c r="AR21" s="49">
        <f t="shared" ca="1" si="29"/>
        <v>1591.7602996254682</v>
      </c>
      <c r="AS21" s="50" t="str">
        <f t="shared" ca="1" si="30"/>
        <v/>
      </c>
      <c r="AT21" s="50">
        <f t="shared" ca="1" si="31"/>
        <v>2043.2692307692307</v>
      </c>
      <c r="AU21" s="50" t="str">
        <f t="shared" ca="1" si="32"/>
        <v/>
      </c>
      <c r="AV21" s="50" t="str">
        <f t="shared" ca="1" si="33"/>
        <v/>
      </c>
      <c r="AW21" s="50" t="str">
        <f t="shared" ca="1" si="34"/>
        <v/>
      </c>
      <c r="AX21" s="51">
        <f t="shared" ca="1" si="35"/>
        <v>2456.6473988439311</v>
      </c>
      <c r="AY21" s="52">
        <f t="shared" ca="1" si="36"/>
        <v>1776.8909160015203</v>
      </c>
      <c r="AZ21" s="37">
        <f t="shared" si="37"/>
        <v>1591.7602996254682</v>
      </c>
      <c r="BA21" s="37">
        <f t="shared" si="38"/>
        <v>13709.677419354839</v>
      </c>
      <c r="BB21" s="37">
        <f t="shared" si="39"/>
        <v>2043.2692307692309</v>
      </c>
      <c r="BC21" s="37">
        <f t="shared" si="40"/>
        <v>7456.1403508771928</v>
      </c>
      <c r="BD21" s="37">
        <f t="shared" si="41"/>
        <v>32692.307692307695</v>
      </c>
      <c r="BE21" s="37">
        <f t="shared" si="42"/>
        <v>19318.18181818182</v>
      </c>
      <c r="BF21" s="37">
        <f t="shared" si="43"/>
        <v>2456.6473988439307</v>
      </c>
      <c r="BG21" s="38">
        <f t="shared" si="58"/>
        <v>7</v>
      </c>
      <c r="BH21" s="38">
        <f t="shared" si="52"/>
        <v>0</v>
      </c>
      <c r="BI21" s="38">
        <f t="shared" si="53"/>
        <v>2</v>
      </c>
      <c r="BJ21" s="38">
        <f t="shared" si="54"/>
        <v>0</v>
      </c>
      <c r="BK21" s="38">
        <f t="shared" si="55"/>
        <v>0</v>
      </c>
      <c r="BL21" s="38">
        <f t="shared" si="56"/>
        <v>0</v>
      </c>
      <c r="BM21" s="38">
        <f t="shared" si="57"/>
        <v>2</v>
      </c>
    </row>
    <row r="22" spans="1:65" ht="15" thickBot="1">
      <c r="B22" s="3" t="s">
        <v>52</v>
      </c>
      <c r="C22" s="39">
        <v>0.66666666666666663</v>
      </c>
      <c r="D22" s="40">
        <v>0.70833333333333337</v>
      </c>
      <c r="E22" s="186">
        <v>7.0000000000000007E-2</v>
      </c>
      <c r="F22" s="186">
        <v>0.17299999999999999</v>
      </c>
      <c r="G22" s="186">
        <v>0.11600000000000001</v>
      </c>
      <c r="H22" s="186">
        <v>0.28100000000000003</v>
      </c>
      <c r="I22" s="186">
        <v>0.13400000000000001</v>
      </c>
      <c r="J22" s="186">
        <v>0.152</v>
      </c>
      <c r="K22" s="186">
        <v>0.254</v>
      </c>
      <c r="L22" s="41">
        <f t="shared" ca="1" si="4"/>
        <v>480</v>
      </c>
      <c r="M22" s="42">
        <f t="shared" si="5"/>
        <v>0</v>
      </c>
      <c r="N22" s="43">
        <f t="shared" si="6"/>
        <v>2</v>
      </c>
      <c r="O22" s="43">
        <f t="shared" si="7"/>
        <v>0</v>
      </c>
      <c r="P22" s="43">
        <f t="shared" si="8"/>
        <v>7</v>
      </c>
      <c r="Q22" s="43">
        <f t="shared" si="9"/>
        <v>2</v>
      </c>
      <c r="R22" s="43">
        <f t="shared" si="10"/>
        <v>2</v>
      </c>
      <c r="S22" s="44">
        <f t="shared" si="11"/>
        <v>7</v>
      </c>
      <c r="T22" s="45">
        <f t="shared" ca="1" si="12"/>
        <v>80</v>
      </c>
      <c r="U22" s="29">
        <v>2550</v>
      </c>
      <c r="V22" s="29">
        <v>2550</v>
      </c>
      <c r="W22" s="29">
        <v>2550</v>
      </c>
      <c r="X22" s="29">
        <v>2550</v>
      </c>
      <c r="Y22" s="29">
        <v>2550</v>
      </c>
      <c r="Z22" s="29">
        <v>2550</v>
      </c>
      <c r="AA22" s="29">
        <v>2550</v>
      </c>
      <c r="AB22" s="49">
        <f t="shared" ca="1" si="13"/>
        <v>0</v>
      </c>
      <c r="AC22" s="50">
        <f t="shared" ca="1" si="14"/>
        <v>20400</v>
      </c>
      <c r="AD22" s="50">
        <f t="shared" ca="1" si="15"/>
        <v>0</v>
      </c>
      <c r="AE22" s="50">
        <f t="shared" ca="1" si="16"/>
        <v>71400</v>
      </c>
      <c r="AF22" s="50">
        <f t="shared" ca="1" si="17"/>
        <v>20400</v>
      </c>
      <c r="AG22" s="50">
        <f t="shared" ca="1" si="18"/>
        <v>20400</v>
      </c>
      <c r="AH22" s="51">
        <f t="shared" ca="1" si="19"/>
        <v>71400</v>
      </c>
      <c r="AI22" s="35">
        <f t="shared" ca="1" si="20"/>
        <v>204000</v>
      </c>
      <c r="AJ22" s="49">
        <f t="shared" ca="1" si="21"/>
        <v>0</v>
      </c>
      <c r="AK22" s="50">
        <f t="shared" ca="1" si="22"/>
        <v>8.3039999999999985</v>
      </c>
      <c r="AL22" s="50">
        <f t="shared" ca="1" si="23"/>
        <v>0</v>
      </c>
      <c r="AM22" s="50">
        <f t="shared" ca="1" si="24"/>
        <v>47.208000000000006</v>
      </c>
      <c r="AN22" s="50">
        <f t="shared" ca="1" si="25"/>
        <v>6.4320000000000004</v>
      </c>
      <c r="AO22" s="50">
        <f t="shared" ca="1" si="26"/>
        <v>7.2959999999999994</v>
      </c>
      <c r="AP22" s="51">
        <f t="shared" ca="1" si="27"/>
        <v>42.671999999999997</v>
      </c>
      <c r="AQ22" s="36">
        <f t="shared" ca="1" si="28"/>
        <v>111.91200000000001</v>
      </c>
      <c r="AR22" s="49" t="str">
        <f t="shared" ca="1" si="29"/>
        <v/>
      </c>
      <c r="AS22" s="50">
        <f t="shared" ca="1" si="30"/>
        <v>2456.6473988439311</v>
      </c>
      <c r="AT22" s="50" t="str">
        <f t="shared" ca="1" si="31"/>
        <v/>
      </c>
      <c r="AU22" s="50">
        <f t="shared" ca="1" si="32"/>
        <v>1512.4555160142347</v>
      </c>
      <c r="AV22" s="50">
        <f t="shared" ca="1" si="33"/>
        <v>3171.6417910447758</v>
      </c>
      <c r="AW22" s="50">
        <f t="shared" ca="1" si="34"/>
        <v>2796.0526315789475</v>
      </c>
      <c r="AX22" s="51">
        <f t="shared" ca="1" si="35"/>
        <v>1673.2283464566931</v>
      </c>
      <c r="AY22" s="52">
        <f t="shared" ca="1" si="36"/>
        <v>1822.8608192150975</v>
      </c>
      <c r="AZ22" s="37">
        <f t="shared" si="37"/>
        <v>6071.4285714285706</v>
      </c>
      <c r="BA22" s="37">
        <f t="shared" si="38"/>
        <v>2456.6473988439307</v>
      </c>
      <c r="BB22" s="37">
        <f t="shared" si="39"/>
        <v>3663.7931034482758</v>
      </c>
      <c r="BC22" s="37">
        <f t="shared" si="40"/>
        <v>1512.4555160142347</v>
      </c>
      <c r="BD22" s="37">
        <f t="shared" si="41"/>
        <v>3171.6417910447758</v>
      </c>
      <c r="BE22" s="37">
        <f t="shared" si="42"/>
        <v>2796.0526315789475</v>
      </c>
      <c r="BF22" s="37">
        <f t="shared" si="43"/>
        <v>1673.2283464566929</v>
      </c>
      <c r="BG22" s="38">
        <f t="shared" si="58"/>
        <v>0</v>
      </c>
      <c r="BH22" s="38">
        <f t="shared" si="52"/>
        <v>2</v>
      </c>
      <c r="BI22" s="38">
        <f t="shared" si="53"/>
        <v>0</v>
      </c>
      <c r="BJ22" s="38">
        <f t="shared" si="54"/>
        <v>7</v>
      </c>
      <c r="BK22" s="38">
        <f t="shared" si="55"/>
        <v>2</v>
      </c>
      <c r="BL22" s="38">
        <f t="shared" si="56"/>
        <v>2</v>
      </c>
      <c r="BM22" s="38">
        <f t="shared" si="57"/>
        <v>7</v>
      </c>
    </row>
    <row r="23" spans="1:65" ht="15" thickBot="1">
      <c r="B23" s="3" t="s">
        <v>52</v>
      </c>
      <c r="C23" s="39">
        <v>0.70833333333333337</v>
      </c>
      <c r="D23" s="40">
        <v>0.75</v>
      </c>
      <c r="E23" s="186">
        <v>0.189</v>
      </c>
      <c r="F23" s="186">
        <v>0.114</v>
      </c>
      <c r="G23" s="186">
        <v>0.23400000000000001</v>
      </c>
      <c r="H23" s="186">
        <v>0.17199999999999999</v>
      </c>
      <c r="I23" s="186">
        <v>0.30499999999999999</v>
      </c>
      <c r="J23" s="186">
        <v>4.2999999999999997E-2</v>
      </c>
      <c r="K23" s="186">
        <v>2.1999999999999999E-2</v>
      </c>
      <c r="L23" s="41">
        <f t="shared" ca="1" si="4"/>
        <v>312</v>
      </c>
      <c r="M23" s="42">
        <f t="shared" si="5"/>
        <v>2</v>
      </c>
      <c r="N23" s="43">
        <f t="shared" si="6"/>
        <v>0</v>
      </c>
      <c r="O23" s="43">
        <f t="shared" si="7"/>
        <v>2</v>
      </c>
      <c r="P23" s="43">
        <f t="shared" si="8"/>
        <v>2</v>
      </c>
      <c r="Q23" s="43">
        <f t="shared" si="9"/>
        <v>7</v>
      </c>
      <c r="R23" s="43">
        <f t="shared" si="10"/>
        <v>0</v>
      </c>
      <c r="S23" s="44">
        <f t="shared" si="11"/>
        <v>0</v>
      </c>
      <c r="T23" s="45">
        <f t="shared" ca="1" si="12"/>
        <v>52</v>
      </c>
      <c r="U23" s="29">
        <v>2550</v>
      </c>
      <c r="V23" s="29">
        <v>2550</v>
      </c>
      <c r="W23" s="29">
        <v>2550</v>
      </c>
      <c r="X23" s="29">
        <v>2550</v>
      </c>
      <c r="Y23" s="29">
        <v>2550</v>
      </c>
      <c r="Z23" s="29">
        <v>2550</v>
      </c>
      <c r="AA23" s="29">
        <v>2550</v>
      </c>
      <c r="AB23" s="49">
        <f t="shared" ca="1" si="13"/>
        <v>20400</v>
      </c>
      <c r="AC23" s="50">
        <f t="shared" ca="1" si="14"/>
        <v>0</v>
      </c>
      <c r="AD23" s="50">
        <f t="shared" ca="1" si="15"/>
        <v>20400</v>
      </c>
      <c r="AE23" s="50">
        <f t="shared" ca="1" si="16"/>
        <v>20400</v>
      </c>
      <c r="AF23" s="50">
        <f t="shared" ca="1" si="17"/>
        <v>71400</v>
      </c>
      <c r="AG23" s="50">
        <f t="shared" ca="1" si="18"/>
        <v>0</v>
      </c>
      <c r="AH23" s="51">
        <f t="shared" ca="1" si="19"/>
        <v>0</v>
      </c>
      <c r="AI23" s="35">
        <f t="shared" ca="1" si="20"/>
        <v>132600</v>
      </c>
      <c r="AJ23" s="49">
        <f t="shared" ca="1" si="21"/>
        <v>9.0719999999999992</v>
      </c>
      <c r="AK23" s="50">
        <f t="shared" ca="1" si="22"/>
        <v>0</v>
      </c>
      <c r="AL23" s="50">
        <f t="shared" ca="1" si="23"/>
        <v>11.232000000000001</v>
      </c>
      <c r="AM23" s="50">
        <f t="shared" ca="1" si="24"/>
        <v>8.2560000000000002</v>
      </c>
      <c r="AN23" s="50">
        <f t="shared" ca="1" si="25"/>
        <v>51.24</v>
      </c>
      <c r="AO23" s="50">
        <f t="shared" ca="1" si="26"/>
        <v>0</v>
      </c>
      <c r="AP23" s="51">
        <f t="shared" ca="1" si="27"/>
        <v>0</v>
      </c>
      <c r="AQ23" s="36">
        <f t="shared" ca="1" si="28"/>
        <v>79.800000000000011</v>
      </c>
      <c r="AR23" s="49">
        <f t="shared" ca="1" si="29"/>
        <v>2248.6772486772488</v>
      </c>
      <c r="AS23" s="50" t="str">
        <f t="shared" ca="1" si="30"/>
        <v/>
      </c>
      <c r="AT23" s="50">
        <f t="shared" ca="1" si="31"/>
        <v>1816.2393162393162</v>
      </c>
      <c r="AU23" s="50">
        <f t="shared" ca="1" si="32"/>
        <v>2470.9302325581393</v>
      </c>
      <c r="AV23" s="50">
        <f t="shared" ca="1" si="33"/>
        <v>1393.4426229508197</v>
      </c>
      <c r="AW23" s="50" t="str">
        <f t="shared" ca="1" si="34"/>
        <v/>
      </c>
      <c r="AX23" s="51" t="str">
        <f t="shared" ca="1" si="35"/>
        <v/>
      </c>
      <c r="AY23" s="52">
        <f t="shared" ca="1" si="36"/>
        <v>1661.6541353383457</v>
      </c>
      <c r="AZ23" s="37">
        <f t="shared" si="37"/>
        <v>2248.6772486772488</v>
      </c>
      <c r="BA23" s="37">
        <f t="shared" si="38"/>
        <v>3728.0701754385964</v>
      </c>
      <c r="BB23" s="37">
        <f t="shared" si="39"/>
        <v>1816.2393162393162</v>
      </c>
      <c r="BC23" s="37">
        <f t="shared" si="40"/>
        <v>2470.9302325581398</v>
      </c>
      <c r="BD23" s="37">
        <f t="shared" si="41"/>
        <v>1393.4426229508197</v>
      </c>
      <c r="BE23" s="37">
        <f t="shared" si="42"/>
        <v>9883.7209302325591</v>
      </c>
      <c r="BF23" s="37">
        <f t="shared" si="43"/>
        <v>19318.18181818182</v>
      </c>
      <c r="BG23" s="38">
        <f t="shared" si="58"/>
        <v>2</v>
      </c>
      <c r="BH23" s="38">
        <f t="shared" si="52"/>
        <v>0</v>
      </c>
      <c r="BI23" s="38">
        <f t="shared" si="53"/>
        <v>2</v>
      </c>
      <c r="BJ23" s="38">
        <f t="shared" si="54"/>
        <v>2</v>
      </c>
      <c r="BK23" s="38">
        <f t="shared" si="55"/>
        <v>7</v>
      </c>
      <c r="BL23" s="38">
        <f t="shared" si="56"/>
        <v>0</v>
      </c>
      <c r="BM23" s="38">
        <f t="shared" si="57"/>
        <v>0</v>
      </c>
    </row>
    <row r="24" spans="1:65" ht="15" thickBot="1">
      <c r="B24" s="3" t="s">
        <v>48</v>
      </c>
      <c r="C24" s="39">
        <v>0.75</v>
      </c>
      <c r="D24" s="40">
        <v>0.79166666666666663</v>
      </c>
      <c r="E24" s="186">
        <v>6.6000000000000003E-2</v>
      </c>
      <c r="F24" s="186">
        <v>0.21299999999999999</v>
      </c>
      <c r="G24" s="186">
        <v>0.16500000000000001</v>
      </c>
      <c r="H24" s="186">
        <v>0.14699999999999999</v>
      </c>
      <c r="I24" s="186">
        <v>0.224</v>
      </c>
      <c r="J24" s="186">
        <v>8.8999999999999996E-2</v>
      </c>
      <c r="K24" s="186">
        <v>0.14899999999999999</v>
      </c>
      <c r="L24" s="41">
        <f t="shared" ca="1" si="4"/>
        <v>240</v>
      </c>
      <c r="M24" s="42">
        <f t="shared" si="5"/>
        <v>0</v>
      </c>
      <c r="N24" s="43">
        <f t="shared" si="6"/>
        <v>2</v>
      </c>
      <c r="O24" s="43">
        <f t="shared" si="7"/>
        <v>2</v>
      </c>
      <c r="P24" s="43">
        <f t="shared" si="8"/>
        <v>2</v>
      </c>
      <c r="Q24" s="43">
        <f t="shared" si="9"/>
        <v>2</v>
      </c>
      <c r="R24" s="43">
        <f t="shared" si="10"/>
        <v>0</v>
      </c>
      <c r="S24" s="44">
        <f t="shared" si="11"/>
        <v>2</v>
      </c>
      <c r="T24" s="45">
        <f t="shared" ca="1" si="12"/>
        <v>40</v>
      </c>
      <c r="U24" s="29">
        <v>2550</v>
      </c>
      <c r="V24" s="29">
        <v>2550</v>
      </c>
      <c r="W24" s="29">
        <v>2550</v>
      </c>
      <c r="X24" s="29">
        <v>2550</v>
      </c>
      <c r="Y24" s="29">
        <v>2550</v>
      </c>
      <c r="Z24" s="29">
        <v>2550</v>
      </c>
      <c r="AA24" s="29">
        <v>2550</v>
      </c>
      <c r="AB24" s="49">
        <f t="shared" ca="1" si="13"/>
        <v>0</v>
      </c>
      <c r="AC24" s="50">
        <f t="shared" ca="1" si="14"/>
        <v>20400</v>
      </c>
      <c r="AD24" s="50">
        <f t="shared" ca="1" si="15"/>
        <v>20400</v>
      </c>
      <c r="AE24" s="50">
        <f t="shared" ca="1" si="16"/>
        <v>20400</v>
      </c>
      <c r="AF24" s="50">
        <f t="shared" ca="1" si="17"/>
        <v>20400</v>
      </c>
      <c r="AG24" s="50">
        <f t="shared" ca="1" si="18"/>
        <v>0</v>
      </c>
      <c r="AH24" s="51">
        <f t="shared" ca="1" si="19"/>
        <v>20400</v>
      </c>
      <c r="AI24" s="35">
        <f t="shared" ca="1" si="20"/>
        <v>102000</v>
      </c>
      <c r="AJ24" s="49">
        <f t="shared" ca="1" si="21"/>
        <v>0</v>
      </c>
      <c r="AK24" s="50">
        <f t="shared" ca="1" si="22"/>
        <v>10.224</v>
      </c>
      <c r="AL24" s="50">
        <f t="shared" ca="1" si="23"/>
        <v>7.92</v>
      </c>
      <c r="AM24" s="50">
        <f t="shared" ca="1" si="24"/>
        <v>7.0559999999999992</v>
      </c>
      <c r="AN24" s="50">
        <f t="shared" ca="1" si="25"/>
        <v>10.752000000000001</v>
      </c>
      <c r="AO24" s="50">
        <f t="shared" ca="1" si="26"/>
        <v>0</v>
      </c>
      <c r="AP24" s="51">
        <f t="shared" ca="1" si="27"/>
        <v>7.1519999999999992</v>
      </c>
      <c r="AQ24" s="36">
        <f t="shared" ca="1" si="28"/>
        <v>43.103999999999999</v>
      </c>
      <c r="AR24" s="49" t="str">
        <f t="shared" ca="1" si="29"/>
        <v/>
      </c>
      <c r="AS24" s="50">
        <f t="shared" ca="1" si="30"/>
        <v>1995.3051643192489</v>
      </c>
      <c r="AT24" s="50">
        <f t="shared" ca="1" si="31"/>
        <v>2575.757575757576</v>
      </c>
      <c r="AU24" s="50">
        <f t="shared" ca="1" si="32"/>
        <v>2891.1564625850342</v>
      </c>
      <c r="AV24" s="50">
        <f t="shared" ca="1" si="33"/>
        <v>1897.3214285714284</v>
      </c>
      <c r="AW24" s="50" t="str">
        <f t="shared" ca="1" si="34"/>
        <v/>
      </c>
      <c r="AX24" s="51">
        <f t="shared" ca="1" si="35"/>
        <v>2852.3489932885909</v>
      </c>
      <c r="AY24" s="52">
        <f t="shared" ca="1" si="36"/>
        <v>2366.3697104677062</v>
      </c>
      <c r="AZ24" s="37">
        <f t="shared" si="37"/>
        <v>6439.393939393939</v>
      </c>
      <c r="BA24" s="37">
        <f t="shared" si="38"/>
        <v>1995.3051643192489</v>
      </c>
      <c r="BB24" s="37">
        <f t="shared" si="39"/>
        <v>2575.7575757575755</v>
      </c>
      <c r="BC24" s="37">
        <f t="shared" si="40"/>
        <v>2891.1564625850342</v>
      </c>
      <c r="BD24" s="37">
        <f t="shared" si="41"/>
        <v>1897.3214285714284</v>
      </c>
      <c r="BE24" s="37">
        <f t="shared" si="42"/>
        <v>4775.2808988764045</v>
      </c>
      <c r="BF24" s="37">
        <f t="shared" si="43"/>
        <v>2852.3489932885909</v>
      </c>
      <c r="BG24" s="38">
        <f t="shared" si="58"/>
        <v>0</v>
      </c>
      <c r="BH24" s="38">
        <f t="shared" si="52"/>
        <v>2</v>
      </c>
      <c r="BI24" s="38">
        <f t="shared" si="53"/>
        <v>2</v>
      </c>
      <c r="BJ24" s="38">
        <f t="shared" si="54"/>
        <v>2</v>
      </c>
      <c r="BK24" s="38">
        <f t="shared" si="55"/>
        <v>2</v>
      </c>
      <c r="BL24" s="38">
        <f t="shared" si="56"/>
        <v>0</v>
      </c>
      <c r="BM24" s="38">
        <f t="shared" si="57"/>
        <v>2</v>
      </c>
    </row>
    <row r="25" spans="1:65" ht="15" thickBot="1">
      <c r="B25" s="3" t="s">
        <v>48</v>
      </c>
      <c r="C25" s="39">
        <v>0.79166666666666663</v>
      </c>
      <c r="D25" s="40">
        <v>0.83333333333333337</v>
      </c>
      <c r="E25" s="186">
        <v>0.218</v>
      </c>
      <c r="F25" s="186">
        <v>0.14799999999999999</v>
      </c>
      <c r="G25" s="186">
        <v>5.1999999999999998E-2</v>
      </c>
      <c r="H25" s="186">
        <v>0.16600000000000001</v>
      </c>
      <c r="I25" s="186">
        <v>0.13600000000000001</v>
      </c>
      <c r="J25" s="186">
        <v>0.13</v>
      </c>
      <c r="K25" s="186">
        <v>0.32400000000000001</v>
      </c>
      <c r="L25" s="41">
        <f t="shared" ca="1" si="4"/>
        <v>408</v>
      </c>
      <c r="M25" s="42">
        <f t="shared" si="5"/>
        <v>2</v>
      </c>
      <c r="N25" s="43">
        <f t="shared" si="6"/>
        <v>2</v>
      </c>
      <c r="O25" s="43">
        <f t="shared" si="7"/>
        <v>0</v>
      </c>
      <c r="P25" s="43">
        <f t="shared" si="8"/>
        <v>2</v>
      </c>
      <c r="Q25" s="43">
        <f t="shared" si="9"/>
        <v>2</v>
      </c>
      <c r="R25" s="43">
        <f t="shared" si="10"/>
        <v>2</v>
      </c>
      <c r="S25" s="44">
        <f t="shared" si="11"/>
        <v>7</v>
      </c>
      <c r="T25" s="45">
        <f t="shared" ca="1" si="12"/>
        <v>68</v>
      </c>
      <c r="U25" s="29">
        <v>2550</v>
      </c>
      <c r="V25" s="29">
        <v>2550</v>
      </c>
      <c r="W25" s="29">
        <v>2550</v>
      </c>
      <c r="X25" s="29">
        <v>2550</v>
      </c>
      <c r="Y25" s="29">
        <v>2550</v>
      </c>
      <c r="Z25" s="29">
        <v>2550</v>
      </c>
      <c r="AA25" s="29">
        <v>2550</v>
      </c>
      <c r="AB25" s="49">
        <f t="shared" ca="1" si="13"/>
        <v>20400</v>
      </c>
      <c r="AC25" s="50">
        <f t="shared" ca="1" si="14"/>
        <v>20400</v>
      </c>
      <c r="AD25" s="50">
        <f t="shared" ca="1" si="15"/>
        <v>0</v>
      </c>
      <c r="AE25" s="50">
        <f t="shared" ca="1" si="16"/>
        <v>20400</v>
      </c>
      <c r="AF25" s="50">
        <f t="shared" ca="1" si="17"/>
        <v>20400</v>
      </c>
      <c r="AG25" s="50">
        <f t="shared" ca="1" si="18"/>
        <v>20400</v>
      </c>
      <c r="AH25" s="51">
        <f t="shared" ca="1" si="19"/>
        <v>71400</v>
      </c>
      <c r="AI25" s="35">
        <f t="shared" ca="1" si="20"/>
        <v>173400</v>
      </c>
      <c r="AJ25" s="49">
        <f t="shared" ca="1" si="21"/>
        <v>10.464</v>
      </c>
      <c r="AK25" s="50">
        <f t="shared" ca="1" si="22"/>
        <v>7.1039999999999992</v>
      </c>
      <c r="AL25" s="50">
        <f t="shared" ca="1" si="23"/>
        <v>0</v>
      </c>
      <c r="AM25" s="50">
        <f t="shared" ca="1" si="24"/>
        <v>7.968</v>
      </c>
      <c r="AN25" s="50">
        <f t="shared" ca="1" si="25"/>
        <v>6.5280000000000005</v>
      </c>
      <c r="AO25" s="50">
        <f t="shared" ca="1" si="26"/>
        <v>6.24</v>
      </c>
      <c r="AP25" s="51">
        <f t="shared" ca="1" si="27"/>
        <v>54.432000000000002</v>
      </c>
      <c r="AQ25" s="36">
        <f t="shared" ca="1" si="28"/>
        <v>92.736000000000004</v>
      </c>
      <c r="AR25" s="49">
        <f t="shared" ca="1" si="29"/>
        <v>1949.5412844036696</v>
      </c>
      <c r="AS25" s="50">
        <f t="shared" ca="1" si="30"/>
        <v>2871.6216216216221</v>
      </c>
      <c r="AT25" s="50" t="str">
        <f t="shared" ca="1" si="31"/>
        <v/>
      </c>
      <c r="AU25" s="50">
        <f t="shared" ca="1" si="32"/>
        <v>2560.2409638554218</v>
      </c>
      <c r="AV25" s="50">
        <f t="shared" ca="1" si="33"/>
        <v>3125</v>
      </c>
      <c r="AW25" s="50">
        <f t="shared" ca="1" si="34"/>
        <v>3269.2307692307691</v>
      </c>
      <c r="AX25" s="51">
        <f t="shared" ca="1" si="35"/>
        <v>1311.7283950617284</v>
      </c>
      <c r="AY25" s="52">
        <f t="shared" ca="1" si="36"/>
        <v>1869.8240165631469</v>
      </c>
      <c r="AZ25" s="37">
        <f t="shared" si="37"/>
        <v>1949.5412844036698</v>
      </c>
      <c r="BA25" s="37">
        <f t="shared" si="38"/>
        <v>2871.6216216216217</v>
      </c>
      <c r="BB25" s="37">
        <f t="shared" si="39"/>
        <v>8173.0769230769238</v>
      </c>
      <c r="BC25" s="37">
        <f t="shared" si="40"/>
        <v>2560.2409638554213</v>
      </c>
      <c r="BD25" s="37">
        <f t="shared" si="41"/>
        <v>3125</v>
      </c>
      <c r="BE25" s="37">
        <f t="shared" si="42"/>
        <v>3269.2307692307691</v>
      </c>
      <c r="BF25" s="37">
        <f t="shared" si="43"/>
        <v>1311.7283950617284</v>
      </c>
      <c r="BG25" s="38">
        <f t="shared" si="58"/>
        <v>2</v>
      </c>
      <c r="BH25" s="38">
        <f t="shared" si="52"/>
        <v>2</v>
      </c>
      <c r="BI25" s="38">
        <f t="shared" si="53"/>
        <v>0</v>
      </c>
      <c r="BJ25" s="38">
        <f t="shared" si="54"/>
        <v>2</v>
      </c>
      <c r="BK25" s="38">
        <f t="shared" si="55"/>
        <v>2</v>
      </c>
      <c r="BL25" s="38">
        <f t="shared" si="56"/>
        <v>2</v>
      </c>
      <c r="BM25" s="38">
        <f t="shared" si="57"/>
        <v>7</v>
      </c>
    </row>
    <row r="26" spans="1:65" ht="15" thickBot="1">
      <c r="B26" s="3" t="s">
        <v>47</v>
      </c>
      <c r="C26" s="39">
        <v>0.83333333333333337</v>
      </c>
      <c r="D26" s="40">
        <v>0.875</v>
      </c>
      <c r="E26" s="186">
        <v>0.106</v>
      </c>
      <c r="F26" s="186">
        <v>0.192</v>
      </c>
      <c r="G26" s="186">
        <v>0.123</v>
      </c>
      <c r="H26" s="186">
        <v>0.17299999999999999</v>
      </c>
      <c r="I26" s="186">
        <v>0.11799999999999999</v>
      </c>
      <c r="J26" s="186">
        <v>0.183</v>
      </c>
      <c r="K26" s="186">
        <v>0.27800000000000002</v>
      </c>
      <c r="L26" s="41">
        <f t="shared" ca="1" si="4"/>
        <v>360</v>
      </c>
      <c r="M26" s="42">
        <f t="shared" si="5"/>
        <v>0</v>
      </c>
      <c r="N26" s="43">
        <f t="shared" si="6"/>
        <v>2</v>
      </c>
      <c r="O26" s="43">
        <f t="shared" si="7"/>
        <v>2</v>
      </c>
      <c r="P26" s="43">
        <f t="shared" si="8"/>
        <v>2</v>
      </c>
      <c r="Q26" s="43">
        <f t="shared" si="9"/>
        <v>0</v>
      </c>
      <c r="R26" s="43">
        <f t="shared" si="10"/>
        <v>2</v>
      </c>
      <c r="S26" s="44">
        <f t="shared" si="11"/>
        <v>7</v>
      </c>
      <c r="T26" s="45">
        <f t="shared" ca="1" si="12"/>
        <v>60</v>
      </c>
      <c r="U26" s="29">
        <v>2550</v>
      </c>
      <c r="V26" s="29">
        <v>2550</v>
      </c>
      <c r="W26" s="29">
        <v>2550</v>
      </c>
      <c r="X26" s="29">
        <v>2550</v>
      </c>
      <c r="Y26" s="29">
        <v>2550</v>
      </c>
      <c r="Z26" s="29">
        <v>2550</v>
      </c>
      <c r="AA26" s="29">
        <v>2550</v>
      </c>
      <c r="AB26" s="49">
        <f t="shared" ca="1" si="13"/>
        <v>0</v>
      </c>
      <c r="AC26" s="50">
        <f t="shared" ca="1" si="14"/>
        <v>20400</v>
      </c>
      <c r="AD26" s="50">
        <f t="shared" ca="1" si="15"/>
        <v>20400</v>
      </c>
      <c r="AE26" s="50">
        <f t="shared" ca="1" si="16"/>
        <v>20400</v>
      </c>
      <c r="AF26" s="50">
        <f t="shared" ca="1" si="17"/>
        <v>0</v>
      </c>
      <c r="AG26" s="50">
        <f t="shared" ca="1" si="18"/>
        <v>20400</v>
      </c>
      <c r="AH26" s="51">
        <f t="shared" ca="1" si="19"/>
        <v>71400</v>
      </c>
      <c r="AI26" s="35">
        <f t="shared" ca="1" si="20"/>
        <v>153000</v>
      </c>
      <c r="AJ26" s="49">
        <f t="shared" ca="1" si="21"/>
        <v>0</v>
      </c>
      <c r="AK26" s="50">
        <f t="shared" ca="1" si="22"/>
        <v>9.2160000000000011</v>
      </c>
      <c r="AL26" s="50">
        <f t="shared" ca="1" si="23"/>
        <v>5.9039999999999999</v>
      </c>
      <c r="AM26" s="50">
        <f t="shared" ca="1" si="24"/>
        <v>8.3039999999999985</v>
      </c>
      <c r="AN26" s="50">
        <f t="shared" ca="1" si="25"/>
        <v>0</v>
      </c>
      <c r="AO26" s="50">
        <f t="shared" ca="1" si="26"/>
        <v>8.7839999999999989</v>
      </c>
      <c r="AP26" s="51">
        <f t="shared" ca="1" si="27"/>
        <v>46.704000000000008</v>
      </c>
      <c r="AQ26" s="36">
        <f t="shared" ca="1" si="28"/>
        <v>78.912000000000006</v>
      </c>
      <c r="AR26" s="49" t="str">
        <f t="shared" ca="1" si="29"/>
        <v/>
      </c>
      <c r="AS26" s="50">
        <f t="shared" ca="1" si="30"/>
        <v>2213.5416666666665</v>
      </c>
      <c r="AT26" s="50">
        <f t="shared" ca="1" si="31"/>
        <v>3455.2845528455287</v>
      </c>
      <c r="AU26" s="50">
        <f t="shared" ca="1" si="32"/>
        <v>2456.6473988439311</v>
      </c>
      <c r="AV26" s="50" t="str">
        <f t="shared" ca="1" si="33"/>
        <v/>
      </c>
      <c r="AW26" s="50">
        <f t="shared" ca="1" si="34"/>
        <v>2322.4043715846997</v>
      </c>
      <c r="AX26" s="51">
        <f t="shared" ca="1" si="35"/>
        <v>1528.776978417266</v>
      </c>
      <c r="AY26" s="52">
        <f t="shared" ca="1" si="36"/>
        <v>1938.868613138686</v>
      </c>
      <c r="AZ26" s="37">
        <f t="shared" si="37"/>
        <v>4009.433962264151</v>
      </c>
      <c r="BA26" s="37">
        <f t="shared" si="38"/>
        <v>2213.5416666666665</v>
      </c>
      <c r="BB26" s="37">
        <f t="shared" si="39"/>
        <v>3455.2845528455287</v>
      </c>
      <c r="BC26" s="37">
        <f t="shared" si="40"/>
        <v>2456.6473988439307</v>
      </c>
      <c r="BD26" s="37">
        <f t="shared" si="41"/>
        <v>3601.6949152542375</v>
      </c>
      <c r="BE26" s="37">
        <f t="shared" si="42"/>
        <v>2322.4043715846997</v>
      </c>
      <c r="BF26" s="37">
        <f t="shared" si="43"/>
        <v>1528.776978417266</v>
      </c>
      <c r="BG26" s="218">
        <f t="shared" si="51"/>
        <v>0</v>
      </c>
      <c r="BH26" s="218">
        <f t="shared" si="52"/>
        <v>2</v>
      </c>
      <c r="BI26" s="218">
        <f t="shared" si="53"/>
        <v>2</v>
      </c>
      <c r="BJ26" s="218">
        <f t="shared" si="54"/>
        <v>2</v>
      </c>
      <c r="BK26" s="218">
        <f t="shared" si="55"/>
        <v>0</v>
      </c>
      <c r="BL26" s="218">
        <f t="shared" si="56"/>
        <v>2</v>
      </c>
      <c r="BM26" s="218">
        <f t="shared" si="57"/>
        <v>7</v>
      </c>
    </row>
    <row r="27" spans="1:65" ht="15" thickBot="1">
      <c r="B27" s="3" t="s">
        <v>47</v>
      </c>
      <c r="C27" s="39">
        <v>0.875</v>
      </c>
      <c r="D27" s="40">
        <v>0.91666666666666663</v>
      </c>
      <c r="E27" s="186">
        <v>0.217</v>
      </c>
      <c r="F27" s="186">
        <v>0.41</v>
      </c>
      <c r="G27" s="186">
        <v>7.6999999999999999E-2</v>
      </c>
      <c r="H27" s="186">
        <v>0.16500000000000001</v>
      </c>
      <c r="I27" s="186">
        <v>0.28399999999999997</v>
      </c>
      <c r="J27" s="186">
        <v>0.23</v>
      </c>
      <c r="K27" s="186">
        <v>0.32500000000000001</v>
      </c>
      <c r="L27" s="41">
        <f t="shared" ca="1" si="4"/>
        <v>648</v>
      </c>
      <c r="M27" s="42">
        <f t="shared" si="5"/>
        <v>2</v>
      </c>
      <c r="N27" s="43">
        <f t="shared" si="6"/>
        <v>7</v>
      </c>
      <c r="O27" s="43">
        <f t="shared" si="7"/>
        <v>0</v>
      </c>
      <c r="P27" s="43">
        <f t="shared" si="8"/>
        <v>2</v>
      </c>
      <c r="Q27" s="43">
        <f t="shared" si="9"/>
        <v>7</v>
      </c>
      <c r="R27" s="43">
        <f t="shared" si="10"/>
        <v>2</v>
      </c>
      <c r="S27" s="44">
        <f t="shared" si="11"/>
        <v>7</v>
      </c>
      <c r="T27" s="45">
        <f t="shared" ca="1" si="12"/>
        <v>108</v>
      </c>
      <c r="U27" s="29">
        <v>2550</v>
      </c>
      <c r="V27" s="29">
        <v>2550</v>
      </c>
      <c r="W27" s="29">
        <v>2550</v>
      </c>
      <c r="X27" s="29">
        <v>2550</v>
      </c>
      <c r="Y27" s="29">
        <v>2550</v>
      </c>
      <c r="Z27" s="29">
        <v>2550</v>
      </c>
      <c r="AA27" s="29">
        <v>2550</v>
      </c>
      <c r="AB27" s="49">
        <f t="shared" ca="1" si="13"/>
        <v>20400</v>
      </c>
      <c r="AC27" s="50">
        <f t="shared" ca="1" si="14"/>
        <v>71400</v>
      </c>
      <c r="AD27" s="50">
        <f t="shared" ca="1" si="15"/>
        <v>0</v>
      </c>
      <c r="AE27" s="50">
        <f t="shared" ca="1" si="16"/>
        <v>20400</v>
      </c>
      <c r="AF27" s="50">
        <f t="shared" ca="1" si="17"/>
        <v>71400</v>
      </c>
      <c r="AG27" s="50">
        <f t="shared" ca="1" si="18"/>
        <v>20400</v>
      </c>
      <c r="AH27" s="51">
        <f t="shared" ca="1" si="19"/>
        <v>71400</v>
      </c>
      <c r="AI27" s="35">
        <f t="shared" ca="1" si="20"/>
        <v>275400</v>
      </c>
      <c r="AJ27" s="49">
        <f t="shared" ca="1" si="21"/>
        <v>10.416</v>
      </c>
      <c r="AK27" s="50">
        <f t="shared" ca="1" si="22"/>
        <v>68.88</v>
      </c>
      <c r="AL27" s="50">
        <f t="shared" ca="1" si="23"/>
        <v>0</v>
      </c>
      <c r="AM27" s="50">
        <f t="shared" ca="1" si="24"/>
        <v>7.92</v>
      </c>
      <c r="AN27" s="50">
        <f t="shared" ca="1" si="25"/>
        <v>47.711999999999996</v>
      </c>
      <c r="AO27" s="50">
        <f t="shared" ca="1" si="26"/>
        <v>11.040000000000001</v>
      </c>
      <c r="AP27" s="51">
        <f t="shared" ca="1" si="27"/>
        <v>54.6</v>
      </c>
      <c r="AQ27" s="36">
        <f t="shared" ca="1" si="28"/>
        <v>200.56799999999998</v>
      </c>
      <c r="AR27" s="49">
        <f t="shared" ca="1" si="29"/>
        <v>1958.5253456221199</v>
      </c>
      <c r="AS27" s="50">
        <f t="shared" ca="1" si="30"/>
        <v>1036.5853658536587</v>
      </c>
      <c r="AT27" s="50" t="str">
        <f t="shared" ca="1" si="31"/>
        <v/>
      </c>
      <c r="AU27" s="50">
        <f t="shared" ca="1" si="32"/>
        <v>2575.757575757576</v>
      </c>
      <c r="AV27" s="50">
        <f t="shared" ca="1" si="33"/>
        <v>1496.4788732394368</v>
      </c>
      <c r="AW27" s="50">
        <f t="shared" ca="1" si="34"/>
        <v>1847.8260869565215</v>
      </c>
      <c r="AX27" s="51">
        <f t="shared" ca="1" si="35"/>
        <v>1307.6923076923076</v>
      </c>
      <c r="AY27" s="52">
        <f t="shared" ca="1" si="36"/>
        <v>1373.1003948785451</v>
      </c>
      <c r="AZ27" s="37">
        <f t="shared" si="37"/>
        <v>1958.5253456221199</v>
      </c>
      <c r="BA27" s="37">
        <f t="shared" si="38"/>
        <v>1036.5853658536587</v>
      </c>
      <c r="BB27" s="37">
        <f t="shared" si="39"/>
        <v>5519.4805194805194</v>
      </c>
      <c r="BC27" s="37">
        <f t="shared" si="40"/>
        <v>2575.7575757575755</v>
      </c>
      <c r="BD27" s="37">
        <f t="shared" si="41"/>
        <v>1496.4788732394368</v>
      </c>
      <c r="BE27" s="37">
        <f t="shared" si="42"/>
        <v>1847.8260869565217</v>
      </c>
      <c r="BF27" s="37">
        <f t="shared" si="43"/>
        <v>1307.6923076923076</v>
      </c>
      <c r="BG27" s="218">
        <f t="shared" ref="BG27:BG28" si="59">VLOOKUP(AZ27,$BO$2:$BP$10,2,TRUE)</f>
        <v>2</v>
      </c>
      <c r="BH27" s="218">
        <f t="shared" si="52"/>
        <v>7</v>
      </c>
      <c r="BI27" s="218">
        <f t="shared" si="53"/>
        <v>0</v>
      </c>
      <c r="BJ27" s="218">
        <f t="shared" si="54"/>
        <v>2</v>
      </c>
      <c r="BK27" s="218">
        <f t="shared" si="55"/>
        <v>7</v>
      </c>
      <c r="BL27" s="218">
        <f t="shared" si="56"/>
        <v>2</v>
      </c>
      <c r="BM27" s="218">
        <f t="shared" si="57"/>
        <v>7</v>
      </c>
    </row>
    <row r="28" spans="1:65" ht="15" thickBot="1">
      <c r="B28" s="3" t="s">
        <v>47</v>
      </c>
      <c r="C28" s="39">
        <v>0.91666666666666663</v>
      </c>
      <c r="D28" s="40">
        <v>0.95833333333333337</v>
      </c>
      <c r="E28" s="186">
        <v>6.0999999999999999E-2</v>
      </c>
      <c r="F28" s="186">
        <v>0.255</v>
      </c>
      <c r="G28" s="186">
        <v>0.16200000000000001</v>
      </c>
      <c r="H28" s="186">
        <v>0.158</v>
      </c>
      <c r="I28" s="186">
        <v>0.124</v>
      </c>
      <c r="J28" s="186">
        <v>0.28199999999999997</v>
      </c>
      <c r="K28" s="186">
        <v>0.23400000000000001</v>
      </c>
      <c r="L28" s="41">
        <f t="shared" ca="1" si="4"/>
        <v>528</v>
      </c>
      <c r="M28" s="42">
        <f t="shared" si="5"/>
        <v>0</v>
      </c>
      <c r="N28" s="43">
        <f t="shared" si="6"/>
        <v>7</v>
      </c>
      <c r="O28" s="43">
        <f t="shared" si="7"/>
        <v>2</v>
      </c>
      <c r="P28" s="43">
        <f t="shared" si="8"/>
        <v>2</v>
      </c>
      <c r="Q28" s="43">
        <f t="shared" si="9"/>
        <v>2</v>
      </c>
      <c r="R28" s="43">
        <f t="shared" si="10"/>
        <v>7</v>
      </c>
      <c r="S28" s="44">
        <f t="shared" si="11"/>
        <v>2</v>
      </c>
      <c r="T28" s="45">
        <f t="shared" ca="1" si="12"/>
        <v>88</v>
      </c>
      <c r="U28" s="29">
        <v>2550</v>
      </c>
      <c r="V28" s="29">
        <v>2550</v>
      </c>
      <c r="W28" s="29">
        <v>2550</v>
      </c>
      <c r="X28" s="29">
        <v>2550</v>
      </c>
      <c r="Y28" s="29">
        <v>2550</v>
      </c>
      <c r="Z28" s="29">
        <v>2550</v>
      </c>
      <c r="AA28" s="29">
        <v>2550</v>
      </c>
      <c r="AB28" s="49">
        <f t="shared" ca="1" si="13"/>
        <v>0</v>
      </c>
      <c r="AC28" s="50">
        <f t="shared" ca="1" si="14"/>
        <v>71400</v>
      </c>
      <c r="AD28" s="50">
        <f t="shared" ca="1" si="15"/>
        <v>20400</v>
      </c>
      <c r="AE28" s="50">
        <f t="shared" ca="1" si="16"/>
        <v>20400</v>
      </c>
      <c r="AF28" s="50">
        <f t="shared" ca="1" si="17"/>
        <v>20400</v>
      </c>
      <c r="AG28" s="50">
        <f t="shared" ca="1" si="18"/>
        <v>71400</v>
      </c>
      <c r="AH28" s="51">
        <f t="shared" ca="1" si="19"/>
        <v>20400</v>
      </c>
      <c r="AI28" s="35">
        <f t="shared" ca="1" si="20"/>
        <v>224400</v>
      </c>
      <c r="AJ28" s="49">
        <f t="shared" ca="1" si="21"/>
        <v>0</v>
      </c>
      <c r="AK28" s="50">
        <f t="shared" ca="1" si="22"/>
        <v>42.84</v>
      </c>
      <c r="AL28" s="50">
        <f t="shared" ca="1" si="23"/>
        <v>7.7759999999999998</v>
      </c>
      <c r="AM28" s="50">
        <f t="shared" ca="1" si="24"/>
        <v>7.5839999999999996</v>
      </c>
      <c r="AN28" s="50">
        <f t="shared" ca="1" si="25"/>
        <v>5.952</v>
      </c>
      <c r="AO28" s="50">
        <f t="shared" ca="1" si="26"/>
        <v>47.375999999999998</v>
      </c>
      <c r="AP28" s="51">
        <f t="shared" ca="1" si="27"/>
        <v>11.232000000000001</v>
      </c>
      <c r="AQ28" s="36">
        <f t="shared" ca="1" si="28"/>
        <v>122.75999999999999</v>
      </c>
      <c r="AR28" s="49" t="str">
        <f t="shared" ca="1" si="29"/>
        <v/>
      </c>
      <c r="AS28" s="50">
        <f t="shared" ca="1" si="30"/>
        <v>1666.6666666666665</v>
      </c>
      <c r="AT28" s="50">
        <f t="shared" ca="1" si="31"/>
        <v>2623.4567901234568</v>
      </c>
      <c r="AU28" s="50">
        <f t="shared" ca="1" si="32"/>
        <v>2689.8734177215192</v>
      </c>
      <c r="AV28" s="50">
        <f t="shared" ca="1" si="33"/>
        <v>3427.4193548387098</v>
      </c>
      <c r="AW28" s="50">
        <f t="shared" ca="1" si="34"/>
        <v>1507.0921985815603</v>
      </c>
      <c r="AX28" s="51">
        <f t="shared" ca="1" si="35"/>
        <v>1816.2393162393162</v>
      </c>
      <c r="AY28" s="52">
        <f t="shared" ca="1" si="36"/>
        <v>1827.9569892473119</v>
      </c>
      <c r="AZ28" s="37">
        <f t="shared" si="37"/>
        <v>6967.2131147540986</v>
      </c>
      <c r="BA28" s="37">
        <f t="shared" si="38"/>
        <v>1666.6666666666667</v>
      </c>
      <c r="BB28" s="37">
        <f t="shared" si="39"/>
        <v>2623.4567901234568</v>
      </c>
      <c r="BC28" s="37">
        <f t="shared" si="40"/>
        <v>2689.8734177215188</v>
      </c>
      <c r="BD28" s="37">
        <f t="shared" si="41"/>
        <v>3427.4193548387098</v>
      </c>
      <c r="BE28" s="37">
        <f t="shared" si="42"/>
        <v>1507.0921985815605</v>
      </c>
      <c r="BF28" s="37">
        <f t="shared" si="43"/>
        <v>1816.2393162393162</v>
      </c>
      <c r="BG28" s="218">
        <f t="shared" si="59"/>
        <v>0</v>
      </c>
      <c r="BH28" s="218">
        <f t="shared" si="52"/>
        <v>7</v>
      </c>
      <c r="BI28" s="218">
        <f t="shared" si="53"/>
        <v>2</v>
      </c>
      <c r="BJ28" s="218">
        <f t="shared" si="54"/>
        <v>2</v>
      </c>
      <c r="BK28" s="218">
        <f t="shared" si="55"/>
        <v>2</v>
      </c>
      <c r="BL28" s="218">
        <f t="shared" si="56"/>
        <v>7</v>
      </c>
      <c r="BM28" s="218">
        <f t="shared" si="57"/>
        <v>2</v>
      </c>
    </row>
    <row r="29" spans="1:65" ht="15" thickBot="1">
      <c r="B29" s="3" t="s">
        <v>49</v>
      </c>
      <c r="C29" s="54">
        <v>0.95833333333333337</v>
      </c>
      <c r="D29" s="55">
        <v>0</v>
      </c>
      <c r="E29" s="186">
        <v>0.34200000000000003</v>
      </c>
      <c r="F29" s="186">
        <v>0.35899999999999999</v>
      </c>
      <c r="G29" s="186">
        <v>5.8000000000000003E-2</v>
      </c>
      <c r="H29" s="186">
        <v>0.161</v>
      </c>
      <c r="I29" s="186">
        <v>0.187</v>
      </c>
      <c r="J29" s="186">
        <v>0.124</v>
      </c>
      <c r="K29" s="186">
        <v>0.17199999999999999</v>
      </c>
      <c r="L29" s="56">
        <f t="shared" ca="1" si="4"/>
        <v>528</v>
      </c>
      <c r="M29" s="57">
        <f t="shared" si="5"/>
        <v>7</v>
      </c>
      <c r="N29" s="58">
        <f t="shared" si="6"/>
        <v>7</v>
      </c>
      <c r="O29" s="58">
        <f t="shared" si="7"/>
        <v>0</v>
      </c>
      <c r="P29" s="58">
        <f t="shared" si="8"/>
        <v>2</v>
      </c>
      <c r="Q29" s="58">
        <f t="shared" si="9"/>
        <v>2</v>
      </c>
      <c r="R29" s="58">
        <f t="shared" si="10"/>
        <v>2</v>
      </c>
      <c r="S29" s="59">
        <f t="shared" si="11"/>
        <v>2</v>
      </c>
      <c r="T29" s="60">
        <f t="shared" ca="1" si="12"/>
        <v>88</v>
      </c>
      <c r="U29" s="29">
        <v>2550</v>
      </c>
      <c r="V29" s="29">
        <v>2550</v>
      </c>
      <c r="W29" s="29">
        <v>2550</v>
      </c>
      <c r="X29" s="29">
        <v>2550</v>
      </c>
      <c r="Y29" s="29">
        <v>2550</v>
      </c>
      <c r="Z29" s="29">
        <v>2550</v>
      </c>
      <c r="AA29" s="29">
        <v>2550</v>
      </c>
      <c r="AB29" s="64">
        <f t="shared" ca="1" si="13"/>
        <v>71400</v>
      </c>
      <c r="AC29" s="65">
        <f t="shared" ca="1" si="14"/>
        <v>71400</v>
      </c>
      <c r="AD29" s="65">
        <f t="shared" ca="1" si="15"/>
        <v>0</v>
      </c>
      <c r="AE29" s="65">
        <f t="shared" ca="1" si="16"/>
        <v>20400</v>
      </c>
      <c r="AF29" s="65">
        <f t="shared" ca="1" si="17"/>
        <v>20400</v>
      </c>
      <c r="AG29" s="65">
        <f t="shared" ca="1" si="18"/>
        <v>20400</v>
      </c>
      <c r="AH29" s="66">
        <f t="shared" ca="1" si="19"/>
        <v>20400</v>
      </c>
      <c r="AI29" s="35">
        <f t="shared" ca="1" si="20"/>
        <v>224400</v>
      </c>
      <c r="AJ29" s="64">
        <f t="shared" ca="1" si="21"/>
        <v>57.456000000000003</v>
      </c>
      <c r="AK29" s="65">
        <f t="shared" ca="1" si="22"/>
        <v>60.311999999999998</v>
      </c>
      <c r="AL29" s="65">
        <f t="shared" ca="1" si="23"/>
        <v>0</v>
      </c>
      <c r="AM29" s="65">
        <f t="shared" ca="1" si="24"/>
        <v>7.7279999999999998</v>
      </c>
      <c r="AN29" s="65">
        <f t="shared" ca="1" si="25"/>
        <v>8.9759999999999991</v>
      </c>
      <c r="AO29" s="65">
        <f t="shared" ca="1" si="26"/>
        <v>5.952</v>
      </c>
      <c r="AP29" s="66">
        <f t="shared" ca="1" si="27"/>
        <v>8.2560000000000002</v>
      </c>
      <c r="AQ29" s="36">
        <f t="shared" ca="1" si="28"/>
        <v>148.67999999999998</v>
      </c>
      <c r="AR29" s="64">
        <f t="shared" ca="1" si="29"/>
        <v>1242.6900584795321</v>
      </c>
      <c r="AS29" s="65">
        <f t="shared" ca="1" si="30"/>
        <v>1183.8440111420614</v>
      </c>
      <c r="AT29" s="65" t="str">
        <f t="shared" ca="1" si="31"/>
        <v/>
      </c>
      <c r="AU29" s="65">
        <f t="shared" ca="1" si="32"/>
        <v>2639.7515527950313</v>
      </c>
      <c r="AV29" s="65">
        <f t="shared" ca="1" si="33"/>
        <v>2272.727272727273</v>
      </c>
      <c r="AW29" s="65">
        <f t="shared" ca="1" si="34"/>
        <v>3427.4193548387098</v>
      </c>
      <c r="AX29" s="66">
        <f t="shared" ca="1" si="35"/>
        <v>2470.9302325581393</v>
      </c>
      <c r="AY29" s="67">
        <f t="shared" ca="1" si="36"/>
        <v>1509.2816787732045</v>
      </c>
      <c r="AZ29" s="37">
        <f t="shared" si="37"/>
        <v>1242.6900584795321</v>
      </c>
      <c r="BA29" s="37">
        <f t="shared" si="38"/>
        <v>1183.8440111420614</v>
      </c>
      <c r="BB29" s="37">
        <f t="shared" si="39"/>
        <v>7327.5862068965516</v>
      </c>
      <c r="BC29" s="37">
        <f t="shared" si="40"/>
        <v>2639.7515527950309</v>
      </c>
      <c r="BD29" s="37">
        <f t="shared" si="41"/>
        <v>2272.7272727272725</v>
      </c>
      <c r="BE29" s="37">
        <f t="shared" si="42"/>
        <v>3427.4193548387098</v>
      </c>
      <c r="BF29" s="37">
        <f t="shared" si="43"/>
        <v>2470.9302325581398</v>
      </c>
      <c r="BG29" s="38">
        <f t="shared" si="51"/>
        <v>7</v>
      </c>
      <c r="BH29" s="38">
        <f t="shared" ref="BH29" si="60">VLOOKUP(BA29,$BO$2:$BP$10,2,TRUE)</f>
        <v>7</v>
      </c>
      <c r="BI29" s="38">
        <f t="shared" ref="BI29" si="61">VLOOKUP(BB29,$BO$2:$BP$10,2,TRUE)</f>
        <v>0</v>
      </c>
      <c r="BJ29" s="38">
        <f t="shared" ref="BJ29" si="62">VLOOKUP(BC29,$BO$2:$BP$10,2,TRUE)</f>
        <v>2</v>
      </c>
      <c r="BK29" s="38">
        <f t="shared" ref="BK29" si="63">VLOOKUP(BD29,$BO$2:$BP$10,2,TRUE)</f>
        <v>2</v>
      </c>
      <c r="BL29" s="38">
        <f t="shared" ref="BL29" si="64">VLOOKUP(BE29,$BO$2:$BP$10,2,TRUE)</f>
        <v>2</v>
      </c>
      <c r="BM29" s="38">
        <f t="shared" ref="BM29" si="65">VLOOKUP(BF29,$BO$2:$BP$10,2,TRUE)</f>
        <v>2</v>
      </c>
    </row>
    <row r="30" spans="1:65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66">SUM(M6:M29)</f>
        <v>36</v>
      </c>
      <c r="N30" s="70">
        <f t="shared" si="66"/>
        <v>29</v>
      </c>
      <c r="O30" s="70">
        <f t="shared" si="66"/>
        <v>14</v>
      </c>
      <c r="P30" s="70">
        <f t="shared" si="66"/>
        <v>34</v>
      </c>
      <c r="Q30" s="70">
        <f t="shared" si="66"/>
        <v>51</v>
      </c>
      <c r="R30" s="70">
        <f t="shared" si="66"/>
        <v>29</v>
      </c>
      <c r="S30" s="70">
        <f t="shared" si="66"/>
        <v>38</v>
      </c>
      <c r="T30" s="71">
        <f t="shared" ca="1" si="66"/>
        <v>924</v>
      </c>
      <c r="U30" s="68"/>
      <c r="V30" s="68"/>
      <c r="W30" s="68"/>
      <c r="X30" s="68"/>
      <c r="Y30" s="68"/>
      <c r="Z30" s="68"/>
      <c r="AA30" s="68"/>
      <c r="AB30" s="70">
        <f t="shared" ref="AB30:AQ30" ca="1" si="67">SUM(AB6:AB29)</f>
        <v>367200</v>
      </c>
      <c r="AC30" s="70">
        <f t="shared" ca="1" si="67"/>
        <v>295800</v>
      </c>
      <c r="AD30" s="70">
        <f t="shared" ca="1" si="67"/>
        <v>142800</v>
      </c>
      <c r="AE30" s="70">
        <f t="shared" ca="1" si="67"/>
        <v>346800</v>
      </c>
      <c r="AF30" s="70">
        <f t="shared" ca="1" si="67"/>
        <v>520200</v>
      </c>
      <c r="AG30" s="70">
        <f t="shared" ca="1" si="67"/>
        <v>295800</v>
      </c>
      <c r="AH30" s="70">
        <f t="shared" ca="1" si="67"/>
        <v>387600</v>
      </c>
      <c r="AI30" s="71">
        <f t="shared" ca="1" si="67"/>
        <v>2356200</v>
      </c>
      <c r="AJ30" s="70">
        <f t="shared" ca="1" si="67"/>
        <v>195.38400000000001</v>
      </c>
      <c r="AK30" s="70">
        <f t="shared" ca="1" si="67"/>
        <v>206.88</v>
      </c>
      <c r="AL30" s="70">
        <f t="shared" ca="1" si="67"/>
        <v>56.831999999999994</v>
      </c>
      <c r="AM30" s="70">
        <f t="shared" ca="1" si="67"/>
        <v>179.52</v>
      </c>
      <c r="AN30" s="70">
        <f t="shared" ca="1" si="67"/>
        <v>308.904</v>
      </c>
      <c r="AO30" s="70">
        <f t="shared" ca="1" si="67"/>
        <v>130.512</v>
      </c>
      <c r="AP30" s="70">
        <f t="shared" ca="1" si="67"/>
        <v>243.624</v>
      </c>
      <c r="AQ30" s="71">
        <f t="shared" ca="1" si="67"/>
        <v>1321.6559999999999</v>
      </c>
      <c r="AR30" s="70">
        <f t="shared" ref="AR30:AY30" ca="1" si="68">AB30/AJ30</f>
        <v>1879.3759980346395</v>
      </c>
      <c r="AS30" s="70">
        <f t="shared" ca="1" si="68"/>
        <v>1429.8143851508121</v>
      </c>
      <c r="AT30" s="70">
        <f t="shared" ca="1" si="68"/>
        <v>2512.6689189189192</v>
      </c>
      <c r="AU30" s="70">
        <f t="shared" ca="1" si="68"/>
        <v>1931.8181818181818</v>
      </c>
      <c r="AV30" s="70">
        <f t="shared" ca="1" si="68"/>
        <v>1684.0183357936446</v>
      </c>
      <c r="AW30" s="70">
        <f t="shared" ca="1" si="68"/>
        <v>2266.4582567120265</v>
      </c>
      <c r="AX30" s="70">
        <f t="shared" ca="1" si="68"/>
        <v>1590.9762584966998</v>
      </c>
      <c r="AY30" s="72">
        <f t="shared" ca="1" si="68"/>
        <v>1782.7634422270244</v>
      </c>
      <c r="AZ30" s="73"/>
      <c r="BA30" s="73"/>
      <c r="BB30" s="73"/>
      <c r="BC30" s="73"/>
      <c r="BD30" s="73"/>
      <c r="BE30" s="73"/>
      <c r="BF30" s="73"/>
    </row>
    <row r="31" spans="1:65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91800</v>
      </c>
      <c r="AC31" s="80">
        <f ca="1">AC30/4</f>
        <v>73950</v>
      </c>
      <c r="AD31" s="68"/>
      <c r="AE31" s="68"/>
      <c r="AF31" s="68"/>
      <c r="AG31" s="68"/>
      <c r="AH31" s="80">
        <f ca="1">AH30/4</f>
        <v>96900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65" ht="15" thickBot="1">
      <c r="B32" s="3"/>
      <c r="C32" s="76" t="s">
        <v>26</v>
      </c>
      <c r="D32" s="99">
        <v>1560000</v>
      </c>
      <c r="E32" s="78"/>
      <c r="F32" s="68"/>
      <c r="G32" s="68"/>
      <c r="H32" s="69"/>
      <c r="I32" s="69"/>
      <c r="J32" s="69"/>
      <c r="L32" s="285" t="s">
        <v>64</v>
      </c>
      <c r="M32" s="285"/>
      <c r="N32" s="285"/>
      <c r="O32" s="285"/>
      <c r="P32" s="285"/>
      <c r="Q32" s="285"/>
      <c r="R32" s="285"/>
      <c r="S32" s="285"/>
      <c r="T32" s="285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126">
        <f ca="1">AI30/28*21</f>
        <v>1767150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402.24</v>
      </c>
      <c r="AR32" s="68"/>
      <c r="AS32" s="68"/>
      <c r="AT32" s="68"/>
      <c r="AU32" s="68"/>
      <c r="AV32" s="68"/>
      <c r="AW32" s="68"/>
      <c r="AX32" s="68"/>
      <c r="AY32" s="81">
        <f ca="1">AI30</f>
        <v>2356200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 ht="15" thickBot="1">
      <c r="B33" s="3"/>
      <c r="C33" s="182" t="s">
        <v>31</v>
      </c>
      <c r="D33" s="78">
        <f ca="1">AI30/AQ30</f>
        <v>1782.7634422270244</v>
      </c>
      <c r="E33" s="82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0.30434545751693332</v>
      </c>
      <c r="AR33" s="68"/>
      <c r="AS33" s="68"/>
      <c r="AT33" s="68"/>
      <c r="AU33" s="68"/>
      <c r="AV33" s="68"/>
      <c r="AW33" s="68"/>
      <c r="AX33" s="68"/>
      <c r="AY33" s="84">
        <f ca="1">D32-AY32</f>
        <v>-796200</v>
      </c>
      <c r="AZ33" s="73">
        <f ca="1">AQ30*70%</f>
        <v>925.15919999999994</v>
      </c>
      <c r="BA33" s="73"/>
      <c r="BB33" s="73">
        <f ca="1">BA33+AZ33</f>
        <v>925.15919999999994</v>
      </c>
      <c r="BC33" s="73">
        <f>D32</f>
        <v>1560000</v>
      </c>
      <c r="BD33" s="73">
        <f ca="1">BC33/BB33</f>
        <v>1686.1962784351063</v>
      </c>
      <c r="BE33" s="73"/>
      <c r="BF33" s="73"/>
    </row>
    <row r="34" spans="1:78" ht="15" thickBot="1">
      <c r="B34" s="3"/>
      <c r="C34" s="182" t="s">
        <v>32</v>
      </c>
      <c r="D34" s="85">
        <f ca="1">D33*3</f>
        <v>5348.2903266810736</v>
      </c>
      <c r="E34" s="86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693.86939999999993</v>
      </c>
      <c r="BA34" s="73"/>
      <c r="BB34" s="73">
        <f ca="1">BA34+AZ34</f>
        <v>693.86939999999993</v>
      </c>
      <c r="BC34" s="73">
        <f>BC33</f>
        <v>1560000</v>
      </c>
      <c r="BD34" s="73">
        <f ca="1">BC34/BB34</f>
        <v>2248.2617045801417</v>
      </c>
      <c r="BE34" s="73"/>
      <c r="BF34" s="73"/>
    </row>
    <row r="35" spans="1:78" ht="15" thickBot="1">
      <c r="B35" s="88"/>
      <c r="C35" s="90"/>
      <c r="D35" s="91"/>
      <c r="E35" s="92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17"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  <mergeCell ref="AY3:AY5"/>
    <mergeCell ref="AZ3:BF3"/>
    <mergeCell ref="BG3:BM4"/>
    <mergeCell ref="AZ4:BF4"/>
    <mergeCell ref="L32:T32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5" priority="1" operator="containsText" text="Paid">
      <formula>NOT(ISERROR(SEARCH("Paid",B6)))</formula>
    </cfRule>
    <cfRule type="containsText" dxfId="24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0BC1"/>
  </sheetPr>
  <dimension ref="A1:BZ44"/>
  <sheetViews>
    <sheetView topLeftCell="S1" zoomScale="50" zoomScaleNormal="50" workbookViewId="0">
      <selection activeCell="BP2" sqref="BP2"/>
    </sheetView>
  </sheetViews>
  <sheetFormatPr defaultRowHeight="14.4"/>
  <cols>
    <col min="3" max="3" width="15.5546875" bestFit="1" customWidth="1"/>
    <col min="4" max="4" width="13.33203125" bestFit="1" customWidth="1"/>
    <col min="5" max="6" width="6.6640625" bestFit="1" customWidth="1"/>
    <col min="12" max="12" width="12.77734375" bestFit="1" customWidth="1"/>
    <col min="13" max="13" width="11.21875" bestFit="1" customWidth="1"/>
    <col min="28" max="34" width="0" hidden="1" customWidth="1"/>
    <col min="35" max="35" width="15.21875" customWidth="1"/>
    <col min="36" max="42" width="0" hidden="1" customWidth="1"/>
    <col min="44" max="50" width="0" hidden="1" customWidth="1"/>
    <col min="51" max="51" width="15.33203125" bestFit="1" customWidth="1"/>
    <col min="55" max="55" width="11.21875" bestFit="1" customWidth="1"/>
    <col min="56" max="56" width="10.77734375" customWidth="1"/>
  </cols>
  <sheetData>
    <row r="1" spans="1:78">
      <c r="A1" s="266">
        <v>43497</v>
      </c>
      <c r="B1" s="267" t="s">
        <v>58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8"/>
      <c r="BA1" s="268"/>
      <c r="BB1" s="268"/>
      <c r="BC1" s="268"/>
      <c r="BD1" s="268"/>
      <c r="BE1" s="268"/>
      <c r="BF1" s="268"/>
      <c r="BG1" s="268"/>
      <c r="BH1" s="268"/>
      <c r="BI1" s="268"/>
      <c r="BJ1" s="268"/>
      <c r="BK1" s="268"/>
      <c r="BL1" s="268"/>
      <c r="BM1" s="268"/>
    </row>
    <row r="2" spans="1:78" ht="15" thickBot="1">
      <c r="A2" s="266"/>
      <c r="B2" s="267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O2" s="1">
        <v>1</v>
      </c>
      <c r="BP2">
        <v>7</v>
      </c>
    </row>
    <row r="3" spans="1:78" ht="15" thickBot="1">
      <c r="A3" s="2">
        <f>DAY(DATE(YEAR(A1),MONTH(A1)+1,1)-1)</f>
        <v>28</v>
      </c>
      <c r="B3" s="3"/>
      <c r="C3" s="269" t="s">
        <v>0</v>
      </c>
      <c r="D3" s="270"/>
      <c r="E3" s="271" t="s">
        <v>1</v>
      </c>
      <c r="F3" s="272"/>
      <c r="G3" s="272"/>
      <c r="H3" s="272"/>
      <c r="I3" s="272"/>
      <c r="J3" s="272"/>
      <c r="K3" s="273"/>
      <c r="L3" s="4" t="s">
        <v>2</v>
      </c>
      <c r="M3" s="274" t="s">
        <v>3</v>
      </c>
      <c r="N3" s="275"/>
      <c r="O3" s="275"/>
      <c r="P3" s="275"/>
      <c r="Q3" s="275"/>
      <c r="R3" s="275"/>
      <c r="S3" s="275"/>
      <c r="T3" s="276" t="s">
        <v>4</v>
      </c>
      <c r="U3" s="279" t="s">
        <v>5</v>
      </c>
      <c r="V3" s="279"/>
      <c r="W3" s="279"/>
      <c r="X3" s="279"/>
      <c r="Y3" s="279"/>
      <c r="Z3" s="279"/>
      <c r="AA3" s="280"/>
      <c r="AB3" s="253" t="s">
        <v>6</v>
      </c>
      <c r="AC3" s="254"/>
      <c r="AD3" s="254"/>
      <c r="AE3" s="254"/>
      <c r="AF3" s="254"/>
      <c r="AG3" s="254"/>
      <c r="AH3" s="254"/>
      <c r="AI3" s="281" t="s">
        <v>7</v>
      </c>
      <c r="AJ3" s="254" t="s">
        <v>8</v>
      </c>
      <c r="AK3" s="254"/>
      <c r="AL3" s="254"/>
      <c r="AM3" s="254"/>
      <c r="AN3" s="254"/>
      <c r="AO3" s="254"/>
      <c r="AP3" s="254"/>
      <c r="AQ3" s="251" t="s">
        <v>9</v>
      </c>
      <c r="AR3" s="254" t="s">
        <v>10</v>
      </c>
      <c r="AS3" s="254"/>
      <c r="AT3" s="254"/>
      <c r="AU3" s="254"/>
      <c r="AV3" s="254"/>
      <c r="AW3" s="254"/>
      <c r="AX3" s="254"/>
      <c r="AY3" s="251" t="s">
        <v>11</v>
      </c>
      <c r="AZ3" s="253" t="s">
        <v>12</v>
      </c>
      <c r="BA3" s="254"/>
      <c r="BB3" s="254"/>
      <c r="BC3" s="254"/>
      <c r="BD3" s="254"/>
      <c r="BE3" s="254"/>
      <c r="BF3" s="255"/>
      <c r="BG3" s="256" t="s">
        <v>13</v>
      </c>
      <c r="BH3" s="257"/>
      <c r="BI3" s="257"/>
      <c r="BJ3" s="257"/>
      <c r="BK3" s="257"/>
      <c r="BL3" s="257"/>
      <c r="BM3" s="258"/>
      <c r="BO3">
        <v>2500</v>
      </c>
      <c r="BP3">
        <v>3</v>
      </c>
    </row>
    <row r="4" spans="1:78" ht="15" thickBot="1">
      <c r="B4" s="3"/>
      <c r="C4" s="182"/>
      <c r="D4" s="183"/>
      <c r="E4" s="182"/>
      <c r="F4" s="183"/>
      <c r="G4" s="183"/>
      <c r="H4" s="183"/>
      <c r="I4" s="183"/>
      <c r="J4" s="183"/>
      <c r="K4" s="184"/>
      <c r="L4" s="8">
        <v>10</v>
      </c>
      <c r="M4" s="9">
        <f t="shared" ref="M4:S4" ca="1" si="0">SUMPRODUCT(N(TEXT(ROW(INDIRECT($A$1&amp;":"&amp;EOMONTH($A$1,0))),"ddd")=M5))</f>
        <v>4</v>
      </c>
      <c r="N4" s="9">
        <f t="shared" ca="1" si="0"/>
        <v>4</v>
      </c>
      <c r="O4" s="9">
        <f t="shared" ca="1" si="0"/>
        <v>4</v>
      </c>
      <c r="P4" s="9">
        <f t="shared" ca="1" si="0"/>
        <v>4</v>
      </c>
      <c r="Q4" s="9">
        <f t="shared" ca="1" si="0"/>
        <v>4</v>
      </c>
      <c r="R4" s="9">
        <f t="shared" ca="1" si="0"/>
        <v>4</v>
      </c>
      <c r="S4" s="9">
        <f t="shared" ca="1" si="0"/>
        <v>4</v>
      </c>
      <c r="T4" s="277"/>
      <c r="U4" s="9">
        <f t="shared" ref="U4:AH4" ca="1" si="1">SUMPRODUCT(N(TEXT(ROW(INDIRECT($A$1&amp;":"&amp;EOMONTH($A$1,0))),"ddd")=U5))</f>
        <v>4</v>
      </c>
      <c r="V4" s="9">
        <f t="shared" ca="1" si="1"/>
        <v>4</v>
      </c>
      <c r="W4" s="9">
        <f t="shared" ca="1" si="1"/>
        <v>4</v>
      </c>
      <c r="X4" s="9">
        <f t="shared" ca="1" si="1"/>
        <v>4</v>
      </c>
      <c r="Y4" s="9">
        <f t="shared" ca="1" si="1"/>
        <v>4</v>
      </c>
      <c r="Z4" s="9">
        <f t="shared" ca="1" si="1"/>
        <v>4</v>
      </c>
      <c r="AA4" s="9">
        <f t="shared" ca="1" si="1"/>
        <v>4</v>
      </c>
      <c r="AB4" s="9">
        <f t="shared" ca="1" si="1"/>
        <v>4</v>
      </c>
      <c r="AC4" s="9">
        <f t="shared" ca="1" si="1"/>
        <v>4</v>
      </c>
      <c r="AD4" s="9">
        <f t="shared" ca="1" si="1"/>
        <v>4</v>
      </c>
      <c r="AE4" s="9">
        <f t="shared" ca="1" si="1"/>
        <v>4</v>
      </c>
      <c r="AF4" s="9">
        <f t="shared" ca="1" si="1"/>
        <v>4</v>
      </c>
      <c r="AG4" s="9">
        <f t="shared" ca="1" si="1"/>
        <v>4</v>
      </c>
      <c r="AH4" s="9">
        <f t="shared" ca="1" si="1"/>
        <v>4</v>
      </c>
      <c r="AI4" s="282"/>
      <c r="AJ4" s="9">
        <f t="shared" ref="AJ4:AP4" ca="1" si="2">SUMPRODUCT(N(TEXT(ROW(INDIRECT($A$1&amp;":"&amp;EOMONTH($A$1,0))),"ddd")=AJ5))</f>
        <v>4</v>
      </c>
      <c r="AK4" s="9">
        <f t="shared" ca="1" si="2"/>
        <v>4</v>
      </c>
      <c r="AL4" s="9">
        <f t="shared" ca="1" si="2"/>
        <v>4</v>
      </c>
      <c r="AM4" s="9">
        <f t="shared" ca="1" si="2"/>
        <v>4</v>
      </c>
      <c r="AN4" s="9">
        <f t="shared" ca="1" si="2"/>
        <v>4</v>
      </c>
      <c r="AO4" s="9">
        <f t="shared" ca="1" si="2"/>
        <v>4</v>
      </c>
      <c r="AP4" s="9">
        <f t="shared" ca="1" si="2"/>
        <v>4</v>
      </c>
      <c r="AQ4" s="252"/>
      <c r="AR4" s="9">
        <f t="shared" ref="AR4:AX4" ca="1" si="3">SUMPRODUCT(N(TEXT(ROW(INDIRECT($A$1&amp;":"&amp;EOMONTH($A$1,0))),"ddd")=AR5))</f>
        <v>4</v>
      </c>
      <c r="AS4" s="9">
        <f t="shared" ca="1" si="3"/>
        <v>4</v>
      </c>
      <c r="AT4" s="9">
        <f t="shared" ca="1" si="3"/>
        <v>4</v>
      </c>
      <c r="AU4" s="9">
        <f t="shared" ca="1" si="3"/>
        <v>4</v>
      </c>
      <c r="AV4" s="9">
        <f t="shared" ca="1" si="3"/>
        <v>4</v>
      </c>
      <c r="AW4" s="9">
        <f t="shared" ca="1" si="3"/>
        <v>4</v>
      </c>
      <c r="AX4" s="9">
        <f t="shared" ca="1" si="3"/>
        <v>4</v>
      </c>
      <c r="AY4" s="252"/>
      <c r="AZ4" s="262" t="s">
        <v>14</v>
      </c>
      <c r="BA4" s="263"/>
      <c r="BB4" s="263"/>
      <c r="BC4" s="263"/>
      <c r="BD4" s="263"/>
      <c r="BE4" s="263"/>
      <c r="BF4" s="264"/>
      <c r="BG4" s="259"/>
      <c r="BH4" s="260"/>
      <c r="BI4" s="260"/>
      <c r="BJ4" s="260"/>
      <c r="BK4" s="260"/>
      <c r="BL4" s="260"/>
      <c r="BM4" s="261"/>
      <c r="BO4">
        <v>3500</v>
      </c>
      <c r="BP4">
        <v>0</v>
      </c>
    </row>
    <row r="5" spans="1:78" ht="15" thickBot="1">
      <c r="A5" s="10">
        <v>43466</v>
      </c>
      <c r="B5" s="3"/>
      <c r="C5" s="11" t="s">
        <v>16</v>
      </c>
      <c r="D5" s="12" t="s">
        <v>17</v>
      </c>
      <c r="E5" s="12" t="s">
        <v>18</v>
      </c>
      <c r="F5" s="12" t="s">
        <v>19</v>
      </c>
      <c r="G5" s="12" t="s">
        <v>20</v>
      </c>
      <c r="H5" s="12" t="s">
        <v>21</v>
      </c>
      <c r="I5" s="12" t="s">
        <v>22</v>
      </c>
      <c r="J5" s="12" t="s">
        <v>23</v>
      </c>
      <c r="K5" s="12" t="s">
        <v>24</v>
      </c>
      <c r="L5" s="12" t="s">
        <v>25</v>
      </c>
      <c r="M5" s="13" t="s">
        <v>18</v>
      </c>
      <c r="N5" s="14" t="s">
        <v>19</v>
      </c>
      <c r="O5" s="14" t="s">
        <v>20</v>
      </c>
      <c r="P5" s="14" t="s">
        <v>21</v>
      </c>
      <c r="Q5" s="14" t="s">
        <v>22</v>
      </c>
      <c r="R5" s="14" t="s">
        <v>23</v>
      </c>
      <c r="S5" s="15" t="s">
        <v>24</v>
      </c>
      <c r="T5" s="290"/>
      <c r="U5" s="13" t="s">
        <v>18</v>
      </c>
      <c r="V5" s="14" t="s">
        <v>19</v>
      </c>
      <c r="W5" s="14" t="s">
        <v>20</v>
      </c>
      <c r="X5" s="14" t="s">
        <v>21</v>
      </c>
      <c r="Y5" s="14" t="s">
        <v>22</v>
      </c>
      <c r="Z5" s="14" t="s">
        <v>23</v>
      </c>
      <c r="AA5" s="17" t="s">
        <v>24</v>
      </c>
      <c r="AB5" s="16" t="s">
        <v>18</v>
      </c>
      <c r="AC5" s="14" t="s">
        <v>19</v>
      </c>
      <c r="AD5" s="14" t="s">
        <v>20</v>
      </c>
      <c r="AE5" s="14" t="s">
        <v>21</v>
      </c>
      <c r="AF5" s="14" t="s">
        <v>22</v>
      </c>
      <c r="AG5" s="14" t="s">
        <v>23</v>
      </c>
      <c r="AH5" s="15" t="s">
        <v>24</v>
      </c>
      <c r="AI5" s="283"/>
      <c r="AJ5" s="16" t="s">
        <v>18</v>
      </c>
      <c r="AK5" s="14" t="s">
        <v>19</v>
      </c>
      <c r="AL5" s="14" t="s">
        <v>20</v>
      </c>
      <c r="AM5" s="14" t="s">
        <v>21</v>
      </c>
      <c r="AN5" s="14" t="s">
        <v>22</v>
      </c>
      <c r="AO5" s="14" t="s">
        <v>23</v>
      </c>
      <c r="AP5" s="15" t="s">
        <v>24</v>
      </c>
      <c r="AQ5" s="252"/>
      <c r="AR5" s="16" t="s">
        <v>18</v>
      </c>
      <c r="AS5" s="14" t="s">
        <v>19</v>
      </c>
      <c r="AT5" s="14" t="s">
        <v>20</v>
      </c>
      <c r="AU5" s="14" t="s">
        <v>21</v>
      </c>
      <c r="AV5" s="14" t="s">
        <v>22</v>
      </c>
      <c r="AW5" s="14" t="s">
        <v>23</v>
      </c>
      <c r="AX5" s="15" t="s">
        <v>24</v>
      </c>
      <c r="AY5" s="252" t="s">
        <v>11</v>
      </c>
      <c r="AZ5" s="18" t="s">
        <v>18</v>
      </c>
      <c r="BA5" s="18" t="s">
        <v>19</v>
      </c>
      <c r="BB5" s="18" t="s">
        <v>20</v>
      </c>
      <c r="BC5" s="18" t="s">
        <v>21</v>
      </c>
      <c r="BD5" s="18" t="s">
        <v>22</v>
      </c>
      <c r="BE5" s="18" t="s">
        <v>23</v>
      </c>
      <c r="BF5" s="19" t="s">
        <v>24</v>
      </c>
      <c r="BG5" s="20" t="s">
        <v>18</v>
      </c>
      <c r="BH5" s="18" t="s">
        <v>19</v>
      </c>
      <c r="BI5" s="18" t="s">
        <v>20</v>
      </c>
      <c r="BJ5" s="18" t="s">
        <v>21</v>
      </c>
      <c r="BK5" s="18" t="s">
        <v>22</v>
      </c>
      <c r="BL5" s="18" t="s">
        <v>23</v>
      </c>
      <c r="BM5" s="21" t="s">
        <v>24</v>
      </c>
      <c r="BO5">
        <v>4000</v>
      </c>
      <c r="BP5">
        <v>0</v>
      </c>
    </row>
    <row r="6" spans="1:78" ht="15" thickBot="1">
      <c r="A6" s="10">
        <v>43497</v>
      </c>
      <c r="B6" s="3" t="s">
        <v>46</v>
      </c>
      <c r="C6" s="22">
        <v>0</v>
      </c>
      <c r="D6" s="23">
        <v>4.1666666666666664E-2</v>
      </c>
      <c r="E6" s="186">
        <v>3.2000000000000001E-2</v>
      </c>
      <c r="F6" s="186">
        <v>6.6000000000000003E-2</v>
      </c>
      <c r="G6" s="186">
        <v>8.8999999999999996E-2</v>
      </c>
      <c r="H6" s="186">
        <v>0.128</v>
      </c>
      <c r="I6" s="186">
        <v>3.0000000000000001E-3</v>
      </c>
      <c r="J6" s="186">
        <v>0.311</v>
      </c>
      <c r="K6" s="186">
        <v>9.9000000000000005E-2</v>
      </c>
      <c r="L6" s="24">
        <f t="shared" ref="L6:L29" ca="1" si="4">T6*6</f>
        <v>168</v>
      </c>
      <c r="M6" s="25">
        <f t="shared" ref="M6:M29" si="5">BG6</f>
        <v>0</v>
      </c>
      <c r="N6" s="26">
        <f t="shared" ref="N6:N29" si="6">BH6</f>
        <v>0</v>
      </c>
      <c r="O6" s="26">
        <f t="shared" ref="O6:O29" si="7">BI6</f>
        <v>0</v>
      </c>
      <c r="P6" s="26">
        <f t="shared" ref="P6:P29" si="8">BJ6</f>
        <v>0</v>
      </c>
      <c r="Q6" s="26">
        <f t="shared" ref="Q6:Q29" si="9">BK6</f>
        <v>0</v>
      </c>
      <c r="R6" s="26">
        <f t="shared" ref="R6:R29" si="10">BL6</f>
        <v>7</v>
      </c>
      <c r="S6" s="27">
        <f t="shared" ref="S6:S29" si="11">BM6</f>
        <v>0</v>
      </c>
      <c r="T6" s="192">
        <f t="shared" ref="T6:T29" ca="1" si="12">IFERROR(M6*M$4+N6*N$4+O6*O$4+P6*P$4+Q6*Q$4+R6*R$4+S6*S$4,"0")</f>
        <v>28</v>
      </c>
      <c r="U6" s="46">
        <v>4250</v>
      </c>
      <c r="V6" s="47">
        <v>4250</v>
      </c>
      <c r="W6" s="47">
        <v>4250</v>
      </c>
      <c r="X6" s="47">
        <v>4250</v>
      </c>
      <c r="Y6" s="47">
        <v>4250</v>
      </c>
      <c r="Z6" s="47">
        <v>4250</v>
      </c>
      <c r="AA6" s="48">
        <v>4250</v>
      </c>
      <c r="AB6" s="191">
        <f t="shared" ref="AB6:AB29" ca="1" si="13">M6*U6*AB$4</f>
        <v>0</v>
      </c>
      <c r="AC6" s="33">
        <f t="shared" ref="AC6:AC29" ca="1" si="14">N6*V6*AC$4</f>
        <v>0</v>
      </c>
      <c r="AD6" s="33">
        <f t="shared" ref="AD6:AD29" ca="1" si="15">O6*W6*AD$4</f>
        <v>0</v>
      </c>
      <c r="AE6" s="33">
        <f t="shared" ref="AE6:AE29" ca="1" si="16">P6*X6*AE$4</f>
        <v>0</v>
      </c>
      <c r="AF6" s="33">
        <f t="shared" ref="AF6:AF29" ca="1" si="17">Q6*Y6*AF$4</f>
        <v>0</v>
      </c>
      <c r="AG6" s="33">
        <f t="shared" ref="AG6:AG29" ca="1" si="18">R6*Z6*AG$4</f>
        <v>119000</v>
      </c>
      <c r="AH6" s="34">
        <f t="shared" ref="AH6:AH29" ca="1" si="19">S6*AA6*AH$4</f>
        <v>0</v>
      </c>
      <c r="AI6" s="35">
        <f t="shared" ref="AI6:AI29" ca="1" si="20">IFERROR(SUM(AB6:AH6),"")</f>
        <v>119000</v>
      </c>
      <c r="AJ6" s="32">
        <f t="shared" ref="AJ6:AJ29" ca="1" si="21">M6*AJ$4*60/$L$4*E6</f>
        <v>0</v>
      </c>
      <c r="AK6" s="33">
        <f t="shared" ref="AK6:AK29" ca="1" si="22">N6*AK$4*60/$L$4*F6</f>
        <v>0</v>
      </c>
      <c r="AL6" s="33">
        <f t="shared" ref="AL6:AL29" ca="1" si="23">O6*AL$4*60/$L$4*G6</f>
        <v>0</v>
      </c>
      <c r="AM6" s="33">
        <f t="shared" ref="AM6:AM29" ca="1" si="24">P6*AM$4*60/$L$4*H6</f>
        <v>0</v>
      </c>
      <c r="AN6" s="33">
        <f t="shared" ref="AN6:AN29" ca="1" si="25">Q6*AN$4*60/$L$4*I6</f>
        <v>0</v>
      </c>
      <c r="AO6" s="33">
        <f t="shared" ref="AO6:AO29" ca="1" si="26">R6*AO$4*60/$L$4*J6</f>
        <v>52.247999999999998</v>
      </c>
      <c r="AP6" s="34">
        <f t="shared" ref="AP6:AP29" ca="1" si="27">S6*AP$4*60/$L$4*K6</f>
        <v>0</v>
      </c>
      <c r="AQ6" s="36">
        <f t="shared" ref="AQ6:AQ29" ca="1" si="28">IFERROR(SUM(AJ6:AP6),"")</f>
        <v>52.247999999999998</v>
      </c>
      <c r="AR6" s="32" t="str">
        <f t="shared" ref="AR6:AR29" ca="1" si="29">IFERROR(AB6/AJ6,"")</f>
        <v/>
      </c>
      <c r="AS6" s="33" t="str">
        <f t="shared" ref="AS6:AS29" ca="1" si="30">IFERROR(AC6/AK6,"")</f>
        <v/>
      </c>
      <c r="AT6" s="33" t="str">
        <f t="shared" ref="AT6:AT29" ca="1" si="31">IFERROR(AD6/AL6,"")</f>
        <v/>
      </c>
      <c r="AU6" s="33" t="str">
        <f t="shared" ref="AU6:AU29" ca="1" si="32">IFERROR(AE6/AM6,"")</f>
        <v/>
      </c>
      <c r="AV6" s="33" t="str">
        <f t="shared" ref="AV6:AV29" ca="1" si="33">IFERROR(AF6/AN6,"")</f>
        <v/>
      </c>
      <c r="AW6" s="33">
        <f t="shared" ref="AW6:AW29" ca="1" si="34">IFERROR(AG6/AO6,"")</f>
        <v>2277.599142550911</v>
      </c>
      <c r="AX6" s="34" t="str">
        <f t="shared" ref="AX6:AX29" ca="1" si="35">IFERROR(AH6/AP6,"")</f>
        <v/>
      </c>
      <c r="AY6" s="36">
        <f t="shared" ref="AY6:AY29" ca="1" si="36">IFERROR(AI6/AQ6,"")</f>
        <v>2277.599142550911</v>
      </c>
      <c r="AZ6" s="37">
        <f t="shared" ref="AZ6:AZ29" si="37">IFERROR(U6/6/E6,"0")</f>
        <v>22135.416666666668</v>
      </c>
      <c r="BA6" s="37">
        <f t="shared" ref="BA6:BA29" si="38">IFERROR(V6/6/F6,"0")</f>
        <v>10732.323232323233</v>
      </c>
      <c r="BB6" s="37">
        <f t="shared" ref="BB6:BB29" si="39">IFERROR(W6/6/G6,"0")</f>
        <v>7958.8014981273418</v>
      </c>
      <c r="BC6" s="37">
        <f t="shared" ref="BC6:BC29" si="40">IFERROR(X6/6/H6,"0")</f>
        <v>5533.854166666667</v>
      </c>
      <c r="BD6" s="37">
        <f t="shared" ref="BD6:BD29" si="41">IFERROR(Y6/6/I6,"0")</f>
        <v>236111.11111111112</v>
      </c>
      <c r="BE6" s="37">
        <f t="shared" ref="BE6:BE29" si="42">IFERROR(Z6/6/J6,"0")</f>
        <v>2277.599142550911</v>
      </c>
      <c r="BF6" s="37">
        <f t="shared" ref="BF6:BF29" si="43">IFERROR(AA6/6/K6,"0")</f>
        <v>7154.8821548821552</v>
      </c>
      <c r="BG6" s="38">
        <f>VLOOKUP(AZ6,$BO$2:$BP$10,2,TRUE)</f>
        <v>0</v>
      </c>
      <c r="BH6" s="38">
        <f t="shared" ref="BH6:BM6" si="44">VLOOKUP(BA6,$BO$2:$BP$10,2,TRUE)</f>
        <v>0</v>
      </c>
      <c r="BI6" s="38">
        <f t="shared" si="44"/>
        <v>0</v>
      </c>
      <c r="BJ6" s="38">
        <f t="shared" si="44"/>
        <v>0</v>
      </c>
      <c r="BK6" s="38">
        <f t="shared" si="44"/>
        <v>0</v>
      </c>
      <c r="BL6" s="38">
        <f t="shared" si="44"/>
        <v>7</v>
      </c>
      <c r="BM6" s="38">
        <f t="shared" si="44"/>
        <v>0</v>
      </c>
      <c r="BO6">
        <v>4500</v>
      </c>
      <c r="BP6">
        <v>0</v>
      </c>
      <c r="BR6">
        <f>AVERAGE(E6:K6)</f>
        <v>0.104</v>
      </c>
      <c r="BY6">
        <v>0</v>
      </c>
      <c r="BZ6">
        <v>6</v>
      </c>
    </row>
    <row r="7" spans="1:78" ht="15" thickBot="1">
      <c r="A7" s="10">
        <v>43525</v>
      </c>
      <c r="B7" s="3" t="s">
        <v>46</v>
      </c>
      <c r="C7" s="39">
        <v>4.1666666666666664E-2</v>
      </c>
      <c r="D7" s="40">
        <v>8.3333333333333329E-2</v>
      </c>
      <c r="E7" s="186">
        <v>5.8999999999999997E-2</v>
      </c>
      <c r="F7" s="186">
        <v>1.7999999999999999E-2</v>
      </c>
      <c r="G7" s="186">
        <v>0.129</v>
      </c>
      <c r="H7" s="186">
        <v>5.7000000000000002E-2</v>
      </c>
      <c r="I7" s="186">
        <v>7.0000000000000001E-3</v>
      </c>
      <c r="J7" s="186">
        <v>0.374</v>
      </c>
      <c r="K7" s="186">
        <v>2.7E-2</v>
      </c>
      <c r="L7" s="41">
        <f t="shared" ca="1" si="4"/>
        <v>0</v>
      </c>
      <c r="M7" s="42">
        <f t="shared" si="5"/>
        <v>0</v>
      </c>
      <c r="N7" s="43">
        <f t="shared" si="6"/>
        <v>0</v>
      </c>
      <c r="O7" s="43">
        <f t="shared" si="7"/>
        <v>0</v>
      </c>
      <c r="P7" s="43">
        <f t="shared" si="8"/>
        <v>0</v>
      </c>
      <c r="Q7" s="43">
        <f t="shared" si="9"/>
        <v>0</v>
      </c>
      <c r="R7" s="43">
        <f t="shared" si="10"/>
        <v>0</v>
      </c>
      <c r="S7" s="44">
        <f t="shared" si="11"/>
        <v>0</v>
      </c>
      <c r="T7" s="190">
        <f t="shared" ca="1" si="12"/>
        <v>0</v>
      </c>
      <c r="U7" s="46">
        <v>4250</v>
      </c>
      <c r="V7" s="47">
        <v>4250</v>
      </c>
      <c r="W7" s="47">
        <v>4250</v>
      </c>
      <c r="X7" s="47">
        <v>4250</v>
      </c>
      <c r="Y7" s="47">
        <v>4250</v>
      </c>
      <c r="Z7" s="47">
        <v>4250</v>
      </c>
      <c r="AA7" s="48">
        <v>4250</v>
      </c>
      <c r="AB7" s="189">
        <f t="shared" ca="1" si="13"/>
        <v>0</v>
      </c>
      <c r="AC7" s="50">
        <f t="shared" ca="1" si="14"/>
        <v>0</v>
      </c>
      <c r="AD7" s="50">
        <f t="shared" ca="1" si="15"/>
        <v>0</v>
      </c>
      <c r="AE7" s="50">
        <f t="shared" ca="1" si="16"/>
        <v>0</v>
      </c>
      <c r="AF7" s="50">
        <f t="shared" ca="1" si="17"/>
        <v>0</v>
      </c>
      <c r="AG7" s="50">
        <f t="shared" ca="1" si="18"/>
        <v>0</v>
      </c>
      <c r="AH7" s="51">
        <f t="shared" ca="1" si="19"/>
        <v>0</v>
      </c>
      <c r="AI7" s="35">
        <f t="shared" ca="1" si="20"/>
        <v>0</v>
      </c>
      <c r="AJ7" s="49">
        <f t="shared" ca="1" si="21"/>
        <v>0</v>
      </c>
      <c r="AK7" s="50">
        <f t="shared" ca="1" si="22"/>
        <v>0</v>
      </c>
      <c r="AL7" s="50">
        <f t="shared" ca="1" si="23"/>
        <v>0</v>
      </c>
      <c r="AM7" s="50">
        <f t="shared" ca="1" si="24"/>
        <v>0</v>
      </c>
      <c r="AN7" s="50">
        <f t="shared" ca="1" si="25"/>
        <v>0</v>
      </c>
      <c r="AO7" s="50">
        <f t="shared" ca="1" si="26"/>
        <v>0</v>
      </c>
      <c r="AP7" s="51">
        <f t="shared" ca="1" si="27"/>
        <v>0</v>
      </c>
      <c r="AQ7" s="36">
        <f t="shared" ca="1" si="28"/>
        <v>0</v>
      </c>
      <c r="AR7" s="49" t="str">
        <f t="shared" ca="1" si="29"/>
        <v/>
      </c>
      <c r="AS7" s="50" t="str">
        <f t="shared" ca="1" si="30"/>
        <v/>
      </c>
      <c r="AT7" s="50" t="str">
        <f t="shared" ca="1" si="31"/>
        <v/>
      </c>
      <c r="AU7" s="50" t="str">
        <f t="shared" ca="1" si="32"/>
        <v/>
      </c>
      <c r="AV7" s="50" t="str">
        <f t="shared" ca="1" si="33"/>
        <v/>
      </c>
      <c r="AW7" s="50" t="str">
        <f t="shared" ca="1" si="34"/>
        <v/>
      </c>
      <c r="AX7" s="51" t="str">
        <f t="shared" ca="1" si="35"/>
        <v/>
      </c>
      <c r="AY7" s="52" t="str">
        <f t="shared" ca="1" si="36"/>
        <v/>
      </c>
      <c r="AZ7" s="37">
        <f t="shared" si="37"/>
        <v>12005.649717514125</v>
      </c>
      <c r="BA7" s="37">
        <f t="shared" si="38"/>
        <v>39351.851851851854</v>
      </c>
      <c r="BB7" s="37">
        <f t="shared" si="39"/>
        <v>5490.9560723514214</v>
      </c>
      <c r="BC7" s="37">
        <f t="shared" si="40"/>
        <v>12426.900584795321</v>
      </c>
      <c r="BD7" s="37">
        <f t="shared" si="41"/>
        <v>101190.4761904762</v>
      </c>
      <c r="BE7" s="37">
        <f t="shared" si="42"/>
        <v>1893.939393939394</v>
      </c>
      <c r="BF7" s="37">
        <f t="shared" si="43"/>
        <v>26234.567901234568</v>
      </c>
      <c r="BG7" s="38"/>
      <c r="BH7" s="38"/>
      <c r="BI7" s="38"/>
      <c r="BJ7" s="38"/>
      <c r="BK7" s="38"/>
      <c r="BL7" s="38"/>
      <c r="BM7" s="38"/>
      <c r="BO7">
        <v>4800</v>
      </c>
      <c r="BP7">
        <v>0</v>
      </c>
      <c r="BR7">
        <f t="shared" ref="BR7:BR29" si="45">AVERAGE(E7:K7)</f>
        <v>9.5857142857142863E-2</v>
      </c>
      <c r="BY7">
        <v>3000</v>
      </c>
      <c r="BZ7">
        <v>6</v>
      </c>
    </row>
    <row r="8" spans="1:78" ht="15" thickBot="1">
      <c r="A8" s="10">
        <v>43556</v>
      </c>
      <c r="B8" s="3" t="s">
        <v>46</v>
      </c>
      <c r="C8" s="39">
        <v>8.3333333333333329E-2</v>
      </c>
      <c r="D8" s="40">
        <v>0.125</v>
      </c>
      <c r="E8" s="186">
        <v>0.13400000000000001</v>
      </c>
      <c r="F8" s="186">
        <v>6.3E-2</v>
      </c>
      <c r="G8" s="186">
        <v>6.9000000000000006E-2</v>
      </c>
      <c r="H8" s="186">
        <v>0.105</v>
      </c>
      <c r="I8" s="186">
        <v>7.0000000000000001E-3</v>
      </c>
      <c r="J8" s="186">
        <v>0.22500000000000001</v>
      </c>
      <c r="K8" s="186">
        <v>8.7999999999999995E-2</v>
      </c>
      <c r="L8" s="41">
        <f t="shared" ca="1" si="4"/>
        <v>0</v>
      </c>
      <c r="M8" s="42">
        <f t="shared" si="5"/>
        <v>0</v>
      </c>
      <c r="N8" s="43">
        <f t="shared" si="6"/>
        <v>0</v>
      </c>
      <c r="O8" s="43">
        <f t="shared" si="7"/>
        <v>0</v>
      </c>
      <c r="P8" s="43">
        <f t="shared" si="8"/>
        <v>0</v>
      </c>
      <c r="Q8" s="43">
        <f t="shared" si="9"/>
        <v>0</v>
      </c>
      <c r="R8" s="43">
        <f t="shared" si="10"/>
        <v>0</v>
      </c>
      <c r="S8" s="44">
        <f t="shared" si="11"/>
        <v>0</v>
      </c>
      <c r="T8" s="190">
        <f t="shared" ca="1" si="12"/>
        <v>0</v>
      </c>
      <c r="U8" s="46">
        <v>4250</v>
      </c>
      <c r="V8" s="47">
        <v>4250</v>
      </c>
      <c r="W8" s="47">
        <v>4250</v>
      </c>
      <c r="X8" s="47">
        <v>4250</v>
      </c>
      <c r="Y8" s="47">
        <v>4250</v>
      </c>
      <c r="Z8" s="47">
        <v>4250</v>
      </c>
      <c r="AA8" s="48">
        <v>4250</v>
      </c>
      <c r="AB8" s="189">
        <f t="shared" ca="1" si="13"/>
        <v>0</v>
      </c>
      <c r="AC8" s="50">
        <f t="shared" ca="1" si="14"/>
        <v>0</v>
      </c>
      <c r="AD8" s="50">
        <f t="shared" ca="1" si="15"/>
        <v>0</v>
      </c>
      <c r="AE8" s="50">
        <f t="shared" ca="1" si="16"/>
        <v>0</v>
      </c>
      <c r="AF8" s="50">
        <f t="shared" ca="1" si="17"/>
        <v>0</v>
      </c>
      <c r="AG8" s="50">
        <f t="shared" ca="1" si="18"/>
        <v>0</v>
      </c>
      <c r="AH8" s="51">
        <f t="shared" ca="1" si="19"/>
        <v>0</v>
      </c>
      <c r="AI8" s="35">
        <f t="shared" ca="1" si="20"/>
        <v>0</v>
      </c>
      <c r="AJ8" s="49">
        <f t="shared" ca="1" si="21"/>
        <v>0</v>
      </c>
      <c r="AK8" s="50">
        <f t="shared" ca="1" si="22"/>
        <v>0</v>
      </c>
      <c r="AL8" s="50">
        <f t="shared" ca="1" si="23"/>
        <v>0</v>
      </c>
      <c r="AM8" s="50">
        <f t="shared" ca="1" si="24"/>
        <v>0</v>
      </c>
      <c r="AN8" s="50">
        <f t="shared" ca="1" si="25"/>
        <v>0</v>
      </c>
      <c r="AO8" s="50">
        <f t="shared" ca="1" si="26"/>
        <v>0</v>
      </c>
      <c r="AP8" s="51">
        <f t="shared" ca="1" si="27"/>
        <v>0</v>
      </c>
      <c r="AQ8" s="36">
        <f t="shared" ca="1" si="28"/>
        <v>0</v>
      </c>
      <c r="AR8" s="49" t="str">
        <f t="shared" ca="1" si="29"/>
        <v/>
      </c>
      <c r="AS8" s="50" t="str">
        <f t="shared" ca="1" si="30"/>
        <v/>
      </c>
      <c r="AT8" s="50" t="str">
        <f t="shared" ca="1" si="31"/>
        <v/>
      </c>
      <c r="AU8" s="50" t="str">
        <f t="shared" ca="1" si="32"/>
        <v/>
      </c>
      <c r="AV8" s="50" t="str">
        <f t="shared" ca="1" si="33"/>
        <v/>
      </c>
      <c r="AW8" s="50" t="str">
        <f t="shared" ca="1" si="34"/>
        <v/>
      </c>
      <c r="AX8" s="51" t="str">
        <f t="shared" ca="1" si="35"/>
        <v/>
      </c>
      <c r="AY8" s="52" t="str">
        <f t="shared" ca="1" si="36"/>
        <v/>
      </c>
      <c r="AZ8" s="37">
        <f t="shared" si="37"/>
        <v>5286.0696517412935</v>
      </c>
      <c r="BA8" s="37">
        <f t="shared" si="38"/>
        <v>11243.386243386243</v>
      </c>
      <c r="BB8" s="37">
        <f t="shared" si="39"/>
        <v>10265.700483091787</v>
      </c>
      <c r="BC8" s="37">
        <f t="shared" si="40"/>
        <v>6746.0317460317465</v>
      </c>
      <c r="BD8" s="37">
        <f t="shared" si="41"/>
        <v>101190.4761904762</v>
      </c>
      <c r="BE8" s="37">
        <f t="shared" si="42"/>
        <v>3148.1481481481483</v>
      </c>
      <c r="BF8" s="37">
        <f t="shared" si="43"/>
        <v>8049.2424242424249</v>
      </c>
      <c r="BG8" s="38"/>
      <c r="BH8" s="38"/>
      <c r="BI8" s="38"/>
      <c r="BJ8" s="38"/>
      <c r="BK8" s="38"/>
      <c r="BL8" s="38"/>
      <c r="BM8" s="38"/>
      <c r="BO8">
        <v>5100</v>
      </c>
      <c r="BP8">
        <v>0</v>
      </c>
      <c r="BR8">
        <f t="shared" si="45"/>
        <v>9.8714285714285713E-2</v>
      </c>
      <c r="BY8">
        <v>5000</v>
      </c>
      <c r="BZ8">
        <v>6</v>
      </c>
    </row>
    <row r="9" spans="1:78" ht="15" thickBot="1">
      <c r="A9" s="10">
        <v>43586</v>
      </c>
      <c r="B9" s="3" t="s">
        <v>46</v>
      </c>
      <c r="C9" s="39">
        <v>0.125</v>
      </c>
      <c r="D9" s="40">
        <v>0.16666666666666666</v>
      </c>
      <c r="E9" s="186">
        <v>6.4000000000000001E-2</v>
      </c>
      <c r="F9" s="186">
        <v>0.111</v>
      </c>
      <c r="G9" s="186">
        <v>0</v>
      </c>
      <c r="H9" s="186">
        <v>0.10199999999999999</v>
      </c>
      <c r="I9" s="186">
        <v>0.01</v>
      </c>
      <c r="J9" s="186">
        <v>8.6999999999999994E-2</v>
      </c>
      <c r="K9" s="186">
        <v>0.113</v>
      </c>
      <c r="L9" s="41">
        <f t="shared" ca="1" si="4"/>
        <v>0</v>
      </c>
      <c r="M9" s="42">
        <f t="shared" si="5"/>
        <v>0</v>
      </c>
      <c r="N9" s="43">
        <f t="shared" si="6"/>
        <v>0</v>
      </c>
      <c r="O9" s="43">
        <f t="shared" si="7"/>
        <v>0</v>
      </c>
      <c r="P9" s="43">
        <f t="shared" si="8"/>
        <v>0</v>
      </c>
      <c r="Q9" s="43">
        <f t="shared" si="9"/>
        <v>0</v>
      </c>
      <c r="R9" s="43">
        <f t="shared" si="10"/>
        <v>0</v>
      </c>
      <c r="S9" s="44">
        <f t="shared" si="11"/>
        <v>0</v>
      </c>
      <c r="T9" s="190">
        <f t="shared" ca="1" si="12"/>
        <v>0</v>
      </c>
      <c r="U9" s="46">
        <v>4250</v>
      </c>
      <c r="V9" s="47">
        <v>4250</v>
      </c>
      <c r="W9" s="47">
        <v>4250</v>
      </c>
      <c r="X9" s="47">
        <v>4250</v>
      </c>
      <c r="Y9" s="47">
        <v>4250</v>
      </c>
      <c r="Z9" s="47">
        <v>4250</v>
      </c>
      <c r="AA9" s="48">
        <v>4250</v>
      </c>
      <c r="AB9" s="189">
        <f t="shared" ca="1" si="13"/>
        <v>0</v>
      </c>
      <c r="AC9" s="50">
        <f t="shared" ca="1" si="14"/>
        <v>0</v>
      </c>
      <c r="AD9" s="50">
        <f t="shared" ca="1" si="15"/>
        <v>0</v>
      </c>
      <c r="AE9" s="50">
        <f t="shared" ca="1" si="16"/>
        <v>0</v>
      </c>
      <c r="AF9" s="50">
        <f t="shared" ca="1" si="17"/>
        <v>0</v>
      </c>
      <c r="AG9" s="50">
        <f t="shared" ca="1" si="18"/>
        <v>0</v>
      </c>
      <c r="AH9" s="51">
        <f t="shared" ca="1" si="19"/>
        <v>0</v>
      </c>
      <c r="AI9" s="35">
        <f t="shared" ca="1" si="20"/>
        <v>0</v>
      </c>
      <c r="AJ9" s="49">
        <f t="shared" ca="1" si="21"/>
        <v>0</v>
      </c>
      <c r="AK9" s="50">
        <f t="shared" ca="1" si="22"/>
        <v>0</v>
      </c>
      <c r="AL9" s="50">
        <f t="shared" ca="1" si="23"/>
        <v>0</v>
      </c>
      <c r="AM9" s="50">
        <f t="shared" ca="1" si="24"/>
        <v>0</v>
      </c>
      <c r="AN9" s="50">
        <f t="shared" ca="1" si="25"/>
        <v>0</v>
      </c>
      <c r="AO9" s="50">
        <f t="shared" ca="1" si="26"/>
        <v>0</v>
      </c>
      <c r="AP9" s="51">
        <f t="shared" ca="1" si="27"/>
        <v>0</v>
      </c>
      <c r="AQ9" s="36">
        <f t="shared" ca="1" si="28"/>
        <v>0</v>
      </c>
      <c r="AR9" s="49" t="str">
        <f t="shared" ca="1" si="29"/>
        <v/>
      </c>
      <c r="AS9" s="50" t="str">
        <f t="shared" ca="1" si="30"/>
        <v/>
      </c>
      <c r="AT9" s="50" t="str">
        <f t="shared" ca="1" si="31"/>
        <v/>
      </c>
      <c r="AU9" s="50" t="str">
        <f t="shared" ca="1" si="32"/>
        <v/>
      </c>
      <c r="AV9" s="50" t="str">
        <f t="shared" ca="1" si="33"/>
        <v/>
      </c>
      <c r="AW9" s="50" t="str">
        <f t="shared" ca="1" si="34"/>
        <v/>
      </c>
      <c r="AX9" s="51" t="str">
        <f t="shared" ca="1" si="35"/>
        <v/>
      </c>
      <c r="AY9" s="52" t="str">
        <f t="shared" ca="1" si="36"/>
        <v/>
      </c>
      <c r="AZ9" s="37">
        <f t="shared" si="37"/>
        <v>11067.708333333334</v>
      </c>
      <c r="BA9" s="37">
        <f t="shared" si="38"/>
        <v>6381.3813813813813</v>
      </c>
      <c r="BB9" s="37" t="str">
        <f t="shared" si="39"/>
        <v>0</v>
      </c>
      <c r="BC9" s="37">
        <f t="shared" si="40"/>
        <v>6944.4444444444453</v>
      </c>
      <c r="BD9" s="37">
        <f t="shared" si="41"/>
        <v>70833.333333333328</v>
      </c>
      <c r="BE9" s="37">
        <f t="shared" si="42"/>
        <v>8141.7624521072803</v>
      </c>
      <c r="BF9" s="37">
        <f t="shared" si="43"/>
        <v>6268.4365781710912</v>
      </c>
      <c r="BG9" s="38"/>
      <c r="BH9" s="38"/>
      <c r="BI9" s="38"/>
      <c r="BJ9" s="38"/>
      <c r="BK9" s="38"/>
      <c r="BL9" s="38"/>
      <c r="BM9" s="38"/>
      <c r="BO9">
        <v>5150</v>
      </c>
      <c r="BP9">
        <v>0</v>
      </c>
      <c r="BR9">
        <f t="shared" si="45"/>
        <v>6.9571428571428576E-2</v>
      </c>
      <c r="BY9">
        <v>6500</v>
      </c>
      <c r="BZ9">
        <v>5</v>
      </c>
    </row>
    <row r="10" spans="1:78" ht="15" thickBot="1">
      <c r="A10" s="10">
        <v>43617</v>
      </c>
      <c r="B10" s="3" t="s">
        <v>46</v>
      </c>
      <c r="C10" s="39">
        <v>0.16666666666666666</v>
      </c>
      <c r="D10" s="40">
        <v>0.20833333333333334</v>
      </c>
      <c r="E10" s="186">
        <v>8.5999999999999993E-2</v>
      </c>
      <c r="F10" s="186">
        <v>0.06</v>
      </c>
      <c r="G10" s="186">
        <v>1E-3</v>
      </c>
      <c r="H10" s="186">
        <v>1E-3</v>
      </c>
      <c r="I10" s="186">
        <v>1E-3</v>
      </c>
      <c r="J10" s="186">
        <v>3.7999999999999999E-2</v>
      </c>
      <c r="K10" s="186">
        <v>1.0999999999999999E-2</v>
      </c>
      <c r="L10" s="41">
        <f t="shared" ca="1" si="4"/>
        <v>0</v>
      </c>
      <c r="M10" s="42">
        <f t="shared" si="5"/>
        <v>0</v>
      </c>
      <c r="N10" s="43">
        <f t="shared" si="6"/>
        <v>0</v>
      </c>
      <c r="O10" s="43">
        <f t="shared" si="7"/>
        <v>0</v>
      </c>
      <c r="P10" s="43">
        <f t="shared" si="8"/>
        <v>0</v>
      </c>
      <c r="Q10" s="43">
        <f t="shared" si="9"/>
        <v>0</v>
      </c>
      <c r="R10" s="43">
        <f t="shared" si="10"/>
        <v>0</v>
      </c>
      <c r="S10" s="44">
        <f t="shared" si="11"/>
        <v>0</v>
      </c>
      <c r="T10" s="190">
        <f t="shared" ca="1" si="12"/>
        <v>0</v>
      </c>
      <c r="U10" s="46">
        <v>4250</v>
      </c>
      <c r="V10" s="47">
        <v>4250</v>
      </c>
      <c r="W10" s="47">
        <v>4250</v>
      </c>
      <c r="X10" s="47">
        <v>4250</v>
      </c>
      <c r="Y10" s="47">
        <v>4250</v>
      </c>
      <c r="Z10" s="47">
        <v>4250</v>
      </c>
      <c r="AA10" s="48">
        <v>4250</v>
      </c>
      <c r="AB10" s="189">
        <f t="shared" ca="1" si="13"/>
        <v>0</v>
      </c>
      <c r="AC10" s="50">
        <f t="shared" ca="1" si="14"/>
        <v>0</v>
      </c>
      <c r="AD10" s="50">
        <f t="shared" ca="1" si="15"/>
        <v>0</v>
      </c>
      <c r="AE10" s="50">
        <f t="shared" ca="1" si="16"/>
        <v>0</v>
      </c>
      <c r="AF10" s="50">
        <f t="shared" ca="1" si="17"/>
        <v>0</v>
      </c>
      <c r="AG10" s="50">
        <f t="shared" ca="1" si="18"/>
        <v>0</v>
      </c>
      <c r="AH10" s="51">
        <f t="shared" ca="1" si="19"/>
        <v>0</v>
      </c>
      <c r="AI10" s="35">
        <f t="shared" ca="1" si="20"/>
        <v>0</v>
      </c>
      <c r="AJ10" s="49">
        <f t="shared" ca="1" si="21"/>
        <v>0</v>
      </c>
      <c r="AK10" s="50">
        <f t="shared" ca="1" si="22"/>
        <v>0</v>
      </c>
      <c r="AL10" s="50">
        <f t="shared" ca="1" si="23"/>
        <v>0</v>
      </c>
      <c r="AM10" s="50">
        <f t="shared" ca="1" si="24"/>
        <v>0</v>
      </c>
      <c r="AN10" s="50">
        <f t="shared" ca="1" si="25"/>
        <v>0</v>
      </c>
      <c r="AO10" s="50">
        <f t="shared" ca="1" si="26"/>
        <v>0</v>
      </c>
      <c r="AP10" s="51">
        <f t="shared" ca="1" si="27"/>
        <v>0</v>
      </c>
      <c r="AQ10" s="36">
        <f t="shared" ca="1" si="28"/>
        <v>0</v>
      </c>
      <c r="AR10" s="49" t="str">
        <f t="shared" ca="1" si="29"/>
        <v/>
      </c>
      <c r="AS10" s="50" t="str">
        <f t="shared" ca="1" si="30"/>
        <v/>
      </c>
      <c r="AT10" s="50" t="str">
        <f t="shared" ca="1" si="31"/>
        <v/>
      </c>
      <c r="AU10" s="50" t="str">
        <f t="shared" ca="1" si="32"/>
        <v/>
      </c>
      <c r="AV10" s="50" t="str">
        <f t="shared" ca="1" si="33"/>
        <v/>
      </c>
      <c r="AW10" s="50" t="str">
        <f t="shared" ca="1" si="34"/>
        <v/>
      </c>
      <c r="AX10" s="51" t="str">
        <f t="shared" ca="1" si="35"/>
        <v/>
      </c>
      <c r="AY10" s="52" t="str">
        <f t="shared" ca="1" si="36"/>
        <v/>
      </c>
      <c r="AZ10" s="37">
        <f t="shared" si="37"/>
        <v>8236.4341085271335</v>
      </c>
      <c r="BA10" s="37">
        <f t="shared" si="38"/>
        <v>11805.555555555557</v>
      </c>
      <c r="BB10" s="37">
        <f t="shared" si="39"/>
        <v>708333.33333333337</v>
      </c>
      <c r="BC10" s="37">
        <f t="shared" si="40"/>
        <v>708333.33333333337</v>
      </c>
      <c r="BD10" s="37">
        <f t="shared" si="41"/>
        <v>708333.33333333337</v>
      </c>
      <c r="BE10" s="37">
        <f t="shared" si="42"/>
        <v>18640.350877192985</v>
      </c>
      <c r="BF10" s="37">
        <f t="shared" si="43"/>
        <v>64393.939393939399</v>
      </c>
      <c r="BG10" s="38"/>
      <c r="BH10" s="38"/>
      <c r="BI10" s="38"/>
      <c r="BJ10" s="38"/>
      <c r="BK10" s="38"/>
      <c r="BL10" s="38"/>
      <c r="BM10" s="38"/>
      <c r="BO10">
        <v>5300</v>
      </c>
      <c r="BP10">
        <v>0</v>
      </c>
      <c r="BR10">
        <f t="shared" si="45"/>
        <v>2.8285714285714286E-2</v>
      </c>
      <c r="BY10">
        <v>7000</v>
      </c>
      <c r="BZ10">
        <v>5</v>
      </c>
    </row>
    <row r="11" spans="1:78" ht="15" thickBot="1">
      <c r="A11" s="10">
        <v>43647</v>
      </c>
      <c r="B11" s="3" t="s">
        <v>46</v>
      </c>
      <c r="C11" s="39">
        <v>0.20833333333333334</v>
      </c>
      <c r="D11" s="40">
        <v>0.25</v>
      </c>
      <c r="E11" s="186">
        <v>9.5000000000000001E-2</v>
      </c>
      <c r="F11" s="186">
        <v>1.0999999999999999E-2</v>
      </c>
      <c r="G11" s="186">
        <v>4.0000000000000001E-3</v>
      </c>
      <c r="H11" s="186">
        <v>2E-3</v>
      </c>
      <c r="I11" s="186">
        <v>7.0000000000000001E-3</v>
      </c>
      <c r="J11" s="186">
        <v>1.2E-2</v>
      </c>
      <c r="K11" s="186">
        <v>0.04</v>
      </c>
      <c r="L11" s="41">
        <f t="shared" ca="1" si="4"/>
        <v>0</v>
      </c>
      <c r="M11" s="42">
        <f t="shared" si="5"/>
        <v>0</v>
      </c>
      <c r="N11" s="43">
        <f t="shared" si="6"/>
        <v>0</v>
      </c>
      <c r="O11" s="43">
        <f t="shared" si="7"/>
        <v>0</v>
      </c>
      <c r="P11" s="43">
        <f t="shared" si="8"/>
        <v>0</v>
      </c>
      <c r="Q11" s="43">
        <f t="shared" si="9"/>
        <v>0</v>
      </c>
      <c r="R11" s="43">
        <f t="shared" si="10"/>
        <v>0</v>
      </c>
      <c r="S11" s="44">
        <f t="shared" si="11"/>
        <v>0</v>
      </c>
      <c r="T11" s="190">
        <f t="shared" ca="1" si="12"/>
        <v>0</v>
      </c>
      <c r="U11" s="46">
        <v>4250</v>
      </c>
      <c r="V11" s="47">
        <v>4250</v>
      </c>
      <c r="W11" s="47">
        <v>4250</v>
      </c>
      <c r="X11" s="47">
        <v>4250</v>
      </c>
      <c r="Y11" s="47">
        <v>4250</v>
      </c>
      <c r="Z11" s="47">
        <v>4250</v>
      </c>
      <c r="AA11" s="48">
        <v>4250</v>
      </c>
      <c r="AB11" s="189">
        <f t="shared" ca="1" si="13"/>
        <v>0</v>
      </c>
      <c r="AC11" s="50">
        <f t="shared" ca="1" si="14"/>
        <v>0</v>
      </c>
      <c r="AD11" s="50">
        <f t="shared" ca="1" si="15"/>
        <v>0</v>
      </c>
      <c r="AE11" s="50">
        <f t="shared" ca="1" si="16"/>
        <v>0</v>
      </c>
      <c r="AF11" s="50">
        <f t="shared" ca="1" si="17"/>
        <v>0</v>
      </c>
      <c r="AG11" s="50">
        <f t="shared" ca="1" si="18"/>
        <v>0</v>
      </c>
      <c r="AH11" s="51">
        <f t="shared" ca="1" si="19"/>
        <v>0</v>
      </c>
      <c r="AI11" s="35">
        <f t="shared" ca="1" si="20"/>
        <v>0</v>
      </c>
      <c r="AJ11" s="49">
        <f t="shared" ca="1" si="21"/>
        <v>0</v>
      </c>
      <c r="AK11" s="50">
        <f t="shared" ca="1" si="22"/>
        <v>0</v>
      </c>
      <c r="AL11" s="50">
        <f t="shared" ca="1" si="23"/>
        <v>0</v>
      </c>
      <c r="AM11" s="50">
        <f t="shared" ca="1" si="24"/>
        <v>0</v>
      </c>
      <c r="AN11" s="50">
        <f t="shared" ca="1" si="25"/>
        <v>0</v>
      </c>
      <c r="AO11" s="50">
        <f t="shared" ca="1" si="26"/>
        <v>0</v>
      </c>
      <c r="AP11" s="51">
        <f t="shared" ca="1" si="27"/>
        <v>0</v>
      </c>
      <c r="AQ11" s="36">
        <f t="shared" ca="1" si="28"/>
        <v>0</v>
      </c>
      <c r="AR11" s="49" t="str">
        <f t="shared" ca="1" si="29"/>
        <v/>
      </c>
      <c r="AS11" s="50" t="str">
        <f t="shared" ca="1" si="30"/>
        <v/>
      </c>
      <c r="AT11" s="50" t="str">
        <f t="shared" ca="1" si="31"/>
        <v/>
      </c>
      <c r="AU11" s="50" t="str">
        <f t="shared" ca="1" si="32"/>
        <v/>
      </c>
      <c r="AV11" s="50" t="str">
        <f t="shared" ca="1" si="33"/>
        <v/>
      </c>
      <c r="AW11" s="50" t="str">
        <f t="shared" ca="1" si="34"/>
        <v/>
      </c>
      <c r="AX11" s="51" t="str">
        <f t="shared" ca="1" si="35"/>
        <v/>
      </c>
      <c r="AY11" s="52" t="str">
        <f t="shared" ca="1" si="36"/>
        <v/>
      </c>
      <c r="AZ11" s="37">
        <f t="shared" si="37"/>
        <v>7456.1403508771937</v>
      </c>
      <c r="BA11" s="37">
        <f t="shared" si="38"/>
        <v>64393.939393939399</v>
      </c>
      <c r="BB11" s="37">
        <f t="shared" si="39"/>
        <v>177083.33333333334</v>
      </c>
      <c r="BC11" s="37">
        <f t="shared" si="40"/>
        <v>354166.66666666669</v>
      </c>
      <c r="BD11" s="37">
        <f t="shared" si="41"/>
        <v>101190.4761904762</v>
      </c>
      <c r="BE11" s="37">
        <f t="shared" si="42"/>
        <v>59027.777777777781</v>
      </c>
      <c r="BF11" s="37">
        <f t="shared" si="43"/>
        <v>17708.333333333332</v>
      </c>
      <c r="BG11" s="38"/>
      <c r="BH11" s="38"/>
      <c r="BI11" s="38"/>
      <c r="BJ11" s="38"/>
      <c r="BK11" s="38"/>
      <c r="BL11" s="38"/>
      <c r="BM11" s="38"/>
      <c r="BR11">
        <f t="shared" si="45"/>
        <v>2.4428571428571431E-2</v>
      </c>
      <c r="BY11">
        <v>8000</v>
      </c>
    </row>
    <row r="12" spans="1:78" ht="15" thickBot="1">
      <c r="A12" s="10">
        <v>43678</v>
      </c>
      <c r="B12" s="3" t="s">
        <v>46</v>
      </c>
      <c r="C12" s="39">
        <v>0.25</v>
      </c>
      <c r="D12" s="40">
        <v>0.29166666666666669</v>
      </c>
      <c r="E12" s="186">
        <v>6.0000000000000001E-3</v>
      </c>
      <c r="F12" s="186">
        <v>3.1E-2</v>
      </c>
      <c r="G12" s="186">
        <v>0.05</v>
      </c>
      <c r="H12" s="186">
        <v>0</v>
      </c>
      <c r="I12" s="186">
        <v>3.0000000000000001E-3</v>
      </c>
      <c r="J12" s="186">
        <v>1.6E-2</v>
      </c>
      <c r="K12" s="186">
        <v>0</v>
      </c>
      <c r="L12" s="41">
        <f t="shared" ca="1" si="4"/>
        <v>0</v>
      </c>
      <c r="M12" s="42">
        <f t="shared" si="5"/>
        <v>0</v>
      </c>
      <c r="N12" s="43">
        <f t="shared" si="6"/>
        <v>0</v>
      </c>
      <c r="O12" s="43">
        <f t="shared" si="7"/>
        <v>0</v>
      </c>
      <c r="P12" s="43">
        <f t="shared" si="8"/>
        <v>0</v>
      </c>
      <c r="Q12" s="43">
        <f t="shared" si="9"/>
        <v>0</v>
      </c>
      <c r="R12" s="43">
        <f t="shared" si="10"/>
        <v>0</v>
      </c>
      <c r="S12" s="44">
        <f t="shared" si="11"/>
        <v>0</v>
      </c>
      <c r="T12" s="190">
        <f t="shared" ca="1" si="12"/>
        <v>0</v>
      </c>
      <c r="U12" s="46">
        <v>4250</v>
      </c>
      <c r="V12" s="47">
        <v>4250</v>
      </c>
      <c r="W12" s="47">
        <v>4250</v>
      </c>
      <c r="X12" s="47">
        <v>4250</v>
      </c>
      <c r="Y12" s="47">
        <v>4250</v>
      </c>
      <c r="Z12" s="47">
        <v>4250</v>
      </c>
      <c r="AA12" s="48">
        <v>4250</v>
      </c>
      <c r="AB12" s="189">
        <f t="shared" ca="1" si="13"/>
        <v>0</v>
      </c>
      <c r="AC12" s="50">
        <f t="shared" ca="1" si="14"/>
        <v>0</v>
      </c>
      <c r="AD12" s="50">
        <f t="shared" ca="1" si="15"/>
        <v>0</v>
      </c>
      <c r="AE12" s="50">
        <f t="shared" ca="1" si="16"/>
        <v>0</v>
      </c>
      <c r="AF12" s="50">
        <f t="shared" ca="1" si="17"/>
        <v>0</v>
      </c>
      <c r="AG12" s="50">
        <f t="shared" ca="1" si="18"/>
        <v>0</v>
      </c>
      <c r="AH12" s="51">
        <f t="shared" ca="1" si="19"/>
        <v>0</v>
      </c>
      <c r="AI12" s="35">
        <f t="shared" ca="1" si="20"/>
        <v>0</v>
      </c>
      <c r="AJ12" s="49">
        <f t="shared" ca="1" si="21"/>
        <v>0</v>
      </c>
      <c r="AK12" s="50">
        <f t="shared" ca="1" si="22"/>
        <v>0</v>
      </c>
      <c r="AL12" s="50">
        <f t="shared" ca="1" si="23"/>
        <v>0</v>
      </c>
      <c r="AM12" s="50">
        <f t="shared" ca="1" si="24"/>
        <v>0</v>
      </c>
      <c r="AN12" s="50">
        <f t="shared" ca="1" si="25"/>
        <v>0</v>
      </c>
      <c r="AO12" s="50">
        <f t="shared" ca="1" si="26"/>
        <v>0</v>
      </c>
      <c r="AP12" s="51">
        <f t="shared" ca="1" si="27"/>
        <v>0</v>
      </c>
      <c r="AQ12" s="36">
        <f t="shared" ca="1" si="28"/>
        <v>0</v>
      </c>
      <c r="AR12" s="49" t="str">
        <f t="shared" ca="1" si="29"/>
        <v/>
      </c>
      <c r="AS12" s="50" t="str">
        <f t="shared" ca="1" si="30"/>
        <v/>
      </c>
      <c r="AT12" s="50" t="str">
        <f t="shared" ca="1" si="31"/>
        <v/>
      </c>
      <c r="AU12" s="50" t="str">
        <f t="shared" ca="1" si="32"/>
        <v/>
      </c>
      <c r="AV12" s="50" t="str">
        <f t="shared" ca="1" si="33"/>
        <v/>
      </c>
      <c r="AW12" s="50" t="str">
        <f t="shared" ca="1" si="34"/>
        <v/>
      </c>
      <c r="AX12" s="51" t="str">
        <f t="shared" ca="1" si="35"/>
        <v/>
      </c>
      <c r="AY12" s="52" t="str">
        <f t="shared" ca="1" si="36"/>
        <v/>
      </c>
      <c r="AZ12" s="37">
        <f t="shared" si="37"/>
        <v>118055.55555555556</v>
      </c>
      <c r="BA12" s="37">
        <f t="shared" si="38"/>
        <v>22849.4623655914</v>
      </c>
      <c r="BB12" s="37">
        <f t="shared" si="39"/>
        <v>14166.666666666666</v>
      </c>
      <c r="BC12" s="37" t="str">
        <f t="shared" si="40"/>
        <v>0</v>
      </c>
      <c r="BD12" s="37">
        <f t="shared" si="41"/>
        <v>236111.11111111112</v>
      </c>
      <c r="BE12" s="37">
        <f t="shared" si="42"/>
        <v>44270.833333333336</v>
      </c>
      <c r="BF12" s="37" t="str">
        <f t="shared" si="43"/>
        <v>0</v>
      </c>
      <c r="BG12" s="38"/>
      <c r="BH12" s="38"/>
      <c r="BI12" s="38"/>
      <c r="BJ12" s="38"/>
      <c r="BK12" s="38"/>
      <c r="BL12" s="38"/>
      <c r="BM12" s="38"/>
      <c r="BR12">
        <f t="shared" si="45"/>
        <v>1.5142857142857142E-2</v>
      </c>
    </row>
    <row r="13" spans="1:78" ht="15" thickBot="1">
      <c r="A13" s="10">
        <v>43709</v>
      </c>
      <c r="B13" s="3" t="s">
        <v>50</v>
      </c>
      <c r="C13" s="39">
        <v>0.29166666666666669</v>
      </c>
      <c r="D13" s="40">
        <v>0.33333333333333331</v>
      </c>
      <c r="E13" s="186">
        <v>8.9999999999999993E-3</v>
      </c>
      <c r="F13" s="186">
        <v>4.0000000000000001E-3</v>
      </c>
      <c r="G13" s="186">
        <v>4.7E-2</v>
      </c>
      <c r="H13" s="186">
        <v>5.0000000000000001E-3</v>
      </c>
      <c r="I13" s="186">
        <v>0</v>
      </c>
      <c r="J13" s="186">
        <v>1E-3</v>
      </c>
      <c r="K13" s="186">
        <v>0</v>
      </c>
      <c r="L13" s="41">
        <f t="shared" ca="1" si="4"/>
        <v>0</v>
      </c>
      <c r="M13" s="42">
        <f t="shared" si="5"/>
        <v>0</v>
      </c>
      <c r="N13" s="43">
        <f t="shared" si="6"/>
        <v>0</v>
      </c>
      <c r="O13" s="43">
        <f t="shared" si="7"/>
        <v>0</v>
      </c>
      <c r="P13" s="43">
        <f t="shared" si="8"/>
        <v>0</v>
      </c>
      <c r="Q13" s="43">
        <f t="shared" si="9"/>
        <v>0</v>
      </c>
      <c r="R13" s="43">
        <f t="shared" si="10"/>
        <v>0</v>
      </c>
      <c r="S13" s="44">
        <f t="shared" si="11"/>
        <v>0</v>
      </c>
      <c r="T13" s="190">
        <f t="shared" ca="1" si="12"/>
        <v>0</v>
      </c>
      <c r="U13" s="46">
        <v>4250</v>
      </c>
      <c r="V13" s="47">
        <v>4250</v>
      </c>
      <c r="W13" s="47">
        <v>4250</v>
      </c>
      <c r="X13" s="47">
        <v>4250</v>
      </c>
      <c r="Y13" s="47">
        <v>4250</v>
      </c>
      <c r="Z13" s="47">
        <v>4250</v>
      </c>
      <c r="AA13" s="48">
        <v>4250</v>
      </c>
      <c r="AB13" s="189">
        <f t="shared" ca="1" si="13"/>
        <v>0</v>
      </c>
      <c r="AC13" s="50">
        <f t="shared" ca="1" si="14"/>
        <v>0</v>
      </c>
      <c r="AD13" s="50">
        <f t="shared" ca="1" si="15"/>
        <v>0</v>
      </c>
      <c r="AE13" s="50">
        <f t="shared" ca="1" si="16"/>
        <v>0</v>
      </c>
      <c r="AF13" s="50">
        <f t="shared" ca="1" si="17"/>
        <v>0</v>
      </c>
      <c r="AG13" s="50">
        <f t="shared" ca="1" si="18"/>
        <v>0</v>
      </c>
      <c r="AH13" s="51">
        <f t="shared" ca="1" si="19"/>
        <v>0</v>
      </c>
      <c r="AI13" s="35">
        <f t="shared" ca="1" si="20"/>
        <v>0</v>
      </c>
      <c r="AJ13" s="49">
        <f t="shared" ca="1" si="21"/>
        <v>0</v>
      </c>
      <c r="AK13" s="50">
        <f t="shared" ca="1" si="22"/>
        <v>0</v>
      </c>
      <c r="AL13" s="50">
        <f t="shared" ca="1" si="23"/>
        <v>0</v>
      </c>
      <c r="AM13" s="50">
        <f t="shared" ca="1" si="24"/>
        <v>0</v>
      </c>
      <c r="AN13" s="50">
        <f t="shared" ca="1" si="25"/>
        <v>0</v>
      </c>
      <c r="AO13" s="50">
        <f t="shared" ca="1" si="26"/>
        <v>0</v>
      </c>
      <c r="AP13" s="51">
        <f t="shared" ca="1" si="27"/>
        <v>0</v>
      </c>
      <c r="AQ13" s="36">
        <f t="shared" ca="1" si="28"/>
        <v>0</v>
      </c>
      <c r="AR13" s="49" t="str">
        <f t="shared" ca="1" si="29"/>
        <v/>
      </c>
      <c r="AS13" s="50" t="str">
        <f t="shared" ca="1" si="30"/>
        <v/>
      </c>
      <c r="AT13" s="50" t="str">
        <f t="shared" ca="1" si="31"/>
        <v/>
      </c>
      <c r="AU13" s="50" t="str">
        <f t="shared" ca="1" si="32"/>
        <v/>
      </c>
      <c r="AV13" s="50" t="str">
        <f t="shared" ca="1" si="33"/>
        <v/>
      </c>
      <c r="AW13" s="50" t="str">
        <f t="shared" ca="1" si="34"/>
        <v/>
      </c>
      <c r="AX13" s="51" t="str">
        <f t="shared" ca="1" si="35"/>
        <v/>
      </c>
      <c r="AY13" s="52" t="str">
        <f t="shared" ca="1" si="36"/>
        <v/>
      </c>
      <c r="AZ13" s="37">
        <f t="shared" si="37"/>
        <v>78703.703703703708</v>
      </c>
      <c r="BA13" s="37">
        <f t="shared" si="38"/>
        <v>177083.33333333334</v>
      </c>
      <c r="BB13" s="37">
        <f t="shared" si="39"/>
        <v>15070.921985815603</v>
      </c>
      <c r="BC13" s="37">
        <f t="shared" si="40"/>
        <v>141666.66666666666</v>
      </c>
      <c r="BD13" s="37" t="str">
        <f t="shared" si="41"/>
        <v>0</v>
      </c>
      <c r="BE13" s="37">
        <f t="shared" si="42"/>
        <v>708333.33333333337</v>
      </c>
      <c r="BF13" s="37" t="str">
        <f t="shared" si="43"/>
        <v>0</v>
      </c>
      <c r="BG13" s="38"/>
      <c r="BH13" s="38"/>
      <c r="BI13" s="38"/>
      <c r="BJ13" s="38"/>
      <c r="BK13" s="38"/>
      <c r="BL13" s="38"/>
      <c r="BM13" s="38"/>
      <c r="BR13">
        <f t="shared" si="45"/>
        <v>9.4285714285714285E-3</v>
      </c>
    </row>
    <row r="14" spans="1:78" ht="15" thickBot="1">
      <c r="A14" s="10">
        <v>43739</v>
      </c>
      <c r="B14" s="3" t="s">
        <v>50</v>
      </c>
      <c r="C14" s="39">
        <v>0.33333333333333331</v>
      </c>
      <c r="D14" s="40">
        <v>0.375</v>
      </c>
      <c r="E14" s="186">
        <v>1E-3</v>
      </c>
      <c r="F14" s="186">
        <v>1E-3</v>
      </c>
      <c r="G14" s="186">
        <v>1E-3</v>
      </c>
      <c r="H14" s="186">
        <v>1E-3</v>
      </c>
      <c r="I14" s="186">
        <v>4.0000000000000001E-3</v>
      </c>
      <c r="J14" s="186">
        <v>2E-3</v>
      </c>
      <c r="K14" s="186">
        <v>2E-3</v>
      </c>
      <c r="L14" s="41">
        <f t="shared" ca="1" si="4"/>
        <v>0</v>
      </c>
      <c r="M14" s="42">
        <f t="shared" si="5"/>
        <v>0</v>
      </c>
      <c r="N14" s="43">
        <f t="shared" si="6"/>
        <v>0</v>
      </c>
      <c r="O14" s="43">
        <f t="shared" si="7"/>
        <v>0</v>
      </c>
      <c r="P14" s="43">
        <f t="shared" si="8"/>
        <v>0</v>
      </c>
      <c r="Q14" s="43">
        <f t="shared" si="9"/>
        <v>0</v>
      </c>
      <c r="R14" s="43">
        <f t="shared" si="10"/>
        <v>0</v>
      </c>
      <c r="S14" s="44">
        <f t="shared" si="11"/>
        <v>0</v>
      </c>
      <c r="T14" s="190">
        <f t="shared" ca="1" si="12"/>
        <v>0</v>
      </c>
      <c r="U14" s="46">
        <v>4250</v>
      </c>
      <c r="V14" s="47">
        <v>4250</v>
      </c>
      <c r="W14" s="47">
        <v>4250</v>
      </c>
      <c r="X14" s="47">
        <v>4250</v>
      </c>
      <c r="Y14" s="47">
        <v>4250</v>
      </c>
      <c r="Z14" s="47">
        <v>4250</v>
      </c>
      <c r="AA14" s="48">
        <v>4250</v>
      </c>
      <c r="AB14" s="189">
        <f t="shared" ca="1" si="13"/>
        <v>0</v>
      </c>
      <c r="AC14" s="50">
        <f t="shared" ca="1" si="14"/>
        <v>0</v>
      </c>
      <c r="AD14" s="50">
        <f t="shared" ca="1" si="15"/>
        <v>0</v>
      </c>
      <c r="AE14" s="50">
        <f t="shared" ca="1" si="16"/>
        <v>0</v>
      </c>
      <c r="AF14" s="50">
        <f t="shared" ca="1" si="17"/>
        <v>0</v>
      </c>
      <c r="AG14" s="50">
        <f t="shared" ca="1" si="18"/>
        <v>0</v>
      </c>
      <c r="AH14" s="51">
        <f t="shared" ca="1" si="19"/>
        <v>0</v>
      </c>
      <c r="AI14" s="35">
        <f t="shared" ca="1" si="20"/>
        <v>0</v>
      </c>
      <c r="AJ14" s="49">
        <f t="shared" ca="1" si="21"/>
        <v>0</v>
      </c>
      <c r="AK14" s="50">
        <f t="shared" ca="1" si="22"/>
        <v>0</v>
      </c>
      <c r="AL14" s="50">
        <f t="shared" ca="1" si="23"/>
        <v>0</v>
      </c>
      <c r="AM14" s="50">
        <f t="shared" ca="1" si="24"/>
        <v>0</v>
      </c>
      <c r="AN14" s="50">
        <f t="shared" ca="1" si="25"/>
        <v>0</v>
      </c>
      <c r="AO14" s="50">
        <f t="shared" ca="1" si="26"/>
        <v>0</v>
      </c>
      <c r="AP14" s="51">
        <f t="shared" ca="1" si="27"/>
        <v>0</v>
      </c>
      <c r="AQ14" s="36">
        <f t="shared" ca="1" si="28"/>
        <v>0</v>
      </c>
      <c r="AR14" s="49" t="str">
        <f t="shared" ca="1" si="29"/>
        <v/>
      </c>
      <c r="AS14" s="50" t="str">
        <f t="shared" ca="1" si="30"/>
        <v/>
      </c>
      <c r="AT14" s="50" t="str">
        <f t="shared" ca="1" si="31"/>
        <v/>
      </c>
      <c r="AU14" s="50" t="str">
        <f t="shared" ca="1" si="32"/>
        <v/>
      </c>
      <c r="AV14" s="50" t="str">
        <f t="shared" ca="1" si="33"/>
        <v/>
      </c>
      <c r="AW14" s="50" t="str">
        <f t="shared" ca="1" si="34"/>
        <v/>
      </c>
      <c r="AX14" s="51" t="str">
        <f t="shared" ca="1" si="35"/>
        <v/>
      </c>
      <c r="AY14" s="52" t="str">
        <f t="shared" ca="1" si="36"/>
        <v/>
      </c>
      <c r="AZ14" s="37">
        <f t="shared" si="37"/>
        <v>708333.33333333337</v>
      </c>
      <c r="BA14" s="37">
        <f t="shared" si="38"/>
        <v>708333.33333333337</v>
      </c>
      <c r="BB14" s="37">
        <f t="shared" si="39"/>
        <v>708333.33333333337</v>
      </c>
      <c r="BC14" s="37">
        <f t="shared" si="40"/>
        <v>708333.33333333337</v>
      </c>
      <c r="BD14" s="37">
        <f t="shared" si="41"/>
        <v>177083.33333333334</v>
      </c>
      <c r="BE14" s="37">
        <f t="shared" si="42"/>
        <v>354166.66666666669</v>
      </c>
      <c r="BF14" s="37">
        <f t="shared" si="43"/>
        <v>354166.66666666669</v>
      </c>
      <c r="BG14" s="38">
        <f t="shared" ref="BG14:BG29" si="46">VLOOKUP(AZ14,$BO$2:$BP$10,2,TRUE)</f>
        <v>0</v>
      </c>
      <c r="BH14" s="38">
        <f t="shared" ref="BH14:BH29" si="47">VLOOKUP(BA14,$BO$2:$BP$10,2,TRUE)</f>
        <v>0</v>
      </c>
      <c r="BI14" s="38">
        <f t="shared" ref="BI14:BI29" si="48">VLOOKUP(BB14,$BO$2:$BP$10,2,TRUE)</f>
        <v>0</v>
      </c>
      <c r="BJ14" s="38">
        <f t="shared" ref="BJ14:BJ29" si="49">VLOOKUP(BC14,$BO$2:$BP$10,2,TRUE)</f>
        <v>0</v>
      </c>
      <c r="BK14" s="38">
        <f t="shared" ref="BK14:BK29" si="50">VLOOKUP(BD14,$BO$2:$BP$10,2,TRUE)</f>
        <v>0</v>
      </c>
      <c r="BL14" s="38">
        <f t="shared" ref="BL14:BL29" si="51">VLOOKUP(BE14,$BO$2:$BP$10,2,TRUE)</f>
        <v>0</v>
      </c>
      <c r="BM14" s="38">
        <f t="shared" ref="BM14:BM29" si="52">VLOOKUP(BF14,$BO$2:$BP$10,2,TRUE)</f>
        <v>0</v>
      </c>
      <c r="BR14">
        <f t="shared" si="45"/>
        <v>1.7142857142857144E-3</v>
      </c>
    </row>
    <row r="15" spans="1:78" ht="15" thickBot="1">
      <c r="A15" s="10">
        <v>43770</v>
      </c>
      <c r="B15" s="3" t="s">
        <v>50</v>
      </c>
      <c r="C15" s="39">
        <v>0.375</v>
      </c>
      <c r="D15" s="40">
        <v>0.41666666666666669</v>
      </c>
      <c r="E15" s="186">
        <v>1.2999999999999999E-2</v>
      </c>
      <c r="F15" s="186">
        <v>1.4999999999999999E-2</v>
      </c>
      <c r="G15" s="186">
        <v>4.0000000000000001E-3</v>
      </c>
      <c r="H15" s="186">
        <v>7.0000000000000001E-3</v>
      </c>
      <c r="I15" s="186">
        <v>8.0000000000000002E-3</v>
      </c>
      <c r="J15" s="186">
        <v>8.9999999999999993E-3</v>
      </c>
      <c r="K15" s="186">
        <v>8.0000000000000002E-3</v>
      </c>
      <c r="L15" s="41">
        <f t="shared" ca="1" si="4"/>
        <v>0</v>
      </c>
      <c r="M15" s="42">
        <f t="shared" si="5"/>
        <v>0</v>
      </c>
      <c r="N15" s="43">
        <f t="shared" si="6"/>
        <v>0</v>
      </c>
      <c r="O15" s="43">
        <f t="shared" si="7"/>
        <v>0</v>
      </c>
      <c r="P15" s="43">
        <f t="shared" si="8"/>
        <v>0</v>
      </c>
      <c r="Q15" s="43">
        <f t="shared" si="9"/>
        <v>0</v>
      </c>
      <c r="R15" s="43">
        <f t="shared" si="10"/>
        <v>0</v>
      </c>
      <c r="S15" s="44">
        <f t="shared" si="11"/>
        <v>0</v>
      </c>
      <c r="T15" s="190">
        <f t="shared" ca="1" si="12"/>
        <v>0</v>
      </c>
      <c r="U15" s="46">
        <v>4250</v>
      </c>
      <c r="V15" s="47">
        <v>4250</v>
      </c>
      <c r="W15" s="47">
        <v>4250</v>
      </c>
      <c r="X15" s="47">
        <v>4250</v>
      </c>
      <c r="Y15" s="47">
        <v>4250</v>
      </c>
      <c r="Z15" s="47">
        <v>4250</v>
      </c>
      <c r="AA15" s="48">
        <v>4250</v>
      </c>
      <c r="AB15" s="189">
        <f t="shared" ca="1" si="13"/>
        <v>0</v>
      </c>
      <c r="AC15" s="50">
        <f t="shared" ca="1" si="14"/>
        <v>0</v>
      </c>
      <c r="AD15" s="50">
        <f t="shared" ca="1" si="15"/>
        <v>0</v>
      </c>
      <c r="AE15" s="50">
        <f t="shared" ca="1" si="16"/>
        <v>0</v>
      </c>
      <c r="AF15" s="50">
        <f t="shared" ca="1" si="17"/>
        <v>0</v>
      </c>
      <c r="AG15" s="50">
        <f t="shared" ca="1" si="18"/>
        <v>0</v>
      </c>
      <c r="AH15" s="51">
        <f t="shared" ca="1" si="19"/>
        <v>0</v>
      </c>
      <c r="AI15" s="35">
        <f t="shared" ca="1" si="20"/>
        <v>0</v>
      </c>
      <c r="AJ15" s="49">
        <f t="shared" ca="1" si="21"/>
        <v>0</v>
      </c>
      <c r="AK15" s="50">
        <f t="shared" ca="1" si="22"/>
        <v>0</v>
      </c>
      <c r="AL15" s="50">
        <f t="shared" ca="1" si="23"/>
        <v>0</v>
      </c>
      <c r="AM15" s="50">
        <f t="shared" ca="1" si="24"/>
        <v>0</v>
      </c>
      <c r="AN15" s="50">
        <f t="shared" ca="1" si="25"/>
        <v>0</v>
      </c>
      <c r="AO15" s="50">
        <f t="shared" ca="1" si="26"/>
        <v>0</v>
      </c>
      <c r="AP15" s="51">
        <f t="shared" ca="1" si="27"/>
        <v>0</v>
      </c>
      <c r="AQ15" s="36">
        <f t="shared" ca="1" si="28"/>
        <v>0</v>
      </c>
      <c r="AR15" s="49" t="str">
        <f t="shared" ca="1" si="29"/>
        <v/>
      </c>
      <c r="AS15" s="50" t="str">
        <f t="shared" ca="1" si="30"/>
        <v/>
      </c>
      <c r="AT15" s="50" t="str">
        <f t="shared" ca="1" si="31"/>
        <v/>
      </c>
      <c r="AU15" s="50" t="str">
        <f t="shared" ca="1" si="32"/>
        <v/>
      </c>
      <c r="AV15" s="50" t="str">
        <f t="shared" ca="1" si="33"/>
        <v/>
      </c>
      <c r="AW15" s="50" t="str">
        <f t="shared" ca="1" si="34"/>
        <v/>
      </c>
      <c r="AX15" s="51" t="str">
        <f t="shared" ca="1" si="35"/>
        <v/>
      </c>
      <c r="AY15" s="52" t="str">
        <f t="shared" ca="1" si="36"/>
        <v/>
      </c>
      <c r="AZ15" s="37">
        <f t="shared" si="37"/>
        <v>54487.179487179492</v>
      </c>
      <c r="BA15" s="37">
        <f t="shared" si="38"/>
        <v>47222.222222222226</v>
      </c>
      <c r="BB15" s="37">
        <f t="shared" si="39"/>
        <v>177083.33333333334</v>
      </c>
      <c r="BC15" s="37">
        <f t="shared" si="40"/>
        <v>101190.4761904762</v>
      </c>
      <c r="BD15" s="37">
        <f t="shared" si="41"/>
        <v>88541.666666666672</v>
      </c>
      <c r="BE15" s="37">
        <f t="shared" si="42"/>
        <v>78703.703703703708</v>
      </c>
      <c r="BF15" s="37">
        <f t="shared" si="43"/>
        <v>88541.666666666672</v>
      </c>
      <c r="BG15" s="38">
        <f t="shared" si="46"/>
        <v>0</v>
      </c>
      <c r="BH15" s="38">
        <f t="shared" si="47"/>
        <v>0</v>
      </c>
      <c r="BI15" s="38">
        <f t="shared" si="48"/>
        <v>0</v>
      </c>
      <c r="BJ15" s="38">
        <f t="shared" si="49"/>
        <v>0</v>
      </c>
      <c r="BK15" s="38">
        <f t="shared" si="50"/>
        <v>0</v>
      </c>
      <c r="BL15" s="38">
        <f t="shared" si="51"/>
        <v>0</v>
      </c>
      <c r="BM15" s="38">
        <f t="shared" si="52"/>
        <v>0</v>
      </c>
      <c r="BR15">
        <f t="shared" si="45"/>
        <v>9.1428571428571435E-3</v>
      </c>
    </row>
    <row r="16" spans="1:78" ht="15" thickBot="1">
      <c r="A16" s="10">
        <v>43800</v>
      </c>
      <c r="B16" s="3" t="s">
        <v>50</v>
      </c>
      <c r="C16" s="39">
        <v>0.41666666666666669</v>
      </c>
      <c r="D16" s="40">
        <v>0.45833333333333331</v>
      </c>
      <c r="E16" s="186">
        <v>7.2999999999999995E-2</v>
      </c>
      <c r="F16" s="186">
        <v>8.9999999999999993E-3</v>
      </c>
      <c r="G16" s="186">
        <v>2E-3</v>
      </c>
      <c r="H16" s="186">
        <v>3.2000000000000001E-2</v>
      </c>
      <c r="I16" s="186">
        <v>4.0000000000000001E-3</v>
      </c>
      <c r="J16" s="186">
        <v>5.5E-2</v>
      </c>
      <c r="K16" s="186">
        <v>6.0000000000000001E-3</v>
      </c>
      <c r="L16" s="41">
        <f t="shared" ca="1" si="4"/>
        <v>0</v>
      </c>
      <c r="M16" s="42">
        <f t="shared" si="5"/>
        <v>0</v>
      </c>
      <c r="N16" s="43">
        <f t="shared" si="6"/>
        <v>0</v>
      </c>
      <c r="O16" s="43">
        <f t="shared" si="7"/>
        <v>0</v>
      </c>
      <c r="P16" s="43">
        <f t="shared" si="8"/>
        <v>0</v>
      </c>
      <c r="Q16" s="43">
        <f t="shared" si="9"/>
        <v>0</v>
      </c>
      <c r="R16" s="43">
        <f t="shared" si="10"/>
        <v>0</v>
      </c>
      <c r="S16" s="44">
        <f t="shared" si="11"/>
        <v>0</v>
      </c>
      <c r="T16" s="190">
        <f t="shared" ca="1" si="12"/>
        <v>0</v>
      </c>
      <c r="U16" s="46">
        <v>4250</v>
      </c>
      <c r="V16" s="47">
        <v>4250</v>
      </c>
      <c r="W16" s="47">
        <v>4250</v>
      </c>
      <c r="X16" s="47">
        <v>4250</v>
      </c>
      <c r="Y16" s="47">
        <v>4250</v>
      </c>
      <c r="Z16" s="47">
        <v>4250</v>
      </c>
      <c r="AA16" s="48">
        <v>4250</v>
      </c>
      <c r="AB16" s="189">
        <f t="shared" ca="1" si="13"/>
        <v>0</v>
      </c>
      <c r="AC16" s="50">
        <f t="shared" ca="1" si="14"/>
        <v>0</v>
      </c>
      <c r="AD16" s="50">
        <f t="shared" ca="1" si="15"/>
        <v>0</v>
      </c>
      <c r="AE16" s="50">
        <f t="shared" ca="1" si="16"/>
        <v>0</v>
      </c>
      <c r="AF16" s="50">
        <f t="shared" ca="1" si="17"/>
        <v>0</v>
      </c>
      <c r="AG16" s="50">
        <f t="shared" ca="1" si="18"/>
        <v>0</v>
      </c>
      <c r="AH16" s="51">
        <f t="shared" ca="1" si="19"/>
        <v>0</v>
      </c>
      <c r="AI16" s="35">
        <f t="shared" ca="1" si="20"/>
        <v>0</v>
      </c>
      <c r="AJ16" s="49">
        <f t="shared" ca="1" si="21"/>
        <v>0</v>
      </c>
      <c r="AK16" s="50">
        <f t="shared" ca="1" si="22"/>
        <v>0</v>
      </c>
      <c r="AL16" s="50">
        <f t="shared" ca="1" si="23"/>
        <v>0</v>
      </c>
      <c r="AM16" s="50">
        <f t="shared" ca="1" si="24"/>
        <v>0</v>
      </c>
      <c r="AN16" s="50">
        <f t="shared" ca="1" si="25"/>
        <v>0</v>
      </c>
      <c r="AO16" s="50">
        <f t="shared" ca="1" si="26"/>
        <v>0</v>
      </c>
      <c r="AP16" s="51">
        <f t="shared" ca="1" si="27"/>
        <v>0</v>
      </c>
      <c r="AQ16" s="36">
        <f t="shared" ca="1" si="28"/>
        <v>0</v>
      </c>
      <c r="AR16" s="49" t="str">
        <f t="shared" ca="1" si="29"/>
        <v/>
      </c>
      <c r="AS16" s="50" t="str">
        <f t="shared" ca="1" si="30"/>
        <v/>
      </c>
      <c r="AT16" s="50" t="str">
        <f t="shared" ca="1" si="31"/>
        <v/>
      </c>
      <c r="AU16" s="50" t="str">
        <f t="shared" ca="1" si="32"/>
        <v/>
      </c>
      <c r="AV16" s="50" t="str">
        <f t="shared" ca="1" si="33"/>
        <v/>
      </c>
      <c r="AW16" s="50" t="str">
        <f t="shared" ca="1" si="34"/>
        <v/>
      </c>
      <c r="AX16" s="51" t="str">
        <f t="shared" ca="1" si="35"/>
        <v/>
      </c>
      <c r="AY16" s="52" t="str">
        <f t="shared" ca="1" si="36"/>
        <v/>
      </c>
      <c r="AZ16" s="37">
        <f t="shared" si="37"/>
        <v>9703.1963470319643</v>
      </c>
      <c r="BA16" s="37">
        <f t="shared" si="38"/>
        <v>78703.703703703708</v>
      </c>
      <c r="BB16" s="37">
        <f t="shared" si="39"/>
        <v>354166.66666666669</v>
      </c>
      <c r="BC16" s="37">
        <f t="shared" si="40"/>
        <v>22135.416666666668</v>
      </c>
      <c r="BD16" s="37">
        <f t="shared" si="41"/>
        <v>177083.33333333334</v>
      </c>
      <c r="BE16" s="37">
        <f t="shared" si="42"/>
        <v>12878.78787878788</v>
      </c>
      <c r="BF16" s="37">
        <f t="shared" si="43"/>
        <v>118055.55555555556</v>
      </c>
      <c r="BG16" s="38">
        <f t="shared" si="46"/>
        <v>0</v>
      </c>
      <c r="BH16" s="38">
        <f t="shared" si="47"/>
        <v>0</v>
      </c>
      <c r="BI16" s="38">
        <f t="shared" si="48"/>
        <v>0</v>
      </c>
      <c r="BJ16" s="38">
        <f t="shared" si="49"/>
        <v>0</v>
      </c>
      <c r="BK16" s="38">
        <f t="shared" si="50"/>
        <v>0</v>
      </c>
      <c r="BL16" s="38">
        <f t="shared" si="51"/>
        <v>0</v>
      </c>
      <c r="BM16" s="38">
        <f t="shared" si="52"/>
        <v>0</v>
      </c>
      <c r="BR16">
        <f t="shared" si="45"/>
        <v>2.5857142857142856E-2</v>
      </c>
    </row>
    <row r="17" spans="1:70" ht="15" thickBot="1">
      <c r="A17" s="53"/>
      <c r="B17" s="3" t="s">
        <v>50</v>
      </c>
      <c r="C17" s="39">
        <v>0.45833333333333331</v>
      </c>
      <c r="D17" s="40">
        <v>0.5</v>
      </c>
      <c r="E17" s="186">
        <v>5.3999999999999999E-2</v>
      </c>
      <c r="F17" s="186">
        <v>5.0000000000000001E-3</v>
      </c>
      <c r="G17" s="186">
        <v>5.0000000000000001E-3</v>
      </c>
      <c r="H17" s="186">
        <v>2.7E-2</v>
      </c>
      <c r="I17" s="186">
        <v>8.0000000000000002E-3</v>
      </c>
      <c r="J17" s="186">
        <v>5.0999999999999997E-2</v>
      </c>
      <c r="K17" s="186">
        <v>2.7E-2</v>
      </c>
      <c r="L17" s="41">
        <f t="shared" ca="1" si="4"/>
        <v>0</v>
      </c>
      <c r="M17" s="42">
        <f t="shared" si="5"/>
        <v>0</v>
      </c>
      <c r="N17" s="43">
        <f t="shared" si="6"/>
        <v>0</v>
      </c>
      <c r="O17" s="43">
        <f t="shared" si="7"/>
        <v>0</v>
      </c>
      <c r="P17" s="43">
        <f t="shared" si="8"/>
        <v>0</v>
      </c>
      <c r="Q17" s="43">
        <f t="shared" si="9"/>
        <v>0</v>
      </c>
      <c r="R17" s="43">
        <f t="shared" si="10"/>
        <v>0</v>
      </c>
      <c r="S17" s="44">
        <f t="shared" si="11"/>
        <v>0</v>
      </c>
      <c r="T17" s="190">
        <f t="shared" ca="1" si="12"/>
        <v>0</v>
      </c>
      <c r="U17" s="46">
        <v>4250</v>
      </c>
      <c r="V17" s="47">
        <v>4250</v>
      </c>
      <c r="W17" s="47">
        <v>4250</v>
      </c>
      <c r="X17" s="47">
        <v>4250</v>
      </c>
      <c r="Y17" s="47">
        <v>4250</v>
      </c>
      <c r="Z17" s="47">
        <v>4250</v>
      </c>
      <c r="AA17" s="48">
        <v>4250</v>
      </c>
      <c r="AB17" s="189">
        <f t="shared" ca="1" si="13"/>
        <v>0</v>
      </c>
      <c r="AC17" s="50">
        <f t="shared" ca="1" si="14"/>
        <v>0</v>
      </c>
      <c r="AD17" s="50">
        <f t="shared" ca="1" si="15"/>
        <v>0</v>
      </c>
      <c r="AE17" s="50">
        <f t="shared" ca="1" si="16"/>
        <v>0</v>
      </c>
      <c r="AF17" s="50">
        <f t="shared" ca="1" si="17"/>
        <v>0</v>
      </c>
      <c r="AG17" s="50">
        <f t="shared" ca="1" si="18"/>
        <v>0</v>
      </c>
      <c r="AH17" s="51">
        <f t="shared" ca="1" si="19"/>
        <v>0</v>
      </c>
      <c r="AI17" s="35">
        <f t="shared" ca="1" si="20"/>
        <v>0</v>
      </c>
      <c r="AJ17" s="49">
        <f t="shared" ca="1" si="21"/>
        <v>0</v>
      </c>
      <c r="AK17" s="50">
        <f t="shared" ca="1" si="22"/>
        <v>0</v>
      </c>
      <c r="AL17" s="50">
        <f t="shared" ca="1" si="23"/>
        <v>0</v>
      </c>
      <c r="AM17" s="50">
        <f t="shared" ca="1" si="24"/>
        <v>0</v>
      </c>
      <c r="AN17" s="50">
        <f t="shared" ca="1" si="25"/>
        <v>0</v>
      </c>
      <c r="AO17" s="50">
        <f t="shared" ca="1" si="26"/>
        <v>0</v>
      </c>
      <c r="AP17" s="51">
        <f t="shared" ca="1" si="27"/>
        <v>0</v>
      </c>
      <c r="AQ17" s="36">
        <f t="shared" ca="1" si="28"/>
        <v>0</v>
      </c>
      <c r="AR17" s="49" t="str">
        <f t="shared" ca="1" si="29"/>
        <v/>
      </c>
      <c r="AS17" s="50" t="str">
        <f t="shared" ca="1" si="30"/>
        <v/>
      </c>
      <c r="AT17" s="50" t="str">
        <f t="shared" ca="1" si="31"/>
        <v/>
      </c>
      <c r="AU17" s="50" t="str">
        <f t="shared" ca="1" si="32"/>
        <v/>
      </c>
      <c r="AV17" s="50" t="str">
        <f t="shared" ca="1" si="33"/>
        <v/>
      </c>
      <c r="AW17" s="50" t="str">
        <f t="shared" ca="1" si="34"/>
        <v/>
      </c>
      <c r="AX17" s="51" t="str">
        <f t="shared" ca="1" si="35"/>
        <v/>
      </c>
      <c r="AY17" s="52" t="str">
        <f t="shared" ca="1" si="36"/>
        <v/>
      </c>
      <c r="AZ17" s="37">
        <f t="shared" si="37"/>
        <v>13117.283950617284</v>
      </c>
      <c r="BA17" s="37">
        <f t="shared" si="38"/>
        <v>141666.66666666666</v>
      </c>
      <c r="BB17" s="37">
        <f t="shared" si="39"/>
        <v>141666.66666666666</v>
      </c>
      <c r="BC17" s="37">
        <f t="shared" si="40"/>
        <v>26234.567901234568</v>
      </c>
      <c r="BD17" s="37">
        <f t="shared" si="41"/>
        <v>88541.666666666672</v>
      </c>
      <c r="BE17" s="37">
        <f t="shared" si="42"/>
        <v>13888.888888888891</v>
      </c>
      <c r="BF17" s="37">
        <f t="shared" si="43"/>
        <v>26234.567901234568</v>
      </c>
      <c r="BG17" s="38">
        <f t="shared" si="46"/>
        <v>0</v>
      </c>
      <c r="BH17" s="38">
        <f t="shared" si="47"/>
        <v>0</v>
      </c>
      <c r="BI17" s="38">
        <f t="shared" si="48"/>
        <v>0</v>
      </c>
      <c r="BJ17" s="38">
        <f t="shared" si="49"/>
        <v>0</v>
      </c>
      <c r="BK17" s="38">
        <f t="shared" si="50"/>
        <v>0</v>
      </c>
      <c r="BL17" s="38">
        <f t="shared" si="51"/>
        <v>0</v>
      </c>
      <c r="BM17" s="38">
        <f t="shared" si="52"/>
        <v>0</v>
      </c>
      <c r="BR17">
        <f t="shared" si="45"/>
        <v>2.5285714285714283E-2</v>
      </c>
    </row>
    <row r="18" spans="1:70" ht="15" thickBot="1">
      <c r="B18" s="3" t="s">
        <v>51</v>
      </c>
      <c r="C18" s="39">
        <v>0.5</v>
      </c>
      <c r="D18" s="40">
        <v>0.54166666666666663</v>
      </c>
      <c r="E18" s="186">
        <v>6.8000000000000005E-2</v>
      </c>
      <c r="F18" s="186">
        <v>0.123</v>
      </c>
      <c r="G18" s="186">
        <v>5.5E-2</v>
      </c>
      <c r="H18" s="186">
        <v>0.23799999999999999</v>
      </c>
      <c r="I18" s="186">
        <v>0.158</v>
      </c>
      <c r="J18" s="186">
        <v>0.15</v>
      </c>
      <c r="K18" s="186">
        <v>5.8999999999999997E-2</v>
      </c>
      <c r="L18" s="41">
        <f t="shared" ca="1" si="4"/>
        <v>72</v>
      </c>
      <c r="M18" s="42">
        <f t="shared" si="5"/>
        <v>0</v>
      </c>
      <c r="N18" s="43">
        <f t="shared" si="6"/>
        <v>0</v>
      </c>
      <c r="O18" s="43">
        <f t="shared" si="7"/>
        <v>0</v>
      </c>
      <c r="P18" s="43">
        <f t="shared" si="8"/>
        <v>3</v>
      </c>
      <c r="Q18" s="43">
        <f t="shared" si="9"/>
        <v>0</v>
      </c>
      <c r="R18" s="43">
        <f t="shared" si="10"/>
        <v>0</v>
      </c>
      <c r="S18" s="44">
        <f t="shared" si="11"/>
        <v>0</v>
      </c>
      <c r="T18" s="190">
        <f t="shared" ca="1" si="12"/>
        <v>12</v>
      </c>
      <c r="U18" s="46">
        <v>4250</v>
      </c>
      <c r="V18" s="47">
        <v>4250</v>
      </c>
      <c r="W18" s="47">
        <v>4250</v>
      </c>
      <c r="X18" s="47">
        <v>4250</v>
      </c>
      <c r="Y18" s="47">
        <v>4250</v>
      </c>
      <c r="Z18" s="47">
        <v>4250</v>
      </c>
      <c r="AA18" s="48">
        <v>4250</v>
      </c>
      <c r="AB18" s="189">
        <f t="shared" ca="1" si="13"/>
        <v>0</v>
      </c>
      <c r="AC18" s="50">
        <f t="shared" ca="1" si="14"/>
        <v>0</v>
      </c>
      <c r="AD18" s="50">
        <f t="shared" ca="1" si="15"/>
        <v>0</v>
      </c>
      <c r="AE18" s="50">
        <f t="shared" ca="1" si="16"/>
        <v>51000</v>
      </c>
      <c r="AF18" s="50">
        <f t="shared" ca="1" si="17"/>
        <v>0</v>
      </c>
      <c r="AG18" s="50">
        <f t="shared" ca="1" si="18"/>
        <v>0</v>
      </c>
      <c r="AH18" s="51">
        <f t="shared" ca="1" si="19"/>
        <v>0</v>
      </c>
      <c r="AI18" s="35">
        <f t="shared" ca="1" si="20"/>
        <v>51000</v>
      </c>
      <c r="AJ18" s="49">
        <f t="shared" ca="1" si="21"/>
        <v>0</v>
      </c>
      <c r="AK18" s="50">
        <f t="shared" ca="1" si="22"/>
        <v>0</v>
      </c>
      <c r="AL18" s="50">
        <f t="shared" ca="1" si="23"/>
        <v>0</v>
      </c>
      <c r="AM18" s="50">
        <f t="shared" ca="1" si="24"/>
        <v>17.135999999999999</v>
      </c>
      <c r="AN18" s="50">
        <f t="shared" ca="1" si="25"/>
        <v>0</v>
      </c>
      <c r="AO18" s="50">
        <f t="shared" ca="1" si="26"/>
        <v>0</v>
      </c>
      <c r="AP18" s="51">
        <f t="shared" ca="1" si="27"/>
        <v>0</v>
      </c>
      <c r="AQ18" s="36">
        <f t="shared" ca="1" si="28"/>
        <v>17.135999999999999</v>
      </c>
      <c r="AR18" s="49" t="str">
        <f t="shared" ca="1" si="29"/>
        <v/>
      </c>
      <c r="AS18" s="50" t="str">
        <f t="shared" ca="1" si="30"/>
        <v/>
      </c>
      <c r="AT18" s="50" t="str">
        <f t="shared" ca="1" si="31"/>
        <v/>
      </c>
      <c r="AU18" s="50">
        <f t="shared" ca="1" si="32"/>
        <v>2976.1904761904761</v>
      </c>
      <c r="AV18" s="50" t="str">
        <f t="shared" ca="1" si="33"/>
        <v/>
      </c>
      <c r="AW18" s="50" t="str">
        <f t="shared" ca="1" si="34"/>
        <v/>
      </c>
      <c r="AX18" s="51" t="str">
        <f t="shared" ca="1" si="35"/>
        <v/>
      </c>
      <c r="AY18" s="52">
        <f t="shared" ca="1" si="36"/>
        <v>2976.1904761904761</v>
      </c>
      <c r="AZ18" s="37">
        <f t="shared" si="37"/>
        <v>10416.666666666666</v>
      </c>
      <c r="BA18" s="37">
        <f t="shared" si="38"/>
        <v>5758.8075880758815</v>
      </c>
      <c r="BB18" s="37">
        <f t="shared" si="39"/>
        <v>12878.78787878788</v>
      </c>
      <c r="BC18" s="37">
        <f t="shared" si="40"/>
        <v>2976.1904761904766</v>
      </c>
      <c r="BD18" s="37">
        <f t="shared" si="41"/>
        <v>4483.1223628691987</v>
      </c>
      <c r="BE18" s="37">
        <f t="shared" si="42"/>
        <v>4722.2222222222226</v>
      </c>
      <c r="BF18" s="37">
        <f t="shared" si="43"/>
        <v>12005.649717514125</v>
      </c>
      <c r="BG18" s="38">
        <f t="shared" si="46"/>
        <v>0</v>
      </c>
      <c r="BH18" s="38">
        <f t="shared" si="47"/>
        <v>0</v>
      </c>
      <c r="BI18" s="38">
        <f t="shared" si="48"/>
        <v>0</v>
      </c>
      <c r="BJ18" s="38">
        <f t="shared" si="49"/>
        <v>3</v>
      </c>
      <c r="BK18" s="38">
        <f t="shared" si="50"/>
        <v>0</v>
      </c>
      <c r="BL18" s="38">
        <f t="shared" si="51"/>
        <v>0</v>
      </c>
      <c r="BM18" s="38">
        <f t="shared" si="52"/>
        <v>0</v>
      </c>
      <c r="BR18">
        <f t="shared" si="45"/>
        <v>0.12157142857142857</v>
      </c>
    </row>
    <row r="19" spans="1:70" ht="15" thickBot="1">
      <c r="B19" s="3" t="s">
        <v>51</v>
      </c>
      <c r="C19" s="39">
        <v>0.54166666666666663</v>
      </c>
      <c r="D19" s="40">
        <v>0.58333333333333337</v>
      </c>
      <c r="E19" s="186">
        <v>0.14699999999999999</v>
      </c>
      <c r="F19" s="186">
        <v>0.23100000000000001</v>
      </c>
      <c r="G19" s="186">
        <v>0.16600000000000001</v>
      </c>
      <c r="H19" s="186">
        <v>0.27</v>
      </c>
      <c r="I19" s="186">
        <v>0.14000000000000001</v>
      </c>
      <c r="J19" s="186">
        <v>0.20100000000000001</v>
      </c>
      <c r="K19" s="186">
        <v>0.127</v>
      </c>
      <c r="L19" s="41">
        <f t="shared" ca="1" si="4"/>
        <v>120</v>
      </c>
      <c r="M19" s="42">
        <f t="shared" si="5"/>
        <v>0</v>
      </c>
      <c r="N19" s="43">
        <f t="shared" si="6"/>
        <v>3</v>
      </c>
      <c r="O19" s="43">
        <f t="shared" si="7"/>
        <v>0</v>
      </c>
      <c r="P19" s="43">
        <f t="shared" si="8"/>
        <v>2</v>
      </c>
      <c r="Q19" s="43">
        <f t="shared" si="9"/>
        <v>0</v>
      </c>
      <c r="R19" s="43">
        <f t="shared" si="10"/>
        <v>0</v>
      </c>
      <c r="S19" s="44">
        <f t="shared" si="11"/>
        <v>0</v>
      </c>
      <c r="T19" s="190">
        <f t="shared" ca="1" si="12"/>
        <v>20</v>
      </c>
      <c r="U19" s="46">
        <v>4250</v>
      </c>
      <c r="V19" s="47">
        <v>4250</v>
      </c>
      <c r="W19" s="47">
        <v>4250</v>
      </c>
      <c r="X19" s="47">
        <v>4250</v>
      </c>
      <c r="Y19" s="47">
        <v>4250</v>
      </c>
      <c r="Z19" s="47">
        <v>4250</v>
      </c>
      <c r="AA19" s="48">
        <v>4250</v>
      </c>
      <c r="AB19" s="189">
        <f t="shared" ca="1" si="13"/>
        <v>0</v>
      </c>
      <c r="AC19" s="50">
        <f t="shared" ca="1" si="14"/>
        <v>51000</v>
      </c>
      <c r="AD19" s="50">
        <f t="shared" ca="1" si="15"/>
        <v>0</v>
      </c>
      <c r="AE19" s="50">
        <f t="shared" ca="1" si="16"/>
        <v>34000</v>
      </c>
      <c r="AF19" s="50">
        <f t="shared" ca="1" si="17"/>
        <v>0</v>
      </c>
      <c r="AG19" s="50">
        <f t="shared" ca="1" si="18"/>
        <v>0</v>
      </c>
      <c r="AH19" s="51">
        <f t="shared" ca="1" si="19"/>
        <v>0</v>
      </c>
      <c r="AI19" s="35">
        <f t="shared" ca="1" si="20"/>
        <v>85000</v>
      </c>
      <c r="AJ19" s="49">
        <f t="shared" ca="1" si="21"/>
        <v>0</v>
      </c>
      <c r="AK19" s="50">
        <f t="shared" ca="1" si="22"/>
        <v>16.632000000000001</v>
      </c>
      <c r="AL19" s="50">
        <f t="shared" ca="1" si="23"/>
        <v>0</v>
      </c>
      <c r="AM19" s="50">
        <f t="shared" ca="1" si="24"/>
        <v>12.96</v>
      </c>
      <c r="AN19" s="50">
        <f t="shared" ca="1" si="25"/>
        <v>0</v>
      </c>
      <c r="AO19" s="50">
        <f t="shared" ca="1" si="26"/>
        <v>0</v>
      </c>
      <c r="AP19" s="51">
        <f t="shared" ca="1" si="27"/>
        <v>0</v>
      </c>
      <c r="AQ19" s="36">
        <f t="shared" ca="1" si="28"/>
        <v>29.592000000000002</v>
      </c>
      <c r="AR19" s="49" t="str">
        <f t="shared" ca="1" si="29"/>
        <v/>
      </c>
      <c r="AS19" s="50">
        <f t="shared" ca="1" si="30"/>
        <v>3066.3780663780663</v>
      </c>
      <c r="AT19" s="50" t="str">
        <f t="shared" ca="1" si="31"/>
        <v/>
      </c>
      <c r="AU19" s="50">
        <f t="shared" ca="1" si="32"/>
        <v>2623.4567901234568</v>
      </c>
      <c r="AV19" s="50" t="str">
        <f t="shared" ca="1" si="33"/>
        <v/>
      </c>
      <c r="AW19" s="50" t="str">
        <f t="shared" ca="1" si="34"/>
        <v/>
      </c>
      <c r="AX19" s="51" t="str">
        <f t="shared" ca="1" si="35"/>
        <v/>
      </c>
      <c r="AY19" s="52">
        <f t="shared" ca="1" si="36"/>
        <v>2872.3979453906459</v>
      </c>
      <c r="AZ19" s="37">
        <f t="shared" si="37"/>
        <v>4818.5941043083903</v>
      </c>
      <c r="BA19" s="37">
        <f t="shared" si="38"/>
        <v>3066.3780663780663</v>
      </c>
      <c r="BB19" s="37">
        <f t="shared" si="39"/>
        <v>4267.0682730923691</v>
      </c>
      <c r="BC19" s="37">
        <f t="shared" si="40"/>
        <v>2623.4567901234568</v>
      </c>
      <c r="BD19" s="37">
        <f t="shared" si="41"/>
        <v>5059.5238095238092</v>
      </c>
      <c r="BE19" s="37">
        <f t="shared" si="42"/>
        <v>3524.0464344941956</v>
      </c>
      <c r="BF19" s="37">
        <f t="shared" si="43"/>
        <v>5577.4278215223103</v>
      </c>
      <c r="BG19" s="38">
        <f t="shared" si="46"/>
        <v>0</v>
      </c>
      <c r="BH19" s="38">
        <f t="shared" si="47"/>
        <v>3</v>
      </c>
      <c r="BI19" s="38">
        <f t="shared" si="48"/>
        <v>0</v>
      </c>
      <c r="BJ19" s="38">
        <v>2</v>
      </c>
      <c r="BK19" s="38">
        <f t="shared" si="50"/>
        <v>0</v>
      </c>
      <c r="BL19" s="38">
        <f t="shared" si="51"/>
        <v>0</v>
      </c>
      <c r="BM19" s="38">
        <f t="shared" si="52"/>
        <v>0</v>
      </c>
      <c r="BR19">
        <f t="shared" si="45"/>
        <v>0.18314285714285714</v>
      </c>
    </row>
    <row r="20" spans="1:70" ht="15" thickBot="1">
      <c r="B20" s="3" t="s">
        <v>52</v>
      </c>
      <c r="C20" s="39">
        <v>0.58333333333333337</v>
      </c>
      <c r="D20" s="40">
        <v>0.625</v>
      </c>
      <c r="E20" s="186">
        <v>0.246</v>
      </c>
      <c r="F20" s="186">
        <v>0.19600000000000001</v>
      </c>
      <c r="G20" s="186">
        <v>0.127</v>
      </c>
      <c r="H20" s="186">
        <v>0.21099999999999999</v>
      </c>
      <c r="I20" s="186">
        <v>0.14699999999999999</v>
      </c>
      <c r="J20" s="186">
        <v>0.13900000000000001</v>
      </c>
      <c r="K20" s="186">
        <v>0.126</v>
      </c>
      <c r="L20" s="41">
        <f t="shared" ca="1" si="4"/>
        <v>144</v>
      </c>
      <c r="M20" s="42">
        <f t="shared" si="5"/>
        <v>3</v>
      </c>
      <c r="N20" s="43">
        <f t="shared" si="6"/>
        <v>0</v>
      </c>
      <c r="O20" s="43">
        <f t="shared" si="7"/>
        <v>0</v>
      </c>
      <c r="P20" s="43">
        <f t="shared" si="8"/>
        <v>3</v>
      </c>
      <c r="Q20" s="43">
        <f t="shared" si="9"/>
        <v>0</v>
      </c>
      <c r="R20" s="43">
        <f t="shared" si="10"/>
        <v>0</v>
      </c>
      <c r="S20" s="44">
        <f t="shared" si="11"/>
        <v>0</v>
      </c>
      <c r="T20" s="190">
        <f t="shared" ca="1" si="12"/>
        <v>24</v>
      </c>
      <c r="U20" s="46">
        <v>4250</v>
      </c>
      <c r="V20" s="47">
        <v>4250</v>
      </c>
      <c r="W20" s="47">
        <v>4250</v>
      </c>
      <c r="X20" s="47">
        <v>4250</v>
      </c>
      <c r="Y20" s="47">
        <v>4250</v>
      </c>
      <c r="Z20" s="47">
        <v>4250</v>
      </c>
      <c r="AA20" s="48">
        <v>4250</v>
      </c>
      <c r="AB20" s="189">
        <f t="shared" ca="1" si="13"/>
        <v>51000</v>
      </c>
      <c r="AC20" s="50">
        <f t="shared" ca="1" si="14"/>
        <v>0</v>
      </c>
      <c r="AD20" s="50">
        <f t="shared" ca="1" si="15"/>
        <v>0</v>
      </c>
      <c r="AE20" s="50">
        <f t="shared" ca="1" si="16"/>
        <v>51000</v>
      </c>
      <c r="AF20" s="50">
        <f t="shared" ca="1" si="17"/>
        <v>0</v>
      </c>
      <c r="AG20" s="50">
        <f t="shared" ca="1" si="18"/>
        <v>0</v>
      </c>
      <c r="AH20" s="51">
        <f t="shared" ca="1" si="19"/>
        <v>0</v>
      </c>
      <c r="AI20" s="35">
        <f t="shared" ca="1" si="20"/>
        <v>102000</v>
      </c>
      <c r="AJ20" s="49">
        <f t="shared" ca="1" si="21"/>
        <v>17.712</v>
      </c>
      <c r="AK20" s="50">
        <f t="shared" ca="1" si="22"/>
        <v>0</v>
      </c>
      <c r="AL20" s="50">
        <f t="shared" ca="1" si="23"/>
        <v>0</v>
      </c>
      <c r="AM20" s="50">
        <f t="shared" ca="1" si="24"/>
        <v>15.192</v>
      </c>
      <c r="AN20" s="50">
        <f t="shared" ca="1" si="25"/>
        <v>0</v>
      </c>
      <c r="AO20" s="50">
        <f t="shared" ca="1" si="26"/>
        <v>0</v>
      </c>
      <c r="AP20" s="51">
        <f t="shared" ca="1" si="27"/>
        <v>0</v>
      </c>
      <c r="AQ20" s="36">
        <f t="shared" ca="1" si="28"/>
        <v>32.903999999999996</v>
      </c>
      <c r="AR20" s="49">
        <f t="shared" ca="1" si="29"/>
        <v>2879.4037940379403</v>
      </c>
      <c r="AS20" s="50" t="str">
        <f t="shared" ca="1" si="30"/>
        <v/>
      </c>
      <c r="AT20" s="50" t="str">
        <f t="shared" ca="1" si="31"/>
        <v/>
      </c>
      <c r="AU20" s="50">
        <f t="shared" ca="1" si="32"/>
        <v>3357.0300157977881</v>
      </c>
      <c r="AV20" s="50" t="str">
        <f t="shared" ca="1" si="33"/>
        <v/>
      </c>
      <c r="AW20" s="50" t="str">
        <f t="shared" ca="1" si="34"/>
        <v/>
      </c>
      <c r="AX20" s="51" t="str">
        <f t="shared" ca="1" si="35"/>
        <v/>
      </c>
      <c r="AY20" s="52">
        <f t="shared" ca="1" si="36"/>
        <v>3099.9270605397523</v>
      </c>
      <c r="AZ20" s="37">
        <f t="shared" si="37"/>
        <v>2879.4037940379408</v>
      </c>
      <c r="BA20" s="37">
        <f t="shared" si="38"/>
        <v>3613.9455782312925</v>
      </c>
      <c r="BB20" s="37">
        <f t="shared" si="39"/>
        <v>5577.4278215223103</v>
      </c>
      <c r="BC20" s="37">
        <f t="shared" si="40"/>
        <v>3357.0300157977886</v>
      </c>
      <c r="BD20" s="37">
        <f t="shared" si="41"/>
        <v>4818.5941043083903</v>
      </c>
      <c r="BE20" s="37">
        <f t="shared" si="42"/>
        <v>5095.9232613908871</v>
      </c>
      <c r="BF20" s="37">
        <f t="shared" si="43"/>
        <v>5621.6931216931216</v>
      </c>
      <c r="BG20" s="38">
        <f t="shared" si="46"/>
        <v>3</v>
      </c>
      <c r="BH20" s="38">
        <f t="shared" si="47"/>
        <v>0</v>
      </c>
      <c r="BI20" s="38">
        <f t="shared" si="48"/>
        <v>0</v>
      </c>
      <c r="BJ20" s="38">
        <f t="shared" si="49"/>
        <v>3</v>
      </c>
      <c r="BK20" s="38">
        <f t="shared" si="50"/>
        <v>0</v>
      </c>
      <c r="BL20" s="38">
        <f t="shared" si="51"/>
        <v>0</v>
      </c>
      <c r="BM20" s="38">
        <f t="shared" si="52"/>
        <v>0</v>
      </c>
      <c r="BR20">
        <f t="shared" si="45"/>
        <v>0.17028571428571423</v>
      </c>
    </row>
    <row r="21" spans="1:70" ht="15" thickBot="1">
      <c r="B21" s="3" t="s">
        <v>52</v>
      </c>
      <c r="C21" s="39">
        <v>0.625</v>
      </c>
      <c r="D21" s="40">
        <v>0.66666666666666663</v>
      </c>
      <c r="E21" s="186">
        <v>0.27200000000000002</v>
      </c>
      <c r="F21" s="186">
        <v>0.221</v>
      </c>
      <c r="G21" s="186">
        <v>0.20599999999999999</v>
      </c>
      <c r="H21" s="186">
        <v>0.28899999999999998</v>
      </c>
      <c r="I21" s="186">
        <v>0.17499999999999999</v>
      </c>
      <c r="J21" s="186">
        <v>0.20799999999999999</v>
      </c>
      <c r="K21" s="186">
        <v>9.0999999999999998E-2</v>
      </c>
      <c r="L21" s="41">
        <f t="shared" ca="1" si="4"/>
        <v>456</v>
      </c>
      <c r="M21" s="42">
        <f t="shared" si="5"/>
        <v>3</v>
      </c>
      <c r="N21" s="43">
        <f t="shared" si="6"/>
        <v>3</v>
      </c>
      <c r="O21" s="43">
        <f t="shared" si="7"/>
        <v>3</v>
      </c>
      <c r="P21" s="43">
        <f t="shared" si="8"/>
        <v>7</v>
      </c>
      <c r="Q21" s="43">
        <f t="shared" si="9"/>
        <v>0</v>
      </c>
      <c r="R21" s="43">
        <f t="shared" si="10"/>
        <v>3</v>
      </c>
      <c r="S21" s="44">
        <f t="shared" si="11"/>
        <v>0</v>
      </c>
      <c r="T21" s="190">
        <f t="shared" ca="1" si="12"/>
        <v>76</v>
      </c>
      <c r="U21" s="46">
        <v>4250</v>
      </c>
      <c r="V21" s="47">
        <v>4250</v>
      </c>
      <c r="W21" s="47">
        <v>4250</v>
      </c>
      <c r="X21" s="47">
        <v>4250</v>
      </c>
      <c r="Y21" s="47">
        <v>4250</v>
      </c>
      <c r="Z21" s="47">
        <v>4250</v>
      </c>
      <c r="AA21" s="48">
        <v>4250</v>
      </c>
      <c r="AB21" s="189">
        <f t="shared" ca="1" si="13"/>
        <v>51000</v>
      </c>
      <c r="AC21" s="50">
        <f t="shared" ca="1" si="14"/>
        <v>51000</v>
      </c>
      <c r="AD21" s="50">
        <f t="shared" ca="1" si="15"/>
        <v>51000</v>
      </c>
      <c r="AE21" s="50">
        <f t="shared" ca="1" si="16"/>
        <v>119000</v>
      </c>
      <c r="AF21" s="50">
        <f t="shared" ca="1" si="17"/>
        <v>0</v>
      </c>
      <c r="AG21" s="50">
        <f t="shared" ca="1" si="18"/>
        <v>51000</v>
      </c>
      <c r="AH21" s="51">
        <f t="shared" ca="1" si="19"/>
        <v>0</v>
      </c>
      <c r="AI21" s="35">
        <f t="shared" ca="1" si="20"/>
        <v>323000</v>
      </c>
      <c r="AJ21" s="49">
        <f t="shared" ca="1" si="21"/>
        <v>19.584000000000003</v>
      </c>
      <c r="AK21" s="50">
        <f t="shared" ca="1" si="22"/>
        <v>15.912000000000001</v>
      </c>
      <c r="AL21" s="50">
        <f t="shared" ca="1" si="23"/>
        <v>14.831999999999999</v>
      </c>
      <c r="AM21" s="50">
        <f t="shared" ca="1" si="24"/>
        <v>48.552</v>
      </c>
      <c r="AN21" s="50">
        <f t="shared" ca="1" si="25"/>
        <v>0</v>
      </c>
      <c r="AO21" s="50">
        <f t="shared" ca="1" si="26"/>
        <v>14.975999999999999</v>
      </c>
      <c r="AP21" s="51">
        <f t="shared" ca="1" si="27"/>
        <v>0</v>
      </c>
      <c r="AQ21" s="36">
        <f t="shared" ca="1" si="28"/>
        <v>113.85599999999999</v>
      </c>
      <c r="AR21" s="49">
        <f t="shared" ca="1" si="29"/>
        <v>2604.1666666666661</v>
      </c>
      <c r="AS21" s="50">
        <f t="shared" ca="1" si="30"/>
        <v>3205.1282051282051</v>
      </c>
      <c r="AT21" s="50">
        <f t="shared" ca="1" si="31"/>
        <v>3438.5113268608416</v>
      </c>
      <c r="AU21" s="50">
        <f t="shared" ca="1" si="32"/>
        <v>2450.9803921568628</v>
      </c>
      <c r="AV21" s="50" t="str">
        <f t="shared" ca="1" si="33"/>
        <v/>
      </c>
      <c r="AW21" s="50">
        <f t="shared" ca="1" si="34"/>
        <v>3405.4487179487182</v>
      </c>
      <c r="AX21" s="51" t="str">
        <f t="shared" ca="1" si="35"/>
        <v/>
      </c>
      <c r="AY21" s="52">
        <f t="shared" ca="1" si="36"/>
        <v>2836.9168071950535</v>
      </c>
      <c r="AZ21" s="37">
        <f t="shared" si="37"/>
        <v>2604.1666666666665</v>
      </c>
      <c r="BA21" s="37">
        <f t="shared" si="38"/>
        <v>3205.1282051282051</v>
      </c>
      <c r="BB21" s="37">
        <f t="shared" si="39"/>
        <v>3438.511326860842</v>
      </c>
      <c r="BC21" s="37">
        <f t="shared" si="40"/>
        <v>2450.9803921568632</v>
      </c>
      <c r="BD21" s="37">
        <f t="shared" si="41"/>
        <v>4047.6190476190482</v>
      </c>
      <c r="BE21" s="37">
        <f t="shared" si="42"/>
        <v>3405.4487179487182</v>
      </c>
      <c r="BF21" s="37">
        <f t="shared" si="43"/>
        <v>7783.8827838827847</v>
      </c>
      <c r="BG21" s="38">
        <v>3</v>
      </c>
      <c r="BH21" s="38">
        <f t="shared" si="47"/>
        <v>3</v>
      </c>
      <c r="BI21" s="38">
        <f t="shared" si="48"/>
        <v>3</v>
      </c>
      <c r="BJ21" s="38">
        <f t="shared" si="49"/>
        <v>7</v>
      </c>
      <c r="BK21" s="38">
        <f t="shared" si="50"/>
        <v>0</v>
      </c>
      <c r="BL21" s="38">
        <f t="shared" si="51"/>
        <v>3</v>
      </c>
      <c r="BM21" s="38">
        <f t="shared" si="52"/>
        <v>0</v>
      </c>
      <c r="BR21">
        <f t="shared" si="45"/>
        <v>0.20885714285714285</v>
      </c>
    </row>
    <row r="22" spans="1:70" ht="15" thickBot="1">
      <c r="B22" s="3" t="s">
        <v>52</v>
      </c>
      <c r="C22" s="39">
        <v>0.66666666666666663</v>
      </c>
      <c r="D22" s="40">
        <v>0.70833333333333337</v>
      </c>
      <c r="E22" s="186">
        <v>0.30099999999999999</v>
      </c>
      <c r="F22" s="186">
        <v>0.184</v>
      </c>
      <c r="G22" s="186">
        <v>0.27400000000000002</v>
      </c>
      <c r="H22" s="186">
        <v>0.28999999999999998</v>
      </c>
      <c r="I22" s="186">
        <v>0.217</v>
      </c>
      <c r="J22" s="186">
        <v>0.16300000000000001</v>
      </c>
      <c r="K22" s="186">
        <v>0.128</v>
      </c>
      <c r="L22" s="41">
        <f t="shared" ca="1" si="4"/>
        <v>480</v>
      </c>
      <c r="M22" s="42">
        <f t="shared" si="5"/>
        <v>7</v>
      </c>
      <c r="N22" s="43">
        <f t="shared" si="6"/>
        <v>0</v>
      </c>
      <c r="O22" s="43">
        <f t="shared" si="7"/>
        <v>3</v>
      </c>
      <c r="P22" s="43">
        <f t="shared" si="8"/>
        <v>7</v>
      </c>
      <c r="Q22" s="43">
        <f t="shared" si="9"/>
        <v>3</v>
      </c>
      <c r="R22" s="43">
        <f t="shared" si="10"/>
        <v>0</v>
      </c>
      <c r="S22" s="44">
        <f t="shared" si="11"/>
        <v>0</v>
      </c>
      <c r="T22" s="190">
        <f t="shared" ca="1" si="12"/>
        <v>80</v>
      </c>
      <c r="U22" s="46">
        <v>4250</v>
      </c>
      <c r="V22" s="47">
        <v>4250</v>
      </c>
      <c r="W22" s="47">
        <v>4250</v>
      </c>
      <c r="X22" s="47">
        <v>4250</v>
      </c>
      <c r="Y22" s="47">
        <v>4250</v>
      </c>
      <c r="Z22" s="47">
        <v>4250</v>
      </c>
      <c r="AA22" s="48">
        <v>4250</v>
      </c>
      <c r="AB22" s="189">
        <f t="shared" ca="1" si="13"/>
        <v>119000</v>
      </c>
      <c r="AC22" s="50">
        <f t="shared" ca="1" si="14"/>
        <v>0</v>
      </c>
      <c r="AD22" s="50">
        <f t="shared" ca="1" si="15"/>
        <v>51000</v>
      </c>
      <c r="AE22" s="50">
        <f t="shared" ca="1" si="16"/>
        <v>119000</v>
      </c>
      <c r="AF22" s="50">
        <f t="shared" ca="1" si="17"/>
        <v>51000</v>
      </c>
      <c r="AG22" s="50">
        <f t="shared" ca="1" si="18"/>
        <v>0</v>
      </c>
      <c r="AH22" s="51">
        <f t="shared" ca="1" si="19"/>
        <v>0</v>
      </c>
      <c r="AI22" s="35">
        <f t="shared" ca="1" si="20"/>
        <v>340000</v>
      </c>
      <c r="AJ22" s="49">
        <f t="shared" ca="1" si="21"/>
        <v>50.567999999999998</v>
      </c>
      <c r="AK22" s="50">
        <f t="shared" ca="1" si="22"/>
        <v>0</v>
      </c>
      <c r="AL22" s="50">
        <f t="shared" ca="1" si="23"/>
        <v>19.728000000000002</v>
      </c>
      <c r="AM22" s="50">
        <f t="shared" ca="1" si="24"/>
        <v>48.72</v>
      </c>
      <c r="AN22" s="50">
        <f t="shared" ca="1" si="25"/>
        <v>15.624000000000001</v>
      </c>
      <c r="AO22" s="50">
        <f t="shared" ca="1" si="26"/>
        <v>0</v>
      </c>
      <c r="AP22" s="51">
        <f t="shared" ca="1" si="27"/>
        <v>0</v>
      </c>
      <c r="AQ22" s="36">
        <f t="shared" ca="1" si="28"/>
        <v>134.63999999999999</v>
      </c>
      <c r="AR22" s="49">
        <f t="shared" ca="1" si="29"/>
        <v>2353.2668881506092</v>
      </c>
      <c r="AS22" s="50" t="str">
        <f t="shared" ca="1" si="30"/>
        <v/>
      </c>
      <c r="AT22" s="50">
        <f t="shared" ca="1" si="31"/>
        <v>2585.1581508515815</v>
      </c>
      <c r="AU22" s="50">
        <f t="shared" ca="1" si="32"/>
        <v>2442.5287356321842</v>
      </c>
      <c r="AV22" s="50">
        <f t="shared" ca="1" si="33"/>
        <v>3264.2089093701998</v>
      </c>
      <c r="AW22" s="50" t="str">
        <f t="shared" ca="1" si="34"/>
        <v/>
      </c>
      <c r="AX22" s="51" t="str">
        <f t="shared" ca="1" si="35"/>
        <v/>
      </c>
      <c r="AY22" s="52">
        <f t="shared" ca="1" si="36"/>
        <v>2525.2525252525256</v>
      </c>
      <c r="AZ22" s="37">
        <f t="shared" si="37"/>
        <v>2353.2668881506092</v>
      </c>
      <c r="BA22" s="37">
        <f t="shared" si="38"/>
        <v>3849.6376811594205</v>
      </c>
      <c r="BB22" s="37">
        <f t="shared" si="39"/>
        <v>2585.1581508515815</v>
      </c>
      <c r="BC22" s="37">
        <f t="shared" si="40"/>
        <v>2442.5287356321842</v>
      </c>
      <c r="BD22" s="37">
        <f t="shared" si="41"/>
        <v>3264.2089093701998</v>
      </c>
      <c r="BE22" s="37">
        <f t="shared" si="42"/>
        <v>4345.6032719836403</v>
      </c>
      <c r="BF22" s="37">
        <f t="shared" si="43"/>
        <v>5533.854166666667</v>
      </c>
      <c r="BG22" s="38">
        <f t="shared" si="46"/>
        <v>7</v>
      </c>
      <c r="BH22" s="38">
        <f t="shared" si="47"/>
        <v>0</v>
      </c>
      <c r="BI22" s="38">
        <f t="shared" si="48"/>
        <v>3</v>
      </c>
      <c r="BJ22" s="38">
        <f t="shared" si="49"/>
        <v>7</v>
      </c>
      <c r="BK22" s="38">
        <f t="shared" si="50"/>
        <v>3</v>
      </c>
      <c r="BL22" s="38">
        <f t="shared" si="51"/>
        <v>0</v>
      </c>
      <c r="BM22" s="38">
        <f t="shared" si="52"/>
        <v>0</v>
      </c>
      <c r="BR22">
        <f t="shared" si="45"/>
        <v>0.22242857142857142</v>
      </c>
    </row>
    <row r="23" spans="1:70" ht="15" thickBot="1">
      <c r="B23" s="3" t="s">
        <v>52</v>
      </c>
      <c r="C23" s="39">
        <v>0.70833333333333337</v>
      </c>
      <c r="D23" s="40">
        <v>0.75</v>
      </c>
      <c r="E23" s="186">
        <v>0.26800000000000002</v>
      </c>
      <c r="F23" s="186">
        <v>0.29799999999999999</v>
      </c>
      <c r="G23" s="186">
        <v>0.17199999999999999</v>
      </c>
      <c r="H23" s="186">
        <v>0.23899999999999999</v>
      </c>
      <c r="I23" s="186">
        <v>0.28499999999999998</v>
      </c>
      <c r="J23" s="186">
        <v>0.40600000000000003</v>
      </c>
      <c r="K23" s="186">
        <v>0.1</v>
      </c>
      <c r="L23" s="41">
        <f t="shared" ca="1" si="4"/>
        <v>648</v>
      </c>
      <c r="M23" s="42">
        <f t="shared" si="5"/>
        <v>3</v>
      </c>
      <c r="N23" s="43">
        <f t="shared" si="6"/>
        <v>7</v>
      </c>
      <c r="O23" s="43">
        <f t="shared" si="7"/>
        <v>0</v>
      </c>
      <c r="P23" s="43">
        <f t="shared" si="8"/>
        <v>3</v>
      </c>
      <c r="Q23" s="43">
        <f t="shared" si="9"/>
        <v>7</v>
      </c>
      <c r="R23" s="43">
        <f t="shared" si="10"/>
        <v>7</v>
      </c>
      <c r="S23" s="44">
        <f t="shared" si="11"/>
        <v>0</v>
      </c>
      <c r="T23" s="190">
        <f t="shared" ca="1" si="12"/>
        <v>108</v>
      </c>
      <c r="U23" s="46">
        <v>4250</v>
      </c>
      <c r="V23" s="47">
        <v>4250</v>
      </c>
      <c r="W23" s="47">
        <v>4250</v>
      </c>
      <c r="X23" s="47">
        <v>4250</v>
      </c>
      <c r="Y23" s="47">
        <v>4250</v>
      </c>
      <c r="Z23" s="47">
        <v>4250</v>
      </c>
      <c r="AA23" s="48">
        <v>4250</v>
      </c>
      <c r="AB23" s="189">
        <f t="shared" ca="1" si="13"/>
        <v>51000</v>
      </c>
      <c r="AC23" s="50">
        <f t="shared" ca="1" si="14"/>
        <v>119000</v>
      </c>
      <c r="AD23" s="50">
        <f t="shared" ca="1" si="15"/>
        <v>0</v>
      </c>
      <c r="AE23" s="50">
        <f t="shared" ca="1" si="16"/>
        <v>51000</v>
      </c>
      <c r="AF23" s="50">
        <f t="shared" ca="1" si="17"/>
        <v>119000</v>
      </c>
      <c r="AG23" s="50">
        <f t="shared" ca="1" si="18"/>
        <v>119000</v>
      </c>
      <c r="AH23" s="51">
        <f t="shared" ca="1" si="19"/>
        <v>0</v>
      </c>
      <c r="AI23" s="35">
        <f t="shared" ca="1" si="20"/>
        <v>459000</v>
      </c>
      <c r="AJ23" s="49">
        <f t="shared" ca="1" si="21"/>
        <v>19.295999999999999</v>
      </c>
      <c r="AK23" s="50">
        <f t="shared" ca="1" si="22"/>
        <v>50.064</v>
      </c>
      <c r="AL23" s="50">
        <f t="shared" ca="1" si="23"/>
        <v>0</v>
      </c>
      <c r="AM23" s="50">
        <f t="shared" ca="1" si="24"/>
        <v>17.207999999999998</v>
      </c>
      <c r="AN23" s="50">
        <f t="shared" ca="1" si="25"/>
        <v>47.879999999999995</v>
      </c>
      <c r="AO23" s="50">
        <f t="shared" ca="1" si="26"/>
        <v>68.207999999999998</v>
      </c>
      <c r="AP23" s="51">
        <f t="shared" ca="1" si="27"/>
        <v>0</v>
      </c>
      <c r="AQ23" s="36">
        <f t="shared" ca="1" si="28"/>
        <v>202.65599999999998</v>
      </c>
      <c r="AR23" s="49">
        <f t="shared" ca="1" si="29"/>
        <v>2643.0348258706467</v>
      </c>
      <c r="AS23" s="50">
        <f t="shared" ca="1" si="30"/>
        <v>2376.9574944071587</v>
      </c>
      <c r="AT23" s="50" t="str">
        <f t="shared" ca="1" si="31"/>
        <v/>
      </c>
      <c r="AU23" s="50">
        <f t="shared" ca="1" si="32"/>
        <v>2963.7377963737799</v>
      </c>
      <c r="AV23" s="50">
        <f t="shared" ca="1" si="33"/>
        <v>2485.3801169590647</v>
      </c>
      <c r="AW23" s="50">
        <f t="shared" ca="1" si="34"/>
        <v>1744.663382594417</v>
      </c>
      <c r="AX23" s="51" t="str">
        <f t="shared" ca="1" si="35"/>
        <v/>
      </c>
      <c r="AY23" s="52">
        <f t="shared" ca="1" si="36"/>
        <v>2264.9218379914737</v>
      </c>
      <c r="AZ23" s="37">
        <f t="shared" si="37"/>
        <v>2643.0348258706467</v>
      </c>
      <c r="BA23" s="37">
        <f t="shared" si="38"/>
        <v>2376.9574944071592</v>
      </c>
      <c r="BB23" s="37">
        <f t="shared" si="39"/>
        <v>4118.2170542635668</v>
      </c>
      <c r="BC23" s="37">
        <f t="shared" si="40"/>
        <v>2963.7377963737799</v>
      </c>
      <c r="BD23" s="37">
        <f t="shared" si="41"/>
        <v>2485.3801169590647</v>
      </c>
      <c r="BE23" s="37">
        <f t="shared" si="42"/>
        <v>1744.663382594417</v>
      </c>
      <c r="BF23" s="37">
        <f t="shared" si="43"/>
        <v>7083.333333333333</v>
      </c>
      <c r="BG23" s="38">
        <f t="shared" si="46"/>
        <v>3</v>
      </c>
      <c r="BH23" s="38">
        <f t="shared" si="47"/>
        <v>7</v>
      </c>
      <c r="BI23" s="38">
        <f t="shared" si="48"/>
        <v>0</v>
      </c>
      <c r="BJ23" s="38">
        <f t="shared" si="49"/>
        <v>3</v>
      </c>
      <c r="BK23" s="38">
        <f t="shared" si="50"/>
        <v>7</v>
      </c>
      <c r="BL23" s="38">
        <f t="shared" si="51"/>
        <v>7</v>
      </c>
      <c r="BM23" s="38">
        <f t="shared" si="52"/>
        <v>0</v>
      </c>
      <c r="BR23">
        <f t="shared" si="45"/>
        <v>0.25257142857142861</v>
      </c>
    </row>
    <row r="24" spans="1:70" ht="15" thickBot="1">
      <c r="B24" s="3" t="s">
        <v>48</v>
      </c>
      <c r="C24" s="39">
        <v>0.75</v>
      </c>
      <c r="D24" s="40">
        <v>0.79166666666666663</v>
      </c>
      <c r="E24" s="186">
        <v>0.23799999999999999</v>
      </c>
      <c r="F24" s="186">
        <v>0.24</v>
      </c>
      <c r="G24" s="186">
        <v>0.15</v>
      </c>
      <c r="H24" s="186">
        <v>0.23699999999999999</v>
      </c>
      <c r="I24" s="186">
        <v>0.184</v>
      </c>
      <c r="J24" s="186">
        <v>0.21299999999999999</v>
      </c>
      <c r="K24" s="186">
        <v>0.17599999999999999</v>
      </c>
      <c r="L24" s="41">
        <f t="shared" ca="1" si="4"/>
        <v>288</v>
      </c>
      <c r="M24" s="42">
        <f t="shared" si="5"/>
        <v>3</v>
      </c>
      <c r="N24" s="43">
        <f t="shared" si="6"/>
        <v>3</v>
      </c>
      <c r="O24" s="43">
        <f t="shared" si="7"/>
        <v>0</v>
      </c>
      <c r="P24" s="43">
        <f t="shared" si="8"/>
        <v>3</v>
      </c>
      <c r="Q24" s="43">
        <f t="shared" si="9"/>
        <v>0</v>
      </c>
      <c r="R24" s="43">
        <f t="shared" si="10"/>
        <v>3</v>
      </c>
      <c r="S24" s="44">
        <f t="shared" si="11"/>
        <v>0</v>
      </c>
      <c r="T24" s="190">
        <f t="shared" ca="1" si="12"/>
        <v>48</v>
      </c>
      <c r="U24" s="46">
        <v>4250</v>
      </c>
      <c r="V24" s="47">
        <v>4250</v>
      </c>
      <c r="W24" s="47">
        <v>4250</v>
      </c>
      <c r="X24" s="47">
        <v>4250</v>
      </c>
      <c r="Y24" s="47">
        <v>4250</v>
      </c>
      <c r="Z24" s="47">
        <v>4250</v>
      </c>
      <c r="AA24" s="48">
        <v>4250</v>
      </c>
      <c r="AB24" s="189">
        <f t="shared" ca="1" si="13"/>
        <v>51000</v>
      </c>
      <c r="AC24" s="50">
        <f t="shared" ca="1" si="14"/>
        <v>51000</v>
      </c>
      <c r="AD24" s="50">
        <f t="shared" ca="1" si="15"/>
        <v>0</v>
      </c>
      <c r="AE24" s="50">
        <f t="shared" ca="1" si="16"/>
        <v>51000</v>
      </c>
      <c r="AF24" s="50">
        <f t="shared" ca="1" si="17"/>
        <v>0</v>
      </c>
      <c r="AG24" s="50">
        <f t="shared" ca="1" si="18"/>
        <v>51000</v>
      </c>
      <c r="AH24" s="51">
        <f t="shared" ca="1" si="19"/>
        <v>0</v>
      </c>
      <c r="AI24" s="35">
        <f t="shared" ca="1" si="20"/>
        <v>204000</v>
      </c>
      <c r="AJ24" s="49">
        <f t="shared" ca="1" si="21"/>
        <v>17.135999999999999</v>
      </c>
      <c r="AK24" s="50">
        <f t="shared" ca="1" si="22"/>
        <v>17.28</v>
      </c>
      <c r="AL24" s="50">
        <f t="shared" ca="1" si="23"/>
        <v>0</v>
      </c>
      <c r="AM24" s="50">
        <f t="shared" ca="1" si="24"/>
        <v>17.064</v>
      </c>
      <c r="AN24" s="50">
        <f t="shared" ca="1" si="25"/>
        <v>0</v>
      </c>
      <c r="AO24" s="50">
        <f t="shared" ca="1" si="26"/>
        <v>15.336</v>
      </c>
      <c r="AP24" s="51">
        <f t="shared" ca="1" si="27"/>
        <v>0</v>
      </c>
      <c r="AQ24" s="36">
        <f t="shared" ca="1" si="28"/>
        <v>66.816000000000003</v>
      </c>
      <c r="AR24" s="49">
        <f t="shared" ca="1" si="29"/>
        <v>2976.1904761904761</v>
      </c>
      <c r="AS24" s="50">
        <f t="shared" ca="1" si="30"/>
        <v>2951.3888888888887</v>
      </c>
      <c r="AT24" s="50" t="str">
        <f t="shared" ca="1" si="31"/>
        <v/>
      </c>
      <c r="AU24" s="50">
        <f t="shared" ca="1" si="32"/>
        <v>2988.7482419127987</v>
      </c>
      <c r="AV24" s="50" t="str">
        <f t="shared" ca="1" si="33"/>
        <v/>
      </c>
      <c r="AW24" s="50">
        <f t="shared" ca="1" si="34"/>
        <v>3325.508607198748</v>
      </c>
      <c r="AX24" s="51" t="str">
        <f t="shared" ca="1" si="35"/>
        <v/>
      </c>
      <c r="AY24" s="52">
        <f t="shared" ca="1" si="36"/>
        <v>3053.1609195402298</v>
      </c>
      <c r="AZ24" s="37">
        <f t="shared" si="37"/>
        <v>2976.1904761904766</v>
      </c>
      <c r="BA24" s="37">
        <f t="shared" si="38"/>
        <v>2951.3888888888891</v>
      </c>
      <c r="BB24" s="37">
        <f t="shared" si="39"/>
        <v>4722.2222222222226</v>
      </c>
      <c r="BC24" s="37">
        <f t="shared" si="40"/>
        <v>2988.7482419127991</v>
      </c>
      <c r="BD24" s="37">
        <f t="shared" si="41"/>
        <v>3849.6376811594205</v>
      </c>
      <c r="BE24" s="37">
        <f t="shared" si="42"/>
        <v>3325.5086071987485</v>
      </c>
      <c r="BF24" s="37">
        <f t="shared" si="43"/>
        <v>4024.6212121212125</v>
      </c>
      <c r="BG24" s="38">
        <f t="shared" si="46"/>
        <v>3</v>
      </c>
      <c r="BH24" s="38">
        <f t="shared" si="47"/>
        <v>3</v>
      </c>
      <c r="BI24" s="38">
        <f t="shared" si="48"/>
        <v>0</v>
      </c>
      <c r="BJ24" s="38">
        <f t="shared" si="49"/>
        <v>3</v>
      </c>
      <c r="BK24" s="38">
        <f t="shared" si="50"/>
        <v>0</v>
      </c>
      <c r="BL24" s="38">
        <f t="shared" si="51"/>
        <v>3</v>
      </c>
      <c r="BM24" s="38">
        <f t="shared" si="52"/>
        <v>0</v>
      </c>
      <c r="BR24">
        <f t="shared" si="45"/>
        <v>0.20542857142857143</v>
      </c>
    </row>
    <row r="25" spans="1:70" ht="15" thickBot="1">
      <c r="B25" s="3" t="s">
        <v>48</v>
      </c>
      <c r="C25" s="39">
        <v>0.79166666666666663</v>
      </c>
      <c r="D25" s="40">
        <v>0.83333333333333337</v>
      </c>
      <c r="E25" s="186">
        <v>0.31900000000000001</v>
      </c>
      <c r="F25" s="186">
        <v>0.158</v>
      </c>
      <c r="G25" s="186">
        <v>0.17399999999999999</v>
      </c>
      <c r="H25" s="186">
        <v>0.223</v>
      </c>
      <c r="I25" s="186">
        <v>0.23200000000000001</v>
      </c>
      <c r="J25" s="186">
        <v>0.185</v>
      </c>
      <c r="K25" s="186">
        <v>0.2</v>
      </c>
      <c r="L25" s="41">
        <f t="shared" ca="1" si="4"/>
        <v>312</v>
      </c>
      <c r="M25" s="42">
        <f t="shared" si="5"/>
        <v>7</v>
      </c>
      <c r="N25" s="43">
        <f t="shared" si="6"/>
        <v>0</v>
      </c>
      <c r="O25" s="43">
        <f t="shared" si="7"/>
        <v>0</v>
      </c>
      <c r="P25" s="43">
        <f t="shared" si="8"/>
        <v>3</v>
      </c>
      <c r="Q25" s="43">
        <f t="shared" si="9"/>
        <v>3</v>
      </c>
      <c r="R25" s="43">
        <f t="shared" si="10"/>
        <v>0</v>
      </c>
      <c r="S25" s="44">
        <f t="shared" si="11"/>
        <v>0</v>
      </c>
      <c r="T25" s="190">
        <f t="shared" ca="1" si="12"/>
        <v>52</v>
      </c>
      <c r="U25" s="46">
        <v>4250</v>
      </c>
      <c r="V25" s="47">
        <v>4250</v>
      </c>
      <c r="W25" s="47">
        <v>4250</v>
      </c>
      <c r="X25" s="47">
        <v>4250</v>
      </c>
      <c r="Y25" s="47">
        <v>4250</v>
      </c>
      <c r="Z25" s="47">
        <v>4250</v>
      </c>
      <c r="AA25" s="48">
        <v>4250</v>
      </c>
      <c r="AB25" s="189">
        <f t="shared" ca="1" si="13"/>
        <v>119000</v>
      </c>
      <c r="AC25" s="50">
        <f t="shared" ca="1" si="14"/>
        <v>0</v>
      </c>
      <c r="AD25" s="50">
        <f t="shared" ca="1" si="15"/>
        <v>0</v>
      </c>
      <c r="AE25" s="50">
        <f t="shared" ca="1" si="16"/>
        <v>51000</v>
      </c>
      <c r="AF25" s="50">
        <f t="shared" ca="1" si="17"/>
        <v>51000</v>
      </c>
      <c r="AG25" s="50">
        <f t="shared" ca="1" si="18"/>
        <v>0</v>
      </c>
      <c r="AH25" s="51">
        <f t="shared" ca="1" si="19"/>
        <v>0</v>
      </c>
      <c r="AI25" s="35">
        <f t="shared" ca="1" si="20"/>
        <v>221000</v>
      </c>
      <c r="AJ25" s="49">
        <f t="shared" ca="1" si="21"/>
        <v>53.591999999999999</v>
      </c>
      <c r="AK25" s="50">
        <f t="shared" ca="1" si="22"/>
        <v>0</v>
      </c>
      <c r="AL25" s="50">
        <f t="shared" ca="1" si="23"/>
        <v>0</v>
      </c>
      <c r="AM25" s="50">
        <f t="shared" ca="1" si="24"/>
        <v>16.056000000000001</v>
      </c>
      <c r="AN25" s="50">
        <f t="shared" ca="1" si="25"/>
        <v>16.704000000000001</v>
      </c>
      <c r="AO25" s="50">
        <f t="shared" ca="1" si="26"/>
        <v>0</v>
      </c>
      <c r="AP25" s="51">
        <f t="shared" ca="1" si="27"/>
        <v>0</v>
      </c>
      <c r="AQ25" s="36">
        <f t="shared" ca="1" si="28"/>
        <v>86.352000000000004</v>
      </c>
      <c r="AR25" s="49">
        <f t="shared" ca="1" si="29"/>
        <v>2220.480668756531</v>
      </c>
      <c r="AS25" s="50" t="str">
        <f t="shared" ca="1" si="30"/>
        <v/>
      </c>
      <c r="AT25" s="50" t="str">
        <f t="shared" ca="1" si="31"/>
        <v/>
      </c>
      <c r="AU25" s="50">
        <f t="shared" ca="1" si="32"/>
        <v>3176.3826606875932</v>
      </c>
      <c r="AV25" s="50">
        <f t="shared" ca="1" si="33"/>
        <v>3053.1609195402298</v>
      </c>
      <c r="AW25" s="50" t="str">
        <f t="shared" ca="1" si="34"/>
        <v/>
      </c>
      <c r="AX25" s="51" t="str">
        <f t="shared" ca="1" si="35"/>
        <v/>
      </c>
      <c r="AY25" s="52">
        <f t="shared" ca="1" si="36"/>
        <v>2559.2921993700202</v>
      </c>
      <c r="AZ25" s="37">
        <f t="shared" si="37"/>
        <v>2220.480668756531</v>
      </c>
      <c r="BA25" s="37">
        <f t="shared" si="38"/>
        <v>4483.1223628691987</v>
      </c>
      <c r="BB25" s="37">
        <f t="shared" si="39"/>
        <v>4070.8812260536401</v>
      </c>
      <c r="BC25" s="37">
        <f t="shared" si="40"/>
        <v>3176.3826606875937</v>
      </c>
      <c r="BD25" s="37">
        <f t="shared" si="41"/>
        <v>3053.1609195402298</v>
      </c>
      <c r="BE25" s="37">
        <f t="shared" si="42"/>
        <v>3828.828828828829</v>
      </c>
      <c r="BF25" s="37">
        <f t="shared" si="43"/>
        <v>3541.6666666666665</v>
      </c>
      <c r="BG25" s="38">
        <f t="shared" si="46"/>
        <v>7</v>
      </c>
      <c r="BH25" s="38">
        <f t="shared" si="47"/>
        <v>0</v>
      </c>
      <c r="BI25" s="38">
        <f t="shared" si="48"/>
        <v>0</v>
      </c>
      <c r="BJ25" s="38">
        <f t="shared" si="49"/>
        <v>3</v>
      </c>
      <c r="BK25" s="38">
        <f t="shared" si="50"/>
        <v>3</v>
      </c>
      <c r="BL25" s="38">
        <f t="shared" si="51"/>
        <v>0</v>
      </c>
      <c r="BM25" s="38">
        <f t="shared" si="52"/>
        <v>0</v>
      </c>
      <c r="BR25">
        <f t="shared" si="45"/>
        <v>0.21300000000000002</v>
      </c>
    </row>
    <row r="26" spans="1:70" ht="15" thickBot="1">
      <c r="B26" s="3" t="s">
        <v>47</v>
      </c>
      <c r="C26" s="39">
        <v>0.83333333333333337</v>
      </c>
      <c r="D26" s="40">
        <v>0.875</v>
      </c>
      <c r="E26" s="186">
        <v>0.17299999999999999</v>
      </c>
      <c r="F26" s="186">
        <v>0.22700000000000001</v>
      </c>
      <c r="G26" s="186">
        <v>0.20499999999999999</v>
      </c>
      <c r="H26" s="186">
        <v>0.21099999999999999</v>
      </c>
      <c r="I26" s="186">
        <v>0.33400000000000002</v>
      </c>
      <c r="J26" s="186">
        <v>0.45200000000000001</v>
      </c>
      <c r="K26" s="186">
        <v>0.13500000000000001</v>
      </c>
      <c r="L26" s="41">
        <f t="shared" ca="1" si="4"/>
        <v>552</v>
      </c>
      <c r="M26" s="42">
        <f t="shared" si="5"/>
        <v>0</v>
      </c>
      <c r="N26" s="43">
        <f t="shared" si="6"/>
        <v>3</v>
      </c>
      <c r="O26" s="43">
        <f t="shared" si="7"/>
        <v>3</v>
      </c>
      <c r="P26" s="43">
        <f t="shared" si="8"/>
        <v>3</v>
      </c>
      <c r="Q26" s="43">
        <f t="shared" si="9"/>
        <v>7</v>
      </c>
      <c r="R26" s="43">
        <f t="shared" si="10"/>
        <v>7</v>
      </c>
      <c r="S26" s="44">
        <f t="shared" si="11"/>
        <v>0</v>
      </c>
      <c r="T26" s="190">
        <f t="shared" ca="1" si="12"/>
        <v>92</v>
      </c>
      <c r="U26" s="46">
        <v>4250</v>
      </c>
      <c r="V26" s="47">
        <v>4250</v>
      </c>
      <c r="W26" s="47">
        <v>4250</v>
      </c>
      <c r="X26" s="47">
        <v>4250</v>
      </c>
      <c r="Y26" s="47">
        <v>4250</v>
      </c>
      <c r="Z26" s="47">
        <v>4250</v>
      </c>
      <c r="AA26" s="48">
        <v>4250</v>
      </c>
      <c r="AB26" s="189">
        <f t="shared" ca="1" si="13"/>
        <v>0</v>
      </c>
      <c r="AC26" s="50">
        <f t="shared" ca="1" si="14"/>
        <v>51000</v>
      </c>
      <c r="AD26" s="50">
        <f t="shared" ca="1" si="15"/>
        <v>51000</v>
      </c>
      <c r="AE26" s="50">
        <f t="shared" ca="1" si="16"/>
        <v>51000</v>
      </c>
      <c r="AF26" s="50">
        <f t="shared" ca="1" si="17"/>
        <v>119000</v>
      </c>
      <c r="AG26" s="50">
        <f t="shared" ca="1" si="18"/>
        <v>119000</v>
      </c>
      <c r="AH26" s="51">
        <f t="shared" ca="1" si="19"/>
        <v>0</v>
      </c>
      <c r="AI26" s="35">
        <f t="shared" ca="1" si="20"/>
        <v>391000</v>
      </c>
      <c r="AJ26" s="49">
        <f t="shared" ca="1" si="21"/>
        <v>0</v>
      </c>
      <c r="AK26" s="50">
        <f t="shared" ca="1" si="22"/>
        <v>16.344000000000001</v>
      </c>
      <c r="AL26" s="50">
        <f t="shared" ca="1" si="23"/>
        <v>14.76</v>
      </c>
      <c r="AM26" s="50">
        <f t="shared" ca="1" si="24"/>
        <v>15.192</v>
      </c>
      <c r="AN26" s="50">
        <f t="shared" ca="1" si="25"/>
        <v>56.112000000000002</v>
      </c>
      <c r="AO26" s="50">
        <f t="shared" ca="1" si="26"/>
        <v>75.936000000000007</v>
      </c>
      <c r="AP26" s="51">
        <f t="shared" ca="1" si="27"/>
        <v>0</v>
      </c>
      <c r="AQ26" s="36">
        <f t="shared" ca="1" si="28"/>
        <v>178.34399999999999</v>
      </c>
      <c r="AR26" s="49" t="str">
        <f t="shared" ca="1" si="29"/>
        <v/>
      </c>
      <c r="AS26" s="50">
        <f t="shared" ca="1" si="30"/>
        <v>3120.4111600587371</v>
      </c>
      <c r="AT26" s="50">
        <f t="shared" ca="1" si="31"/>
        <v>3455.2845528455287</v>
      </c>
      <c r="AU26" s="50">
        <f t="shared" ca="1" si="32"/>
        <v>3357.0300157977881</v>
      </c>
      <c r="AV26" s="50">
        <f t="shared" ca="1" si="33"/>
        <v>2120.758483033932</v>
      </c>
      <c r="AW26" s="50">
        <f t="shared" ca="1" si="34"/>
        <v>1567.1091445427728</v>
      </c>
      <c r="AX26" s="51" t="str">
        <f t="shared" ca="1" si="35"/>
        <v/>
      </c>
      <c r="AY26" s="52">
        <f t="shared" ca="1" si="36"/>
        <v>2192.3922307450771</v>
      </c>
      <c r="AZ26" s="37">
        <f t="shared" si="37"/>
        <v>4094.4123314065514</v>
      </c>
      <c r="BA26" s="37">
        <f t="shared" si="38"/>
        <v>3120.4111600587371</v>
      </c>
      <c r="BB26" s="37">
        <f t="shared" si="39"/>
        <v>3455.2845528455287</v>
      </c>
      <c r="BC26" s="37">
        <f t="shared" si="40"/>
        <v>3357.0300157977886</v>
      </c>
      <c r="BD26" s="37">
        <f t="shared" si="41"/>
        <v>2120.758483033932</v>
      </c>
      <c r="BE26" s="37">
        <f t="shared" si="42"/>
        <v>1567.1091445427728</v>
      </c>
      <c r="BF26" s="37">
        <f t="shared" si="43"/>
        <v>5246.9135802469136</v>
      </c>
      <c r="BG26" s="38">
        <f t="shared" si="46"/>
        <v>0</v>
      </c>
      <c r="BH26" s="38">
        <f t="shared" si="47"/>
        <v>3</v>
      </c>
      <c r="BI26" s="38">
        <f t="shared" si="48"/>
        <v>3</v>
      </c>
      <c r="BJ26" s="38">
        <f t="shared" si="49"/>
        <v>3</v>
      </c>
      <c r="BK26" s="38">
        <f t="shared" si="50"/>
        <v>7</v>
      </c>
      <c r="BL26" s="38">
        <f t="shared" si="51"/>
        <v>7</v>
      </c>
      <c r="BM26" s="38">
        <f t="shared" si="52"/>
        <v>0</v>
      </c>
      <c r="BR26">
        <f t="shared" si="45"/>
        <v>0.24814285714285714</v>
      </c>
    </row>
    <row r="27" spans="1:70" ht="15" thickBot="1">
      <c r="B27" s="3" t="s">
        <v>47</v>
      </c>
      <c r="C27" s="39">
        <v>0.875</v>
      </c>
      <c r="D27" s="40">
        <v>0.91666666666666663</v>
      </c>
      <c r="E27" s="186">
        <v>0.24199999999999999</v>
      </c>
      <c r="F27" s="186">
        <v>0.19</v>
      </c>
      <c r="G27" s="186">
        <v>0.153</v>
      </c>
      <c r="H27" s="186">
        <v>0.26400000000000001</v>
      </c>
      <c r="I27" s="186">
        <v>0.30099999999999999</v>
      </c>
      <c r="J27" s="186">
        <v>0.191</v>
      </c>
      <c r="K27" s="186">
        <v>0.14699999999999999</v>
      </c>
      <c r="L27" s="41">
        <f t="shared" ca="1" si="4"/>
        <v>312</v>
      </c>
      <c r="M27" s="42">
        <f t="shared" si="5"/>
        <v>3</v>
      </c>
      <c r="N27" s="43">
        <f t="shared" si="6"/>
        <v>0</v>
      </c>
      <c r="O27" s="43">
        <f t="shared" si="7"/>
        <v>0</v>
      </c>
      <c r="P27" s="43">
        <f t="shared" si="8"/>
        <v>3</v>
      </c>
      <c r="Q27" s="43">
        <f t="shared" si="9"/>
        <v>7</v>
      </c>
      <c r="R27" s="43">
        <f t="shared" si="10"/>
        <v>0</v>
      </c>
      <c r="S27" s="44">
        <f t="shared" si="11"/>
        <v>0</v>
      </c>
      <c r="T27" s="190">
        <f t="shared" ca="1" si="12"/>
        <v>52</v>
      </c>
      <c r="U27" s="46">
        <v>4250</v>
      </c>
      <c r="V27" s="47">
        <v>4250</v>
      </c>
      <c r="W27" s="47">
        <v>4250</v>
      </c>
      <c r="X27" s="47">
        <v>4250</v>
      </c>
      <c r="Y27" s="47">
        <v>4250</v>
      </c>
      <c r="Z27" s="47">
        <v>4250</v>
      </c>
      <c r="AA27" s="48">
        <v>4250</v>
      </c>
      <c r="AB27" s="189">
        <f t="shared" ca="1" si="13"/>
        <v>51000</v>
      </c>
      <c r="AC27" s="50">
        <f t="shared" ca="1" si="14"/>
        <v>0</v>
      </c>
      <c r="AD27" s="50">
        <f t="shared" ca="1" si="15"/>
        <v>0</v>
      </c>
      <c r="AE27" s="50">
        <f t="shared" ca="1" si="16"/>
        <v>51000</v>
      </c>
      <c r="AF27" s="50">
        <f t="shared" ca="1" si="17"/>
        <v>119000</v>
      </c>
      <c r="AG27" s="50">
        <f t="shared" ca="1" si="18"/>
        <v>0</v>
      </c>
      <c r="AH27" s="51">
        <f t="shared" ca="1" si="19"/>
        <v>0</v>
      </c>
      <c r="AI27" s="35">
        <f t="shared" ca="1" si="20"/>
        <v>221000</v>
      </c>
      <c r="AJ27" s="49">
        <f t="shared" ca="1" si="21"/>
        <v>17.423999999999999</v>
      </c>
      <c r="AK27" s="50">
        <f t="shared" ca="1" si="22"/>
        <v>0</v>
      </c>
      <c r="AL27" s="50">
        <f t="shared" ca="1" si="23"/>
        <v>0</v>
      </c>
      <c r="AM27" s="50">
        <f t="shared" ca="1" si="24"/>
        <v>19.008000000000003</v>
      </c>
      <c r="AN27" s="50">
        <f t="shared" ca="1" si="25"/>
        <v>50.567999999999998</v>
      </c>
      <c r="AO27" s="50">
        <f t="shared" ca="1" si="26"/>
        <v>0</v>
      </c>
      <c r="AP27" s="51">
        <f t="shared" ca="1" si="27"/>
        <v>0</v>
      </c>
      <c r="AQ27" s="36">
        <f t="shared" ca="1" si="28"/>
        <v>87</v>
      </c>
      <c r="AR27" s="49">
        <f t="shared" ca="1" si="29"/>
        <v>2926.9972451790636</v>
      </c>
      <c r="AS27" s="50" t="str">
        <f t="shared" ca="1" si="30"/>
        <v/>
      </c>
      <c r="AT27" s="50" t="str">
        <f t="shared" ca="1" si="31"/>
        <v/>
      </c>
      <c r="AU27" s="50">
        <f t="shared" ca="1" si="32"/>
        <v>2683.0808080808079</v>
      </c>
      <c r="AV27" s="50">
        <f t="shared" ca="1" si="33"/>
        <v>2353.2668881506092</v>
      </c>
      <c r="AW27" s="50" t="str">
        <f t="shared" ca="1" si="34"/>
        <v/>
      </c>
      <c r="AX27" s="51" t="str">
        <f t="shared" ca="1" si="35"/>
        <v/>
      </c>
      <c r="AY27" s="52">
        <f t="shared" ca="1" si="36"/>
        <v>2540.2298850574712</v>
      </c>
      <c r="AZ27" s="37">
        <f t="shared" si="37"/>
        <v>2926.9972451790636</v>
      </c>
      <c r="BA27" s="37">
        <f t="shared" si="38"/>
        <v>3728.0701754385968</v>
      </c>
      <c r="BB27" s="37">
        <f t="shared" si="39"/>
        <v>4629.6296296296296</v>
      </c>
      <c r="BC27" s="37">
        <f t="shared" si="40"/>
        <v>2683.0808080808083</v>
      </c>
      <c r="BD27" s="37">
        <f t="shared" si="41"/>
        <v>2353.2668881506092</v>
      </c>
      <c r="BE27" s="37">
        <f t="shared" si="42"/>
        <v>3708.5514834205933</v>
      </c>
      <c r="BF27" s="37">
        <f t="shared" si="43"/>
        <v>4818.5941043083903</v>
      </c>
      <c r="BG27" s="38">
        <f t="shared" si="46"/>
        <v>3</v>
      </c>
      <c r="BH27" s="38">
        <f t="shared" si="47"/>
        <v>0</v>
      </c>
      <c r="BI27" s="38">
        <f t="shared" si="48"/>
        <v>0</v>
      </c>
      <c r="BJ27" s="38">
        <f t="shared" si="49"/>
        <v>3</v>
      </c>
      <c r="BK27" s="38">
        <f t="shared" si="50"/>
        <v>7</v>
      </c>
      <c r="BL27" s="38">
        <f t="shared" si="51"/>
        <v>0</v>
      </c>
      <c r="BM27" s="38">
        <f t="shared" si="52"/>
        <v>0</v>
      </c>
      <c r="BR27">
        <f t="shared" si="45"/>
        <v>0.21257142857142858</v>
      </c>
    </row>
    <row r="28" spans="1:70" ht="15" thickBot="1">
      <c r="B28" s="3" t="s">
        <v>47</v>
      </c>
      <c r="C28" s="39">
        <v>0.91666666666666663</v>
      </c>
      <c r="D28" s="40">
        <v>0.95833333333333337</v>
      </c>
      <c r="E28" s="186">
        <v>0.41</v>
      </c>
      <c r="F28" s="186">
        <v>0.32400000000000001</v>
      </c>
      <c r="G28" s="186">
        <v>0.13700000000000001</v>
      </c>
      <c r="H28" s="186">
        <v>0.40500000000000003</v>
      </c>
      <c r="I28" s="186">
        <v>0.27200000000000002</v>
      </c>
      <c r="J28" s="186">
        <v>0.20899999999999999</v>
      </c>
      <c r="K28" s="186">
        <v>0.112</v>
      </c>
      <c r="L28" s="41">
        <f t="shared" ca="1" si="4"/>
        <v>648</v>
      </c>
      <c r="M28" s="42">
        <f t="shared" si="5"/>
        <v>7</v>
      </c>
      <c r="N28" s="43">
        <f t="shared" si="6"/>
        <v>7</v>
      </c>
      <c r="O28" s="43">
        <f t="shared" si="7"/>
        <v>0</v>
      </c>
      <c r="P28" s="43">
        <f t="shared" si="8"/>
        <v>7</v>
      </c>
      <c r="Q28" s="43">
        <f t="shared" si="9"/>
        <v>3</v>
      </c>
      <c r="R28" s="43">
        <f t="shared" si="10"/>
        <v>3</v>
      </c>
      <c r="S28" s="44">
        <f t="shared" si="11"/>
        <v>0</v>
      </c>
      <c r="T28" s="190">
        <f t="shared" ca="1" si="12"/>
        <v>108</v>
      </c>
      <c r="U28" s="46">
        <v>4250</v>
      </c>
      <c r="V28" s="47">
        <v>4250</v>
      </c>
      <c r="W28" s="47">
        <v>4250</v>
      </c>
      <c r="X28" s="47">
        <v>4250</v>
      </c>
      <c r="Y28" s="47">
        <v>4250</v>
      </c>
      <c r="Z28" s="47">
        <v>4250</v>
      </c>
      <c r="AA28" s="48">
        <v>4250</v>
      </c>
      <c r="AB28" s="189">
        <f t="shared" ca="1" si="13"/>
        <v>119000</v>
      </c>
      <c r="AC28" s="50">
        <f t="shared" ca="1" si="14"/>
        <v>119000</v>
      </c>
      <c r="AD28" s="50">
        <f t="shared" ca="1" si="15"/>
        <v>0</v>
      </c>
      <c r="AE28" s="50">
        <f t="shared" ca="1" si="16"/>
        <v>119000</v>
      </c>
      <c r="AF28" s="50">
        <f t="shared" ca="1" si="17"/>
        <v>51000</v>
      </c>
      <c r="AG28" s="50">
        <f t="shared" ca="1" si="18"/>
        <v>51000</v>
      </c>
      <c r="AH28" s="51">
        <f t="shared" ca="1" si="19"/>
        <v>0</v>
      </c>
      <c r="AI28" s="35">
        <f t="shared" ca="1" si="20"/>
        <v>459000</v>
      </c>
      <c r="AJ28" s="49">
        <f t="shared" ca="1" si="21"/>
        <v>68.88</v>
      </c>
      <c r="AK28" s="50">
        <f t="shared" ca="1" si="22"/>
        <v>54.432000000000002</v>
      </c>
      <c r="AL28" s="50">
        <f t="shared" ca="1" si="23"/>
        <v>0</v>
      </c>
      <c r="AM28" s="50">
        <f t="shared" ca="1" si="24"/>
        <v>68.040000000000006</v>
      </c>
      <c r="AN28" s="50">
        <f t="shared" ca="1" si="25"/>
        <v>19.584000000000003</v>
      </c>
      <c r="AO28" s="50">
        <f t="shared" ca="1" si="26"/>
        <v>15.048</v>
      </c>
      <c r="AP28" s="51">
        <f t="shared" ca="1" si="27"/>
        <v>0</v>
      </c>
      <c r="AQ28" s="36">
        <f t="shared" ca="1" si="28"/>
        <v>225.98400000000001</v>
      </c>
      <c r="AR28" s="49">
        <f t="shared" ca="1" si="29"/>
        <v>1727.6422764227643</v>
      </c>
      <c r="AS28" s="50">
        <f t="shared" ca="1" si="30"/>
        <v>2186.2139917695472</v>
      </c>
      <c r="AT28" s="50" t="str">
        <f t="shared" ca="1" si="31"/>
        <v/>
      </c>
      <c r="AU28" s="50">
        <f t="shared" ca="1" si="32"/>
        <v>1748.9711934156378</v>
      </c>
      <c r="AV28" s="50">
        <f t="shared" ca="1" si="33"/>
        <v>2604.1666666666661</v>
      </c>
      <c r="AW28" s="50">
        <f t="shared" ca="1" si="34"/>
        <v>3389.1547049441788</v>
      </c>
      <c r="AX28" s="51" t="str">
        <f t="shared" ca="1" si="35"/>
        <v/>
      </c>
      <c r="AY28" s="52">
        <f t="shared" ca="1" si="36"/>
        <v>2031.1172472387425</v>
      </c>
      <c r="AZ28" s="37">
        <f t="shared" si="37"/>
        <v>1727.6422764227643</v>
      </c>
      <c r="BA28" s="37">
        <f t="shared" si="38"/>
        <v>2186.2139917695472</v>
      </c>
      <c r="BB28" s="37">
        <f t="shared" si="39"/>
        <v>5170.3163017031629</v>
      </c>
      <c r="BC28" s="37">
        <f t="shared" si="40"/>
        <v>1748.9711934156378</v>
      </c>
      <c r="BD28" s="37">
        <f t="shared" si="41"/>
        <v>2604.1666666666665</v>
      </c>
      <c r="BE28" s="37">
        <f t="shared" si="42"/>
        <v>3389.1547049441788</v>
      </c>
      <c r="BF28" s="37">
        <f t="shared" si="43"/>
        <v>6324.4047619047624</v>
      </c>
      <c r="BG28" s="38">
        <f t="shared" si="46"/>
        <v>7</v>
      </c>
      <c r="BH28" s="38">
        <f t="shared" si="47"/>
        <v>7</v>
      </c>
      <c r="BI28" s="38">
        <f t="shared" si="48"/>
        <v>0</v>
      </c>
      <c r="BJ28" s="38">
        <f t="shared" si="49"/>
        <v>7</v>
      </c>
      <c r="BK28" s="38">
        <f t="shared" si="50"/>
        <v>3</v>
      </c>
      <c r="BL28" s="38">
        <f t="shared" si="51"/>
        <v>3</v>
      </c>
      <c r="BM28" s="38">
        <f t="shared" si="52"/>
        <v>0</v>
      </c>
      <c r="BR28">
        <f t="shared" si="45"/>
        <v>0.26700000000000002</v>
      </c>
    </row>
    <row r="29" spans="1:70" ht="15" thickBot="1">
      <c r="B29" s="3" t="s">
        <v>49</v>
      </c>
      <c r="C29" s="54">
        <v>0.95833333333333337</v>
      </c>
      <c r="D29" s="55">
        <v>0</v>
      </c>
      <c r="E29" s="186">
        <v>0.13600000000000001</v>
      </c>
      <c r="F29" s="186">
        <v>0.216</v>
      </c>
      <c r="G29" s="186">
        <v>0.193</v>
      </c>
      <c r="H29" s="186">
        <v>0.246</v>
      </c>
      <c r="I29" s="186">
        <v>0.13900000000000001</v>
      </c>
      <c r="J29" s="186">
        <v>7.6999999999999999E-2</v>
      </c>
      <c r="K29" s="186">
        <v>7.1999999999999995E-2</v>
      </c>
      <c r="L29" s="56">
        <f t="shared" ca="1" si="4"/>
        <v>144</v>
      </c>
      <c r="M29" s="57">
        <f t="shared" si="5"/>
        <v>0</v>
      </c>
      <c r="N29" s="58">
        <f t="shared" si="6"/>
        <v>3</v>
      </c>
      <c r="O29" s="58">
        <f t="shared" si="7"/>
        <v>0</v>
      </c>
      <c r="P29" s="58">
        <f t="shared" si="8"/>
        <v>3</v>
      </c>
      <c r="Q29" s="58">
        <f t="shared" si="9"/>
        <v>0</v>
      </c>
      <c r="R29" s="58">
        <f t="shared" si="10"/>
        <v>0</v>
      </c>
      <c r="S29" s="59">
        <f t="shared" si="11"/>
        <v>0</v>
      </c>
      <c r="T29" s="188">
        <f t="shared" ca="1" si="12"/>
        <v>24</v>
      </c>
      <c r="U29" s="61">
        <v>4250</v>
      </c>
      <c r="V29" s="62">
        <v>4250</v>
      </c>
      <c r="W29" s="62">
        <v>4250</v>
      </c>
      <c r="X29" s="62">
        <v>4250</v>
      </c>
      <c r="Y29" s="62">
        <v>4250</v>
      </c>
      <c r="Z29" s="62">
        <v>4250</v>
      </c>
      <c r="AA29" s="63">
        <v>4250</v>
      </c>
      <c r="AB29" s="187">
        <f t="shared" ca="1" si="13"/>
        <v>0</v>
      </c>
      <c r="AC29" s="65">
        <f t="shared" ca="1" si="14"/>
        <v>51000</v>
      </c>
      <c r="AD29" s="65">
        <f t="shared" ca="1" si="15"/>
        <v>0</v>
      </c>
      <c r="AE29" s="65">
        <f t="shared" ca="1" si="16"/>
        <v>51000</v>
      </c>
      <c r="AF29" s="65">
        <f t="shared" ca="1" si="17"/>
        <v>0</v>
      </c>
      <c r="AG29" s="65">
        <f t="shared" ca="1" si="18"/>
        <v>0</v>
      </c>
      <c r="AH29" s="66">
        <f t="shared" ca="1" si="19"/>
        <v>0</v>
      </c>
      <c r="AI29" s="35">
        <f t="shared" ca="1" si="20"/>
        <v>102000</v>
      </c>
      <c r="AJ29" s="64">
        <f t="shared" ca="1" si="21"/>
        <v>0</v>
      </c>
      <c r="AK29" s="65">
        <f t="shared" ca="1" si="22"/>
        <v>15.552</v>
      </c>
      <c r="AL29" s="65">
        <f t="shared" ca="1" si="23"/>
        <v>0</v>
      </c>
      <c r="AM29" s="65">
        <f t="shared" ca="1" si="24"/>
        <v>17.712</v>
      </c>
      <c r="AN29" s="65">
        <f t="shared" ca="1" si="25"/>
        <v>0</v>
      </c>
      <c r="AO29" s="65">
        <f t="shared" ca="1" si="26"/>
        <v>0</v>
      </c>
      <c r="AP29" s="66">
        <f t="shared" ca="1" si="27"/>
        <v>0</v>
      </c>
      <c r="AQ29" s="36">
        <f t="shared" ca="1" si="28"/>
        <v>33.263999999999996</v>
      </c>
      <c r="AR29" s="64" t="str">
        <f t="shared" ca="1" si="29"/>
        <v/>
      </c>
      <c r="AS29" s="65">
        <f t="shared" ca="1" si="30"/>
        <v>3279.320987654321</v>
      </c>
      <c r="AT29" s="65" t="str">
        <f t="shared" ca="1" si="31"/>
        <v/>
      </c>
      <c r="AU29" s="65">
        <f t="shared" ca="1" si="32"/>
        <v>2879.4037940379403</v>
      </c>
      <c r="AV29" s="65" t="str">
        <f t="shared" ca="1" si="33"/>
        <v/>
      </c>
      <c r="AW29" s="65" t="str">
        <f t="shared" ca="1" si="34"/>
        <v/>
      </c>
      <c r="AX29" s="66" t="str">
        <f t="shared" ca="1" si="35"/>
        <v/>
      </c>
      <c r="AY29" s="67">
        <f t="shared" ca="1" si="36"/>
        <v>3066.3780663780667</v>
      </c>
      <c r="AZ29" s="37">
        <f t="shared" si="37"/>
        <v>5208.333333333333</v>
      </c>
      <c r="BA29" s="37">
        <f t="shared" si="38"/>
        <v>3279.320987654321</v>
      </c>
      <c r="BB29" s="37">
        <f t="shared" si="39"/>
        <v>3670.1208981001728</v>
      </c>
      <c r="BC29" s="37">
        <f t="shared" si="40"/>
        <v>2879.4037940379408</v>
      </c>
      <c r="BD29" s="37">
        <f t="shared" si="41"/>
        <v>5095.9232613908871</v>
      </c>
      <c r="BE29" s="37">
        <f t="shared" si="42"/>
        <v>9199.1341991341997</v>
      </c>
      <c r="BF29" s="37">
        <f t="shared" si="43"/>
        <v>9837.9629629629635</v>
      </c>
      <c r="BG29" s="38">
        <f t="shared" si="46"/>
        <v>0</v>
      </c>
      <c r="BH29" s="38">
        <f t="shared" si="47"/>
        <v>3</v>
      </c>
      <c r="BI29" s="38">
        <f t="shared" si="48"/>
        <v>0</v>
      </c>
      <c r="BJ29" s="38">
        <f t="shared" si="49"/>
        <v>3</v>
      </c>
      <c r="BK29" s="38">
        <f t="shared" si="50"/>
        <v>0</v>
      </c>
      <c r="BL29" s="38">
        <f t="shared" si="51"/>
        <v>0</v>
      </c>
      <c r="BM29" s="38">
        <f t="shared" si="52"/>
        <v>0</v>
      </c>
      <c r="BR29">
        <f t="shared" si="45"/>
        <v>0.15414285714285714</v>
      </c>
    </row>
    <row r="30" spans="1:70" ht="15" thickBot="1">
      <c r="B30" s="3"/>
      <c r="C30" s="68"/>
      <c r="D30" s="68"/>
      <c r="E30" s="68"/>
      <c r="F30" s="69"/>
      <c r="G30" s="69"/>
      <c r="H30" s="69"/>
      <c r="I30" s="69"/>
      <c r="J30" s="69"/>
      <c r="M30" s="70">
        <f t="shared" ref="M30:T30" si="53">SUM(M6:M29)</f>
        <v>36</v>
      </c>
      <c r="N30" s="70">
        <f t="shared" si="53"/>
        <v>29</v>
      </c>
      <c r="O30" s="70">
        <f t="shared" si="53"/>
        <v>9</v>
      </c>
      <c r="P30" s="70">
        <f t="shared" si="53"/>
        <v>47</v>
      </c>
      <c r="Q30" s="70">
        <f t="shared" si="53"/>
        <v>30</v>
      </c>
      <c r="R30" s="70">
        <f t="shared" si="53"/>
        <v>30</v>
      </c>
      <c r="S30" s="70">
        <f t="shared" si="53"/>
        <v>0</v>
      </c>
      <c r="T30" s="71">
        <f t="shared" ca="1" si="53"/>
        <v>724</v>
      </c>
      <c r="U30" s="68"/>
      <c r="V30" s="68"/>
      <c r="W30" s="68"/>
      <c r="X30" s="68"/>
      <c r="Y30" s="68"/>
      <c r="Z30" s="68"/>
      <c r="AA30" s="68"/>
      <c r="AB30" s="70">
        <f t="shared" ref="AB30:AQ30" ca="1" si="54">SUM(AB6:AB29)</f>
        <v>612000</v>
      </c>
      <c r="AC30" s="70">
        <f t="shared" ca="1" si="54"/>
        <v>493000</v>
      </c>
      <c r="AD30" s="70">
        <f t="shared" ca="1" si="54"/>
        <v>153000</v>
      </c>
      <c r="AE30" s="70">
        <f t="shared" ca="1" si="54"/>
        <v>799000</v>
      </c>
      <c r="AF30" s="70">
        <f t="shared" ca="1" si="54"/>
        <v>510000</v>
      </c>
      <c r="AG30" s="70">
        <f t="shared" ca="1" si="54"/>
        <v>510000</v>
      </c>
      <c r="AH30" s="70">
        <f t="shared" ca="1" si="54"/>
        <v>0</v>
      </c>
      <c r="AI30" s="71">
        <f t="shared" ca="1" si="54"/>
        <v>3077000</v>
      </c>
      <c r="AJ30" s="70">
        <f t="shared" ca="1" si="54"/>
        <v>264.19200000000001</v>
      </c>
      <c r="AK30" s="70">
        <f t="shared" ca="1" si="54"/>
        <v>186.21599999999998</v>
      </c>
      <c r="AL30" s="70">
        <f t="shared" ca="1" si="54"/>
        <v>49.32</v>
      </c>
      <c r="AM30" s="70">
        <f t="shared" ca="1" si="54"/>
        <v>312.84000000000003</v>
      </c>
      <c r="AN30" s="70">
        <f t="shared" ca="1" si="54"/>
        <v>206.47199999999998</v>
      </c>
      <c r="AO30" s="70">
        <f t="shared" ca="1" si="54"/>
        <v>241.75200000000001</v>
      </c>
      <c r="AP30" s="70">
        <f t="shared" ca="1" si="54"/>
        <v>0</v>
      </c>
      <c r="AQ30" s="71">
        <f t="shared" ca="1" si="54"/>
        <v>1260.7919999999997</v>
      </c>
      <c r="AR30" s="70">
        <f t="shared" ref="AR30:AY30" ca="1" si="55">AB30/AJ30</f>
        <v>2316.4970930232557</v>
      </c>
      <c r="AS30" s="70">
        <f t="shared" ca="1" si="55"/>
        <v>2647.4631610602742</v>
      </c>
      <c r="AT30" s="70">
        <f t="shared" ca="1" si="55"/>
        <v>3102.1897810218979</v>
      </c>
      <c r="AU30" s="70">
        <f t="shared" ca="1" si="55"/>
        <v>2554.0212249073006</v>
      </c>
      <c r="AV30" s="70">
        <f t="shared" ca="1" si="55"/>
        <v>2470.0685807276532</v>
      </c>
      <c r="AW30" s="70">
        <f t="shared" ca="1" si="55"/>
        <v>2109.5999205797675</v>
      </c>
      <c r="AX30" s="70" t="e">
        <f t="shared" ca="1" si="55"/>
        <v>#DIV/0!</v>
      </c>
      <c r="AY30" s="72">
        <f t="shared" ca="1" si="55"/>
        <v>2440.5294449837884</v>
      </c>
      <c r="AZ30" s="73"/>
      <c r="BA30" s="73"/>
      <c r="BB30" s="73"/>
      <c r="BC30" s="73"/>
      <c r="BD30" s="73"/>
      <c r="BE30" s="73"/>
      <c r="BF30" s="73"/>
    </row>
    <row r="31" spans="1:70" ht="15.6" thickTop="1" thickBot="1">
      <c r="B31" s="3"/>
      <c r="C31" s="68"/>
      <c r="D31" s="68"/>
      <c r="E31" s="68"/>
      <c r="F31" s="68"/>
      <c r="G31" s="68"/>
      <c r="H31" s="69"/>
      <c r="I31" s="69"/>
      <c r="J31" s="69"/>
      <c r="O31" s="74"/>
      <c r="P31" s="74"/>
      <c r="Q31" s="74"/>
      <c r="R31" s="74"/>
      <c r="S31" s="74"/>
      <c r="T31" s="74"/>
      <c r="U31" s="68"/>
      <c r="V31" s="68"/>
      <c r="W31" s="68"/>
      <c r="X31" s="68"/>
      <c r="Y31" s="68"/>
      <c r="Z31" s="68"/>
      <c r="AA31" s="68"/>
      <c r="AB31" s="80">
        <f ca="1">AB30/4</f>
        <v>153000</v>
      </c>
      <c r="AC31" s="80">
        <f ca="1">AC30/4</f>
        <v>123250</v>
      </c>
      <c r="AD31" s="68"/>
      <c r="AE31" s="68"/>
      <c r="AF31" s="68"/>
      <c r="AG31" s="68"/>
      <c r="AH31" s="80">
        <f ca="1">AH30/4</f>
        <v>0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75"/>
      <c r="AZ31" s="73"/>
      <c r="BA31" s="73"/>
      <c r="BB31" s="73"/>
      <c r="BC31" s="73"/>
      <c r="BD31" s="73"/>
      <c r="BE31" s="73"/>
      <c r="BF31" s="73"/>
    </row>
    <row r="32" spans="1:70">
      <c r="B32" s="286" t="s">
        <v>26</v>
      </c>
      <c r="C32" s="287"/>
      <c r="D32" s="212">
        <v>2150000</v>
      </c>
      <c r="E32" s="68"/>
      <c r="F32" s="68"/>
      <c r="G32" s="68"/>
      <c r="H32" s="69"/>
      <c r="I32" s="69"/>
      <c r="J32" s="69"/>
      <c r="O32" s="77"/>
      <c r="P32" s="77"/>
      <c r="Q32" s="79"/>
      <c r="R32" s="77"/>
      <c r="S32" s="77"/>
      <c r="T32" s="77"/>
      <c r="U32" s="68"/>
      <c r="V32" s="68"/>
      <c r="W32" s="68"/>
      <c r="X32" s="68"/>
      <c r="Y32" s="285" t="s">
        <v>64</v>
      </c>
      <c r="Z32" s="285"/>
      <c r="AA32" s="285"/>
      <c r="AB32" s="285"/>
      <c r="AC32" s="68"/>
      <c r="AD32" s="68"/>
      <c r="AE32" s="68"/>
      <c r="AF32" s="68"/>
      <c r="AG32" s="68"/>
      <c r="AH32" s="68"/>
      <c r="AI32" s="126">
        <f ca="1">AI30/28*21</f>
        <v>2307750</v>
      </c>
      <c r="AJ32" s="68"/>
      <c r="AK32" s="68"/>
      <c r="AL32" s="68"/>
      <c r="AM32" s="68"/>
      <c r="AN32" s="68"/>
      <c r="AO32" s="68"/>
      <c r="AP32" s="68"/>
      <c r="AQ32" s="80">
        <f ca="1">SUM(AQ26:AQ28)</f>
        <v>491.32799999999997</v>
      </c>
      <c r="AR32" s="68"/>
      <c r="AS32" s="68"/>
      <c r="AT32" s="68"/>
      <c r="AU32" s="68"/>
      <c r="AV32" s="68"/>
      <c r="AW32" s="68"/>
      <c r="AX32" s="68"/>
      <c r="AY32" s="81">
        <f ca="1">AI30</f>
        <v>3077000</v>
      </c>
      <c r="AZ32" s="73" t="s">
        <v>27</v>
      </c>
      <c r="BA32" s="73" t="s">
        <v>28</v>
      </c>
      <c r="BB32" s="73" t="s">
        <v>29</v>
      </c>
      <c r="BC32" s="73" t="s">
        <v>30</v>
      </c>
      <c r="BD32" s="73" t="s">
        <v>10</v>
      </c>
      <c r="BE32" s="73"/>
      <c r="BF32" s="73"/>
    </row>
    <row r="33" spans="1:78">
      <c r="B33" s="288" t="s">
        <v>31</v>
      </c>
      <c r="C33" s="289"/>
      <c r="D33" s="103">
        <f ca="1">AI30/AQ30</f>
        <v>2440.5294449837884</v>
      </c>
      <c r="E33" s="68"/>
      <c r="F33" s="68"/>
      <c r="G33" s="68"/>
      <c r="H33" s="69"/>
      <c r="I33" s="69"/>
      <c r="J33" s="69"/>
      <c r="O33" s="69"/>
      <c r="P33" s="69"/>
      <c r="Q33" s="69"/>
      <c r="R33" s="69"/>
      <c r="S33" s="69"/>
      <c r="T33" s="69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83">
        <f ca="1">AQ32/AQ30</f>
        <v>0.38969790417451894</v>
      </c>
      <c r="AR33" s="68"/>
      <c r="AS33" s="68"/>
      <c r="AT33" s="68"/>
      <c r="AU33" s="68"/>
      <c r="AV33" s="68"/>
      <c r="AW33" s="68"/>
      <c r="AX33" s="68"/>
      <c r="AY33" s="84">
        <f ca="1">D32-AY32</f>
        <v>-927000</v>
      </c>
      <c r="AZ33" s="73">
        <f ca="1">AQ30*70%</f>
        <v>882.55439999999976</v>
      </c>
      <c r="BA33" s="73"/>
      <c r="BB33" s="73">
        <f ca="1">BA33+AZ33</f>
        <v>882.55439999999976</v>
      </c>
      <c r="BC33" s="73">
        <f ca="1">AY32</f>
        <v>3077000</v>
      </c>
      <c r="BD33" s="73">
        <f ca="1">BC33/BB33</f>
        <v>3486.4706356911265</v>
      </c>
      <c r="BE33" s="73"/>
      <c r="BF33" s="73"/>
    </row>
    <row r="34" spans="1:78">
      <c r="B34" s="288" t="s">
        <v>32</v>
      </c>
      <c r="C34" s="289"/>
      <c r="D34" s="103">
        <f ca="1">D33*3</f>
        <v>7321.5883349513651</v>
      </c>
      <c r="E34" s="68"/>
      <c r="F34" s="68"/>
      <c r="G34" s="68"/>
      <c r="H34" s="68"/>
      <c r="I34" s="68"/>
      <c r="J34" s="68"/>
      <c r="K34" s="68"/>
      <c r="O34" s="68"/>
      <c r="P34" s="68"/>
      <c r="Q34" s="68"/>
      <c r="R34" s="109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87"/>
      <c r="AZ34" s="139">
        <f ca="1">AZ33/28*21</f>
        <v>661.91579999999988</v>
      </c>
      <c r="BA34" s="73"/>
      <c r="BB34" s="73">
        <f ca="1">BA34+AZ34</f>
        <v>661.91579999999988</v>
      </c>
      <c r="BC34" s="73">
        <f>D32</f>
        <v>2150000</v>
      </c>
      <c r="BD34" s="73">
        <f ca="1">BC34/BB34</f>
        <v>3248.1472719037683</v>
      </c>
      <c r="BE34" s="73"/>
      <c r="BF34" s="73"/>
    </row>
    <row r="35" spans="1:78" ht="15" thickBot="1">
      <c r="B35" s="88"/>
      <c r="C35" s="210"/>
      <c r="D35" s="211"/>
      <c r="E35" s="68"/>
      <c r="F35" s="89"/>
      <c r="G35" s="89"/>
      <c r="H35" s="89"/>
      <c r="I35" s="89"/>
      <c r="J35" s="89"/>
      <c r="K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93"/>
      <c r="AZ35" s="73"/>
      <c r="BA35" s="73"/>
      <c r="BB35" s="73"/>
      <c r="BC35" s="73"/>
      <c r="BD35" s="73"/>
      <c r="BE35" s="73"/>
      <c r="BF35" s="73"/>
    </row>
    <row r="36" spans="1:78">
      <c r="E36" s="68"/>
    </row>
    <row r="38" spans="1:78">
      <c r="A38" s="2"/>
      <c r="B38" s="2"/>
      <c r="M38" s="110"/>
      <c r="N38" s="110"/>
      <c r="O38" s="110"/>
      <c r="P38" s="110"/>
      <c r="Q38" s="110"/>
      <c r="R38" s="110"/>
      <c r="S38" s="110"/>
      <c r="T38" s="110"/>
    </row>
    <row r="39" spans="1:78">
      <c r="T39" s="111"/>
    </row>
    <row r="44" spans="1:78">
      <c r="A44" s="112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</row>
  </sheetData>
  <mergeCells count="20">
    <mergeCell ref="AY3:AY5"/>
    <mergeCell ref="AZ3:BF3"/>
    <mergeCell ref="BG3:BM4"/>
    <mergeCell ref="AZ4:BF4"/>
    <mergeCell ref="B32:C32"/>
    <mergeCell ref="Y32:AB32"/>
    <mergeCell ref="B33:C33"/>
    <mergeCell ref="B34:C34"/>
    <mergeCell ref="A1:A2"/>
    <mergeCell ref="B1:BM2"/>
    <mergeCell ref="C3:D3"/>
    <mergeCell ref="E3:K3"/>
    <mergeCell ref="M3:S3"/>
    <mergeCell ref="T3:T5"/>
    <mergeCell ref="U3:AA3"/>
    <mergeCell ref="AB3:AH3"/>
    <mergeCell ref="AI3:AI5"/>
    <mergeCell ref="AJ3:AP3"/>
    <mergeCell ref="AQ3:AQ5"/>
    <mergeCell ref="AR3:AX3"/>
  </mergeCells>
  <conditionalFormatting sqref="E6:K29">
    <cfRule type="colorScale" priority="4">
      <colorScale>
        <cfvo type="num" val="0.2"/>
        <cfvo type="num" val="0.5"/>
        <cfvo type="num" val="1"/>
        <color rgb="FFF8696B"/>
        <color rgb="FFFFEB84"/>
        <color rgb="FF63BE7B"/>
      </colorScale>
    </cfRule>
  </conditionalFormatting>
  <conditionalFormatting sqref="AZ6:BF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29">
    <cfRule type="containsText" dxfId="23" priority="1" operator="containsText" text="Paid">
      <formula>NOT(ISERROR(SEARCH("Paid",B6)))</formula>
    </cfRule>
    <cfRule type="containsText" dxfId="22" priority="2" operator="containsText" text="FOC">
      <formula>NOT(ISERROR(SEARCH("FOC",B6)))</formula>
    </cfRule>
  </conditionalFormatting>
  <dataValidations count="1">
    <dataValidation type="list" allowBlank="1" showInputMessage="1" showErrorMessage="1" sqref="A1:A2">
      <formula1>$A$5:$A$16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PTV HOME</vt:lpstr>
      <vt:lpstr>GEO ENTERTAINMENT</vt:lpstr>
      <vt:lpstr>HUM TV</vt:lpstr>
      <vt:lpstr>ARY DIGITAL</vt:lpstr>
      <vt:lpstr>TV ONE</vt:lpstr>
      <vt:lpstr>URDU 1</vt:lpstr>
      <vt:lpstr>A PLUS</vt:lpstr>
      <vt:lpstr>JALWA</vt:lpstr>
      <vt:lpstr>EIGHTXM</vt:lpstr>
      <vt:lpstr>KIDS ZONE</vt:lpstr>
      <vt:lpstr>GEO NEWS</vt:lpstr>
      <vt:lpstr>NEWS ONE</vt:lpstr>
      <vt:lpstr>ARY NEWS</vt:lpstr>
      <vt:lpstr>DAWN NEWS</vt:lpstr>
      <vt:lpstr>ABB TAKK</vt:lpstr>
      <vt:lpstr>HUM NEWS</vt:lpstr>
      <vt:lpstr>PUBLIC NEWS</vt:lpstr>
      <vt:lpstr>PTV NEWS</vt:lpstr>
      <vt:lpstr>FILMAX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 Baig</dc:creator>
  <cp:lastModifiedBy>Ammar Aamir</cp:lastModifiedBy>
  <dcterms:created xsi:type="dcterms:W3CDTF">2018-10-23T12:59:44Z</dcterms:created>
  <dcterms:modified xsi:type="dcterms:W3CDTF">2019-02-05T12:02:22Z</dcterms:modified>
</cp:coreProperties>
</file>