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mmad.baig\Desktop\BUYING\MAR-2019\AMMAR\"/>
    </mc:Choice>
  </mc:AlternateContent>
  <bookViews>
    <workbookView xWindow="0" yWindow="0" windowWidth="19200" windowHeight="6380" tabRatio="896" firstSheet="10" activeTab="21"/>
  </bookViews>
  <sheets>
    <sheet name="PTV HOME" sheetId="24" r:id="rId1"/>
    <sheet name="GEO ENTERTAINMENT" sheetId="4" r:id="rId2"/>
    <sheet name="HUM TV" sheetId="5" r:id="rId3"/>
    <sheet name="ARY DIGITAL" sheetId="13" r:id="rId4"/>
    <sheet name="TV ONE" sheetId="6" r:id="rId5"/>
    <sheet name="URDU 1" sheetId="35" r:id="rId6"/>
    <sheet name="A PLUS" sheetId="15" r:id="rId7"/>
    <sheet name="Jalwa TV" sheetId="26" r:id="rId8"/>
    <sheet name="EIGHTXM" sheetId="27" r:id="rId9"/>
    <sheet name="KIDS ZONE" sheetId="38" r:id="rId10"/>
    <sheet name="GEO NEWS" sheetId="42" r:id="rId11"/>
    <sheet name="NEWS ONE" sheetId="43" r:id="rId12"/>
    <sheet name="ARY NEWS " sheetId="44" r:id="rId13"/>
    <sheet name="DAWN NEWS" sheetId="45" r:id="rId14"/>
    <sheet name="ABB TAKK" sheetId="46" r:id="rId15"/>
    <sheet name="HUM News" sheetId="47" r:id="rId16"/>
    <sheet name="Public News" sheetId="48" r:id="rId17"/>
    <sheet name="PTV NEWS" sheetId="49" r:id="rId18"/>
    <sheet name="Filmax" sheetId="50" r:id="rId19"/>
    <sheet name="Filmworld" sheetId="52" r:id="rId20"/>
    <sheet name="GTV" sheetId="53" r:id="rId21"/>
    <sheet name="HBO" sheetId="54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29" i="54" l="1"/>
  <c r="BE29" i="54"/>
  <c r="BD29" i="54"/>
  <c r="BC29" i="54"/>
  <c r="BB29" i="54"/>
  <c r="BA29" i="54"/>
  <c r="AZ29" i="54"/>
  <c r="BF28" i="54"/>
  <c r="BE28" i="54"/>
  <c r="BD28" i="54"/>
  <c r="BC28" i="54"/>
  <c r="BB28" i="54"/>
  <c r="BA28" i="54"/>
  <c r="AZ28" i="54"/>
  <c r="Q28" i="54"/>
  <c r="BF27" i="54"/>
  <c r="BE27" i="54"/>
  <c r="BD27" i="54"/>
  <c r="BC27" i="54"/>
  <c r="BB27" i="54"/>
  <c r="BA27" i="54"/>
  <c r="AZ27" i="54"/>
  <c r="M27" i="54"/>
  <c r="BF26" i="54"/>
  <c r="BE26" i="54"/>
  <c r="BD26" i="54"/>
  <c r="BC26" i="54"/>
  <c r="BB26" i="54"/>
  <c r="BA26" i="54"/>
  <c r="AZ26" i="54"/>
  <c r="BF25" i="54"/>
  <c r="BE25" i="54"/>
  <c r="BD25" i="54"/>
  <c r="BC25" i="54"/>
  <c r="BB25" i="54"/>
  <c r="BA25" i="54"/>
  <c r="AZ25" i="54"/>
  <c r="BF24" i="54"/>
  <c r="BE24" i="54"/>
  <c r="BD24" i="54"/>
  <c r="BC24" i="54"/>
  <c r="BB24" i="54"/>
  <c r="BA24" i="54"/>
  <c r="AZ24" i="54"/>
  <c r="BF23" i="54"/>
  <c r="BE23" i="54"/>
  <c r="BD23" i="54"/>
  <c r="BC23" i="54"/>
  <c r="BB23" i="54"/>
  <c r="BA23" i="54"/>
  <c r="AZ23" i="54"/>
  <c r="BF22" i="54"/>
  <c r="BE22" i="54"/>
  <c r="BD22" i="54"/>
  <c r="BC22" i="54"/>
  <c r="BB22" i="54"/>
  <c r="BA22" i="54"/>
  <c r="AZ22" i="54"/>
  <c r="BF21" i="54"/>
  <c r="BE21" i="54"/>
  <c r="BD21" i="54"/>
  <c r="BC21" i="54"/>
  <c r="BB21" i="54"/>
  <c r="BA21" i="54"/>
  <c r="AZ21" i="54"/>
  <c r="S21" i="54"/>
  <c r="BF20" i="54"/>
  <c r="BE20" i="54"/>
  <c r="BD20" i="54"/>
  <c r="BC20" i="54"/>
  <c r="BB20" i="54"/>
  <c r="BA20" i="54"/>
  <c r="AZ20" i="54"/>
  <c r="BF19" i="54"/>
  <c r="BE19" i="54"/>
  <c r="BD19" i="54"/>
  <c r="BC19" i="54"/>
  <c r="BB19" i="54"/>
  <c r="BA19" i="54"/>
  <c r="AZ19" i="54"/>
  <c r="BF18" i="54"/>
  <c r="BE18" i="54"/>
  <c r="BD18" i="54"/>
  <c r="BC18" i="54"/>
  <c r="BB18" i="54"/>
  <c r="BA18" i="54"/>
  <c r="AZ18" i="54"/>
  <c r="BF17" i="54"/>
  <c r="BE17" i="54"/>
  <c r="BD17" i="54"/>
  <c r="BC17" i="54"/>
  <c r="BB17" i="54"/>
  <c r="BA17" i="54"/>
  <c r="AZ17" i="54"/>
  <c r="BF16" i="54"/>
  <c r="BE16" i="54"/>
  <c r="BD16" i="54"/>
  <c r="BC16" i="54"/>
  <c r="BB16" i="54"/>
  <c r="BA16" i="54"/>
  <c r="AZ16" i="54"/>
  <c r="BF15" i="54"/>
  <c r="BE15" i="54"/>
  <c r="BD15" i="54"/>
  <c r="BC15" i="54"/>
  <c r="BB15" i="54"/>
  <c r="BA15" i="54"/>
  <c r="AZ15" i="54"/>
  <c r="BF14" i="54"/>
  <c r="BE14" i="54"/>
  <c r="BD14" i="54"/>
  <c r="BC14" i="54"/>
  <c r="BB14" i="54"/>
  <c r="BA14" i="54"/>
  <c r="AZ14" i="54"/>
  <c r="BF13" i="54"/>
  <c r="BE13" i="54"/>
  <c r="BD13" i="54"/>
  <c r="BC13" i="54"/>
  <c r="BB13" i="54"/>
  <c r="BA13" i="54"/>
  <c r="AZ13" i="54"/>
  <c r="BF12" i="54"/>
  <c r="BE12" i="54"/>
  <c r="BD12" i="54"/>
  <c r="BC12" i="54"/>
  <c r="BB12" i="54"/>
  <c r="BA12" i="54"/>
  <c r="AZ12" i="54"/>
  <c r="S12" i="54"/>
  <c r="R12" i="54"/>
  <c r="Q12" i="54"/>
  <c r="P12" i="54"/>
  <c r="O12" i="54"/>
  <c r="N12" i="54"/>
  <c r="M12" i="54"/>
  <c r="BF11" i="54"/>
  <c r="BE11" i="54"/>
  <c r="BD11" i="54"/>
  <c r="BC11" i="54"/>
  <c r="BB11" i="54"/>
  <c r="BA11" i="54"/>
  <c r="AZ11" i="54"/>
  <c r="S11" i="54"/>
  <c r="R11" i="54"/>
  <c r="Q11" i="54"/>
  <c r="P11" i="54"/>
  <c r="O11" i="54"/>
  <c r="N11" i="54"/>
  <c r="M11" i="54"/>
  <c r="BF10" i="54"/>
  <c r="BE10" i="54"/>
  <c r="BD10" i="54"/>
  <c r="BC10" i="54"/>
  <c r="BB10" i="54"/>
  <c r="BA10" i="54"/>
  <c r="AZ10" i="54"/>
  <c r="S10" i="54"/>
  <c r="R10" i="54"/>
  <c r="Q10" i="54"/>
  <c r="P10" i="54"/>
  <c r="O10" i="54"/>
  <c r="N10" i="54"/>
  <c r="M10" i="54"/>
  <c r="BF9" i="54"/>
  <c r="BE9" i="54"/>
  <c r="BD9" i="54"/>
  <c r="BC9" i="54"/>
  <c r="BB9" i="54"/>
  <c r="BA9" i="54"/>
  <c r="AZ9" i="54"/>
  <c r="S9" i="54"/>
  <c r="R9" i="54"/>
  <c r="Q9" i="54"/>
  <c r="P9" i="54"/>
  <c r="O9" i="54"/>
  <c r="N9" i="54"/>
  <c r="M9" i="54"/>
  <c r="BF8" i="54"/>
  <c r="BE8" i="54"/>
  <c r="BD8" i="54"/>
  <c r="BC8" i="54"/>
  <c r="BB8" i="54"/>
  <c r="BA8" i="54"/>
  <c r="AZ8" i="54"/>
  <c r="S8" i="54"/>
  <c r="R8" i="54"/>
  <c r="Q8" i="54"/>
  <c r="P8" i="54"/>
  <c r="O8" i="54"/>
  <c r="N8" i="54"/>
  <c r="M8" i="54"/>
  <c r="BF7" i="54"/>
  <c r="BE7" i="54"/>
  <c r="BD7" i="54"/>
  <c r="BC7" i="54"/>
  <c r="BB7" i="54"/>
  <c r="BA7" i="54"/>
  <c r="AZ7" i="54"/>
  <c r="S7" i="54"/>
  <c r="R7" i="54"/>
  <c r="Q7" i="54"/>
  <c r="P7" i="54"/>
  <c r="O7" i="54"/>
  <c r="N7" i="54"/>
  <c r="M7" i="54"/>
  <c r="BF6" i="54"/>
  <c r="BE6" i="54"/>
  <c r="BD6" i="54"/>
  <c r="BC6" i="54"/>
  <c r="BB6" i="54"/>
  <c r="BA6" i="54"/>
  <c r="AZ6" i="54"/>
  <c r="BO5" i="54"/>
  <c r="BO6" i="54" s="1"/>
  <c r="BO4" i="54"/>
  <c r="A3" i="54"/>
  <c r="BM28" i="53"/>
  <c r="S28" i="53" s="1"/>
  <c r="BF29" i="53"/>
  <c r="BE29" i="53"/>
  <c r="BD29" i="53"/>
  <c r="BC29" i="53"/>
  <c r="BB29" i="53"/>
  <c r="BA29" i="53"/>
  <c r="AZ29" i="53"/>
  <c r="BF28" i="53"/>
  <c r="BE28" i="53"/>
  <c r="BD28" i="53"/>
  <c r="BC28" i="53"/>
  <c r="BB28" i="53"/>
  <c r="BA28" i="53"/>
  <c r="AZ28" i="53"/>
  <c r="BF27" i="53"/>
  <c r="BE27" i="53"/>
  <c r="BD27" i="53"/>
  <c r="BC27" i="53"/>
  <c r="BB27" i="53"/>
  <c r="BA27" i="53"/>
  <c r="AZ27" i="53"/>
  <c r="BF26" i="53"/>
  <c r="BE26" i="53"/>
  <c r="BD26" i="53"/>
  <c r="BC26" i="53"/>
  <c r="BB26" i="53"/>
  <c r="BA26" i="53"/>
  <c r="AZ26" i="53"/>
  <c r="BF25" i="53"/>
  <c r="BE25" i="53"/>
  <c r="BD25" i="53"/>
  <c r="BC25" i="53"/>
  <c r="BB25" i="53"/>
  <c r="BA25" i="53"/>
  <c r="AZ25" i="53"/>
  <c r="BF24" i="53"/>
  <c r="BE24" i="53"/>
  <c r="BD24" i="53"/>
  <c r="BC24" i="53"/>
  <c r="BB24" i="53"/>
  <c r="BA24" i="53"/>
  <c r="AZ24" i="53"/>
  <c r="BF23" i="53"/>
  <c r="BE23" i="53"/>
  <c r="BD23" i="53"/>
  <c r="BC23" i="53"/>
  <c r="BB23" i="53"/>
  <c r="BA23" i="53"/>
  <c r="AZ23" i="53"/>
  <c r="BF22" i="53"/>
  <c r="BE22" i="53"/>
  <c r="BD22" i="53"/>
  <c r="BC22" i="53"/>
  <c r="BB22" i="53"/>
  <c r="BA22" i="53"/>
  <c r="AZ22" i="53"/>
  <c r="BF21" i="53"/>
  <c r="BE21" i="53"/>
  <c r="BD21" i="53"/>
  <c r="BC21" i="53"/>
  <c r="BB21" i="53"/>
  <c r="BA21" i="53"/>
  <c r="AZ21" i="53"/>
  <c r="BF20" i="53"/>
  <c r="BE20" i="53"/>
  <c r="BD20" i="53"/>
  <c r="BC20" i="53"/>
  <c r="BB20" i="53"/>
  <c r="BA20" i="53"/>
  <c r="AZ20" i="53"/>
  <c r="BF19" i="53"/>
  <c r="BE19" i="53"/>
  <c r="BD19" i="53"/>
  <c r="BC19" i="53"/>
  <c r="BB19" i="53"/>
  <c r="BA19" i="53"/>
  <c r="AZ19" i="53"/>
  <c r="BF18" i="53"/>
  <c r="BE18" i="53"/>
  <c r="BD18" i="53"/>
  <c r="BC18" i="53"/>
  <c r="BB18" i="53"/>
  <c r="BA18" i="53"/>
  <c r="AZ18" i="53"/>
  <c r="BF17" i="53"/>
  <c r="BE17" i="53"/>
  <c r="BD17" i="53"/>
  <c r="BC17" i="53"/>
  <c r="BB17" i="53"/>
  <c r="BA17" i="53"/>
  <c r="AZ17" i="53"/>
  <c r="BF16" i="53"/>
  <c r="BE16" i="53"/>
  <c r="BD16" i="53"/>
  <c r="BC16" i="53"/>
  <c r="BB16" i="53"/>
  <c r="BA16" i="53"/>
  <c r="AZ16" i="53"/>
  <c r="BF15" i="53"/>
  <c r="BE15" i="53"/>
  <c r="BD15" i="53"/>
  <c r="BC15" i="53"/>
  <c r="BB15" i="53"/>
  <c r="BA15" i="53"/>
  <c r="AZ15" i="53"/>
  <c r="BF14" i="53"/>
  <c r="BE14" i="53"/>
  <c r="BD14" i="53"/>
  <c r="BC14" i="53"/>
  <c r="BB14" i="53"/>
  <c r="BA14" i="53"/>
  <c r="AZ14" i="53"/>
  <c r="BF13" i="53"/>
  <c r="BE13" i="53"/>
  <c r="BD13" i="53"/>
  <c r="BC13" i="53"/>
  <c r="BB13" i="53"/>
  <c r="BA13" i="53"/>
  <c r="AZ13" i="53"/>
  <c r="BF12" i="53"/>
  <c r="BE12" i="53"/>
  <c r="BD12" i="53"/>
  <c r="BC12" i="53"/>
  <c r="BB12" i="53"/>
  <c r="BA12" i="53"/>
  <c r="AZ12" i="53"/>
  <c r="S12" i="53"/>
  <c r="R12" i="53"/>
  <c r="Q12" i="53"/>
  <c r="P12" i="53"/>
  <c r="O12" i="53"/>
  <c r="N12" i="53"/>
  <c r="M12" i="53"/>
  <c r="BF11" i="53"/>
  <c r="BE11" i="53"/>
  <c r="BD11" i="53"/>
  <c r="BC11" i="53"/>
  <c r="BB11" i="53"/>
  <c r="BA11" i="53"/>
  <c r="AZ11" i="53"/>
  <c r="S11" i="53"/>
  <c r="R11" i="53"/>
  <c r="Q11" i="53"/>
  <c r="P11" i="53"/>
  <c r="O11" i="53"/>
  <c r="N11" i="53"/>
  <c r="M11" i="53"/>
  <c r="BF10" i="53"/>
  <c r="BE10" i="53"/>
  <c r="BD10" i="53"/>
  <c r="BC10" i="53"/>
  <c r="BB10" i="53"/>
  <c r="BA10" i="53"/>
  <c r="AZ10" i="53"/>
  <c r="S10" i="53"/>
  <c r="R10" i="53"/>
  <c r="Q10" i="53"/>
  <c r="P10" i="53"/>
  <c r="O10" i="53"/>
  <c r="N10" i="53"/>
  <c r="M10" i="53"/>
  <c r="BF9" i="53"/>
  <c r="BE9" i="53"/>
  <c r="BD9" i="53"/>
  <c r="BC9" i="53"/>
  <c r="BB9" i="53"/>
  <c r="BA9" i="53"/>
  <c r="AZ9" i="53"/>
  <c r="S9" i="53"/>
  <c r="R9" i="53"/>
  <c r="Q9" i="53"/>
  <c r="P9" i="53"/>
  <c r="O9" i="53"/>
  <c r="N9" i="53"/>
  <c r="M9" i="53"/>
  <c r="BF8" i="53"/>
  <c r="BE8" i="53"/>
  <c r="BD8" i="53"/>
  <c r="BC8" i="53"/>
  <c r="BB8" i="53"/>
  <c r="BA8" i="53"/>
  <c r="AZ8" i="53"/>
  <c r="S8" i="53"/>
  <c r="R8" i="53"/>
  <c r="Q8" i="53"/>
  <c r="P8" i="53"/>
  <c r="O8" i="53"/>
  <c r="N8" i="53"/>
  <c r="M8" i="53"/>
  <c r="BF7" i="53"/>
  <c r="BE7" i="53"/>
  <c r="BD7" i="53"/>
  <c r="BC7" i="53"/>
  <c r="BB7" i="53"/>
  <c r="BA7" i="53"/>
  <c r="AZ7" i="53"/>
  <c r="S7" i="53"/>
  <c r="R7" i="53"/>
  <c r="Q7" i="53"/>
  <c r="P7" i="53"/>
  <c r="O7" i="53"/>
  <c r="N7" i="53"/>
  <c r="M7" i="53"/>
  <c r="BF6" i="53"/>
  <c r="BE6" i="53"/>
  <c r="BD6" i="53"/>
  <c r="BC6" i="53"/>
  <c r="BB6" i="53"/>
  <c r="BA6" i="53"/>
  <c r="AZ6" i="53"/>
  <c r="BO5" i="53"/>
  <c r="BO6" i="53" s="1"/>
  <c r="BO4" i="53"/>
  <c r="A3" i="53"/>
  <c r="M4" i="54"/>
  <c r="O4" i="53"/>
  <c r="R4" i="53"/>
  <c r="AU4" i="53"/>
  <c r="AP4" i="54"/>
  <c r="N4" i="53"/>
  <c r="X4" i="53"/>
  <c r="Q4" i="53"/>
  <c r="AN4" i="54"/>
  <c r="AA4" i="54"/>
  <c r="V4" i="53"/>
  <c r="AR4" i="54"/>
  <c r="AB4" i="54"/>
  <c r="AN4" i="53"/>
  <c r="AT4" i="54"/>
  <c r="W4" i="54"/>
  <c r="V4" i="54"/>
  <c r="AJ4" i="53"/>
  <c r="AE4" i="53"/>
  <c r="O4" i="54"/>
  <c r="S4" i="53"/>
  <c r="Y4" i="54"/>
  <c r="AD4" i="53"/>
  <c r="AX4" i="54"/>
  <c r="X4" i="54"/>
  <c r="AC4" i="53"/>
  <c r="AL4" i="54"/>
  <c r="AF4" i="53"/>
  <c r="AU4" i="54"/>
  <c r="Q4" i="54"/>
  <c r="AA4" i="53"/>
  <c r="Y4" i="53"/>
  <c r="AS4" i="53"/>
  <c r="AS4" i="54"/>
  <c r="AV4" i="54"/>
  <c r="AK4" i="54"/>
  <c r="U4" i="54"/>
  <c r="AR4" i="53"/>
  <c r="M4" i="53"/>
  <c r="AO4" i="53"/>
  <c r="AG4" i="54"/>
  <c r="AD4" i="54"/>
  <c r="AE4" i="54"/>
  <c r="U4" i="53"/>
  <c r="P4" i="53"/>
  <c r="AT4" i="53"/>
  <c r="AM4" i="53"/>
  <c r="AW4" i="53"/>
  <c r="AW4" i="54"/>
  <c r="AL4" i="53"/>
  <c r="AV4" i="53"/>
  <c r="N4" i="54"/>
  <c r="AC4" i="54"/>
  <c r="Z4" i="54"/>
  <c r="Z4" i="53"/>
  <c r="AX4" i="53"/>
  <c r="AB4" i="53"/>
  <c r="AJ4" i="54"/>
  <c r="AH4" i="53"/>
  <c r="P4" i="54"/>
  <c r="AK4" i="53"/>
  <c r="AG4" i="53"/>
  <c r="AP4" i="53"/>
  <c r="S4" i="54"/>
  <c r="AM4" i="54"/>
  <c r="AO4" i="54"/>
  <c r="W4" i="53"/>
  <c r="R4" i="54"/>
  <c r="AH4" i="54"/>
  <c r="AF4" i="54"/>
  <c r="AP21" i="54" l="1"/>
  <c r="T8" i="54"/>
  <c r="L8" i="54" s="1"/>
  <c r="T9" i="54"/>
  <c r="L9" i="54" s="1"/>
  <c r="AJ27" i="54"/>
  <c r="AL7" i="54"/>
  <c r="AP7" i="54"/>
  <c r="AJ8" i="54"/>
  <c r="AN8" i="54"/>
  <c r="AD9" i="54"/>
  <c r="AP9" i="54"/>
  <c r="AJ10" i="54"/>
  <c r="AN10" i="54"/>
  <c r="AL11" i="54"/>
  <c r="AP11" i="54"/>
  <c r="T12" i="54"/>
  <c r="L12" i="54" s="1"/>
  <c r="AN12" i="54"/>
  <c r="BM6" i="54"/>
  <c r="S6" i="54" s="1"/>
  <c r="AG10" i="54"/>
  <c r="AO12" i="54"/>
  <c r="BI29" i="54"/>
  <c r="O29" i="54" s="1"/>
  <c r="BH26" i="54"/>
  <c r="N26" i="54" s="1"/>
  <c r="BM29" i="54"/>
  <c r="S29" i="54" s="1"/>
  <c r="BG28" i="54"/>
  <c r="M28" i="54" s="1"/>
  <c r="BH24" i="54"/>
  <c r="N24" i="54" s="1"/>
  <c r="BK25" i="54"/>
  <c r="Q25" i="54" s="1"/>
  <c r="BM23" i="54"/>
  <c r="S23" i="54" s="1"/>
  <c r="BI19" i="54"/>
  <c r="O19" i="54" s="1"/>
  <c r="BG17" i="54"/>
  <c r="M17" i="54" s="1"/>
  <c r="BJ26" i="54"/>
  <c r="P26" i="54" s="1"/>
  <c r="BH15" i="54"/>
  <c r="N15" i="54" s="1"/>
  <c r="BO7" i="54"/>
  <c r="BO8" i="54" s="1"/>
  <c r="BO9" i="54" s="1"/>
  <c r="BO10" i="54" s="1"/>
  <c r="BL19" i="54"/>
  <c r="R19" i="54" s="1"/>
  <c r="BG13" i="54"/>
  <c r="M13" i="54" s="1"/>
  <c r="BI16" i="54"/>
  <c r="O16" i="54" s="1"/>
  <c r="BJ13" i="54"/>
  <c r="P13" i="54" s="1"/>
  <c r="BM24" i="54"/>
  <c r="S24" i="54" s="1"/>
  <c r="BJ17" i="54"/>
  <c r="P17" i="54" s="1"/>
  <c r="BK13" i="54"/>
  <c r="Q13" i="54" s="1"/>
  <c r="BL6" i="54"/>
  <c r="R6" i="54" s="1"/>
  <c r="T7" i="54"/>
  <c r="L7" i="54" s="1"/>
  <c r="AN7" i="54"/>
  <c r="AL8" i="54"/>
  <c r="AP8" i="54"/>
  <c r="AJ9" i="54"/>
  <c r="AN9" i="54"/>
  <c r="AL10" i="54"/>
  <c r="AP10" i="54"/>
  <c r="T11" i="54"/>
  <c r="L11" i="54" s="1"/>
  <c r="AN11" i="54"/>
  <c r="AL12" i="54"/>
  <c r="AP12" i="54"/>
  <c r="BI6" i="54"/>
  <c r="O6" i="54" s="1"/>
  <c r="AM7" i="54"/>
  <c r="AK8" i="54"/>
  <c r="AO8" i="54"/>
  <c r="AM9" i="54"/>
  <c r="AK10" i="54"/>
  <c r="AM11" i="54"/>
  <c r="AK12" i="54"/>
  <c r="BG14" i="54"/>
  <c r="M14" i="54" s="1"/>
  <c r="BG6" i="54"/>
  <c r="M6" i="54" s="1"/>
  <c r="BK6" i="54"/>
  <c r="Q6" i="54" s="1"/>
  <c r="AK7" i="54"/>
  <c r="AO7" i="54"/>
  <c r="AE8" i="54"/>
  <c r="AK9" i="54"/>
  <c r="AO9" i="54"/>
  <c r="AM10" i="54"/>
  <c r="AK11" i="54"/>
  <c r="AO11" i="54"/>
  <c r="AM12" i="54"/>
  <c r="AF7" i="54"/>
  <c r="AM8" i="54"/>
  <c r="AL9" i="54"/>
  <c r="AC10" i="54"/>
  <c r="AO10" i="54"/>
  <c r="AF11" i="54"/>
  <c r="BL13" i="54"/>
  <c r="R13" i="54" s="1"/>
  <c r="BK15" i="54"/>
  <c r="Q15" i="54" s="1"/>
  <c r="BI17" i="54"/>
  <c r="O17" i="54" s="1"/>
  <c r="AC7" i="54"/>
  <c r="AG7" i="54"/>
  <c r="AB8" i="54"/>
  <c r="AF8" i="54"/>
  <c r="AE9" i="54"/>
  <c r="AD10" i="54"/>
  <c r="AT10" i="54" s="1"/>
  <c r="AH10" i="54"/>
  <c r="AX10" i="54" s="1"/>
  <c r="AC11" i="54"/>
  <c r="AG11" i="54"/>
  <c r="AC12" i="54"/>
  <c r="AG12" i="54"/>
  <c r="AW12" i="54" s="1"/>
  <c r="BG16" i="54"/>
  <c r="M16" i="54" s="1"/>
  <c r="BK16" i="54"/>
  <c r="Q16" i="54" s="1"/>
  <c r="BI18" i="54"/>
  <c r="O18" i="54" s="1"/>
  <c r="BM18" i="54"/>
  <c r="S18" i="54" s="1"/>
  <c r="BH20" i="54"/>
  <c r="N20" i="54" s="1"/>
  <c r="BL20" i="54"/>
  <c r="R20" i="54" s="1"/>
  <c r="AH21" i="54"/>
  <c r="AN28" i="54"/>
  <c r="BI28" i="54"/>
  <c r="O28" i="54" s="1"/>
  <c r="BM28" i="54"/>
  <c r="S28" i="54" s="1"/>
  <c r="AB7" i="54"/>
  <c r="AJ7" i="54"/>
  <c r="AH9" i="54"/>
  <c r="AB11" i="54"/>
  <c r="AJ11" i="54"/>
  <c r="AB12" i="54"/>
  <c r="AF12" i="54"/>
  <c r="AJ12" i="54"/>
  <c r="BH13" i="54"/>
  <c r="N13" i="54" s="1"/>
  <c r="BG15" i="54"/>
  <c r="M15" i="54" s="1"/>
  <c r="BM17" i="54"/>
  <c r="S17" i="54" s="1"/>
  <c r="BG19" i="54"/>
  <c r="M19" i="54" s="1"/>
  <c r="BK19" i="54"/>
  <c r="Q19" i="54" s="1"/>
  <c r="AD7" i="54"/>
  <c r="AH7" i="54"/>
  <c r="AC8" i="54"/>
  <c r="AG8" i="54"/>
  <c r="AB9" i="54"/>
  <c r="AF9" i="54"/>
  <c r="T10" i="54"/>
  <c r="L10" i="54" s="1"/>
  <c r="AE10" i="54"/>
  <c r="AD11" i="54"/>
  <c r="AH11" i="54"/>
  <c r="AD12" i="54"/>
  <c r="AH12" i="54"/>
  <c r="BI14" i="54"/>
  <c r="O14" i="54" s="1"/>
  <c r="BM14" i="54"/>
  <c r="S14" i="54" s="1"/>
  <c r="BH16" i="54"/>
  <c r="N16" i="54" s="1"/>
  <c r="BL16" i="54"/>
  <c r="R16" i="54" s="1"/>
  <c r="BJ18" i="54"/>
  <c r="P18" i="54" s="1"/>
  <c r="BI20" i="54"/>
  <c r="O20" i="54" s="1"/>
  <c r="BM20" i="54"/>
  <c r="S20" i="54" s="1"/>
  <c r="BG21" i="54"/>
  <c r="M21" i="54" s="1"/>
  <c r="BK21" i="54"/>
  <c r="Q21" i="54" s="1"/>
  <c r="AE7" i="54"/>
  <c r="AD8" i="54"/>
  <c r="AH8" i="54"/>
  <c r="AC9" i="54"/>
  <c r="AG9" i="54"/>
  <c r="AB10" i="54"/>
  <c r="AF10" i="54"/>
  <c r="AE11" i="54"/>
  <c r="AE12" i="54"/>
  <c r="BJ15" i="54"/>
  <c r="P15" i="54" s="1"/>
  <c r="BH17" i="54"/>
  <c r="N17" i="54" s="1"/>
  <c r="BL17" i="54"/>
  <c r="R17" i="54" s="1"/>
  <c r="BJ19" i="54"/>
  <c r="P19" i="54" s="1"/>
  <c r="BL27" i="54"/>
  <c r="R27" i="54" s="1"/>
  <c r="BG29" i="54"/>
  <c r="M29" i="54" s="1"/>
  <c r="BG23" i="54"/>
  <c r="M23" i="54" s="1"/>
  <c r="BK23" i="54"/>
  <c r="Q23" i="54" s="1"/>
  <c r="BI25" i="54"/>
  <c r="O25" i="54" s="1"/>
  <c r="BM25" i="54"/>
  <c r="S25" i="54" s="1"/>
  <c r="BG26" i="54"/>
  <c r="M26" i="54" s="1"/>
  <c r="BK26" i="54"/>
  <c r="Q26" i="54" s="1"/>
  <c r="AB27" i="54"/>
  <c r="BH29" i="54"/>
  <c r="N29" i="54" s="1"/>
  <c r="BL29" i="54"/>
  <c r="R29" i="54" s="1"/>
  <c r="BI21" i="54"/>
  <c r="O21" i="54" s="1"/>
  <c r="BI24" i="54"/>
  <c r="O24" i="54" s="1"/>
  <c r="BJ27" i="54"/>
  <c r="P27" i="54" s="1"/>
  <c r="BG22" i="54"/>
  <c r="M22" i="54" s="1"/>
  <c r="BK22" i="54"/>
  <c r="Q22" i="54" s="1"/>
  <c r="BK27" i="54"/>
  <c r="Q27" i="54" s="1"/>
  <c r="BI22" i="54"/>
  <c r="O22" i="54" s="1"/>
  <c r="BM22" i="54"/>
  <c r="S22" i="54" s="1"/>
  <c r="BG24" i="54"/>
  <c r="M24" i="54" s="1"/>
  <c r="BK24" i="54"/>
  <c r="Q24" i="54" s="1"/>
  <c r="BI26" i="54"/>
  <c r="O26" i="54" s="1"/>
  <c r="BM26" i="54"/>
  <c r="S26" i="54" s="1"/>
  <c r="BJ29" i="54"/>
  <c r="P29" i="54" s="1"/>
  <c r="BJ23" i="54"/>
  <c r="P23" i="54" s="1"/>
  <c r="BH25" i="54"/>
  <c r="N25" i="54" s="1"/>
  <c r="BL25" i="54"/>
  <c r="R25" i="54" s="1"/>
  <c r="BH28" i="54"/>
  <c r="N28" i="54" s="1"/>
  <c r="AF28" i="54"/>
  <c r="T12" i="53"/>
  <c r="L12" i="53" s="1"/>
  <c r="T11" i="53"/>
  <c r="L11" i="53" s="1"/>
  <c r="T7" i="53"/>
  <c r="L7" i="53" s="1"/>
  <c r="T10" i="53"/>
  <c r="L10" i="53" s="1"/>
  <c r="BJ25" i="53"/>
  <c r="P25" i="53" s="1"/>
  <c r="BM20" i="53"/>
  <c r="S20" i="53" s="1"/>
  <c r="BH19" i="53"/>
  <c r="N19" i="53" s="1"/>
  <c r="BI24" i="53"/>
  <c r="O24" i="53" s="1"/>
  <c r="BL23" i="53"/>
  <c r="R23" i="53" s="1"/>
  <c r="BK13" i="53"/>
  <c r="Q13" i="53" s="1"/>
  <c r="BO7" i="53"/>
  <c r="BO8" i="53" s="1"/>
  <c r="BO9" i="53" s="1"/>
  <c r="BO10" i="53" s="1"/>
  <c r="BK6" i="53"/>
  <c r="Q6" i="53" s="1"/>
  <c r="BG6" i="53"/>
  <c r="M6" i="53" s="1"/>
  <c r="BK15" i="53"/>
  <c r="Q15" i="53" s="1"/>
  <c r="BJ6" i="53"/>
  <c r="P6" i="53" s="1"/>
  <c r="AJ7" i="53"/>
  <c r="AN7" i="53"/>
  <c r="AL8" i="53"/>
  <c r="AP8" i="53"/>
  <c r="AJ9" i="53"/>
  <c r="AN9" i="53"/>
  <c r="AL10" i="53"/>
  <c r="AP10" i="53"/>
  <c r="AJ11" i="53"/>
  <c r="AN11" i="53"/>
  <c r="AL12" i="53"/>
  <c r="AP12" i="53"/>
  <c r="AK7" i="53"/>
  <c r="AO7" i="53"/>
  <c r="AM8" i="53"/>
  <c r="AK9" i="53"/>
  <c r="AO9" i="53"/>
  <c r="AM10" i="53"/>
  <c r="AK11" i="53"/>
  <c r="AO11" i="53"/>
  <c r="AM12" i="53"/>
  <c r="BH13" i="53"/>
  <c r="N13" i="53" s="1"/>
  <c r="BL13" i="53"/>
  <c r="R13" i="53" s="1"/>
  <c r="BI14" i="53"/>
  <c r="O14" i="53" s="1"/>
  <c r="BM14" i="53"/>
  <c r="S14" i="53" s="1"/>
  <c r="BH6" i="53"/>
  <c r="N6" i="53" s="1"/>
  <c r="BL6" i="53"/>
  <c r="R6" i="53" s="1"/>
  <c r="AL7" i="53"/>
  <c r="AP7" i="53"/>
  <c r="T8" i="53"/>
  <c r="L8" i="53" s="1"/>
  <c r="AN8" i="53"/>
  <c r="AL9" i="53"/>
  <c r="AP9" i="53"/>
  <c r="AJ10" i="53"/>
  <c r="AN10" i="53"/>
  <c r="AL11" i="53"/>
  <c r="AP11" i="53"/>
  <c r="AJ12" i="53"/>
  <c r="AN12" i="53"/>
  <c r="BI13" i="53"/>
  <c r="O13" i="53" s="1"/>
  <c r="BM13" i="53"/>
  <c r="S13" i="53" s="1"/>
  <c r="BJ14" i="53"/>
  <c r="P14" i="53" s="1"/>
  <c r="BG15" i="53"/>
  <c r="M15" i="53" s="1"/>
  <c r="BI6" i="53"/>
  <c r="O6" i="53" s="1"/>
  <c r="BM6" i="53"/>
  <c r="S6" i="53" s="1"/>
  <c r="AM7" i="53"/>
  <c r="AK8" i="53"/>
  <c r="AO8" i="53"/>
  <c r="AM9" i="53"/>
  <c r="AK10" i="53"/>
  <c r="AO10" i="53"/>
  <c r="AM11" i="53"/>
  <c r="AK12" i="53"/>
  <c r="AO12" i="53"/>
  <c r="BJ13" i="53"/>
  <c r="P13" i="53" s="1"/>
  <c r="BG14" i="53"/>
  <c r="M14" i="53" s="1"/>
  <c r="BK14" i="53"/>
  <c r="Q14" i="53" s="1"/>
  <c r="AC7" i="53"/>
  <c r="AG7" i="53"/>
  <c r="AB8" i="53"/>
  <c r="AF8" i="53"/>
  <c r="AJ8" i="53"/>
  <c r="T9" i="53"/>
  <c r="L9" i="53" s="1"/>
  <c r="AE9" i="53"/>
  <c r="AD10" i="53"/>
  <c r="AH10" i="53"/>
  <c r="AC11" i="53"/>
  <c r="AS11" i="53" s="1"/>
  <c r="AG11" i="53"/>
  <c r="AW11" i="53" s="1"/>
  <c r="AC12" i="53"/>
  <c r="AG12" i="53"/>
  <c r="AW12" i="53" s="1"/>
  <c r="BJ15" i="53"/>
  <c r="P15" i="53" s="1"/>
  <c r="BJ16" i="53"/>
  <c r="P16" i="53" s="1"/>
  <c r="BG17" i="53"/>
  <c r="M17" i="53" s="1"/>
  <c r="BH18" i="53"/>
  <c r="N18" i="53" s="1"/>
  <c r="BL18" i="53"/>
  <c r="R18" i="53" s="1"/>
  <c r="AD7" i="53"/>
  <c r="AT7" i="53" s="1"/>
  <c r="AH7" i="53"/>
  <c r="AX7" i="53" s="1"/>
  <c r="AC8" i="53"/>
  <c r="AG8" i="53"/>
  <c r="AB9" i="53"/>
  <c r="AF9" i="53"/>
  <c r="AE10" i="53"/>
  <c r="AU10" i="53" s="1"/>
  <c r="AD11" i="53"/>
  <c r="AH11" i="53"/>
  <c r="AD12" i="53"/>
  <c r="AH12" i="53"/>
  <c r="BG16" i="53"/>
  <c r="M16" i="53" s="1"/>
  <c r="BK16" i="53"/>
  <c r="Q16" i="53" s="1"/>
  <c r="BH17" i="53"/>
  <c r="N17" i="53" s="1"/>
  <c r="BL17" i="53"/>
  <c r="R17" i="53" s="1"/>
  <c r="BI18" i="53"/>
  <c r="O18" i="53" s="1"/>
  <c r="BM18" i="53"/>
  <c r="S18" i="53" s="1"/>
  <c r="BJ19" i="53"/>
  <c r="P19" i="53" s="1"/>
  <c r="BG20" i="53"/>
  <c r="M20" i="53" s="1"/>
  <c r="BK20" i="53"/>
  <c r="Q20" i="53" s="1"/>
  <c r="BH21" i="53"/>
  <c r="N21" i="53" s="1"/>
  <c r="BL21" i="53"/>
  <c r="R21" i="53" s="1"/>
  <c r="AE7" i="53"/>
  <c r="AU7" i="53" s="1"/>
  <c r="AD8" i="53"/>
  <c r="AT8" i="53" s="1"/>
  <c r="AH8" i="53"/>
  <c r="AX8" i="53" s="1"/>
  <c r="AC9" i="53"/>
  <c r="AG9" i="53"/>
  <c r="AB10" i="53"/>
  <c r="AF10" i="53"/>
  <c r="AE11" i="53"/>
  <c r="AE12" i="53"/>
  <c r="BH15" i="53"/>
  <c r="N15" i="53" s="1"/>
  <c r="BL15" i="53"/>
  <c r="R15" i="53" s="1"/>
  <c r="BH16" i="53"/>
  <c r="N16" i="53" s="1"/>
  <c r="BI17" i="53"/>
  <c r="O17" i="53" s="1"/>
  <c r="BM17" i="53"/>
  <c r="S17" i="53" s="1"/>
  <c r="BJ18" i="53"/>
  <c r="P18" i="53" s="1"/>
  <c r="BG19" i="53"/>
  <c r="M19" i="53" s="1"/>
  <c r="BK19" i="53"/>
  <c r="Q19" i="53" s="1"/>
  <c r="BH20" i="53"/>
  <c r="N20" i="53" s="1"/>
  <c r="BL20" i="53"/>
  <c r="R20" i="53" s="1"/>
  <c r="BI21" i="53"/>
  <c r="O21" i="53" s="1"/>
  <c r="S21" i="53"/>
  <c r="AB7" i="53"/>
  <c r="AF7" i="53"/>
  <c r="AE8" i="53"/>
  <c r="AD9" i="53"/>
  <c r="AH9" i="53"/>
  <c r="AC10" i="53"/>
  <c r="AG10" i="53"/>
  <c r="AB11" i="53"/>
  <c r="AF11" i="53"/>
  <c r="AB12" i="53"/>
  <c r="AF12" i="53"/>
  <c r="BI15" i="53"/>
  <c r="O15" i="53" s="1"/>
  <c r="BM15" i="53"/>
  <c r="S15" i="53" s="1"/>
  <c r="BI16" i="53"/>
  <c r="O16" i="53" s="1"/>
  <c r="BM16" i="53"/>
  <c r="S16" i="53" s="1"/>
  <c r="BJ17" i="53"/>
  <c r="P17" i="53" s="1"/>
  <c r="BG18" i="53"/>
  <c r="M18" i="53" s="1"/>
  <c r="BK18" i="53"/>
  <c r="Q18" i="53" s="1"/>
  <c r="BG22" i="53"/>
  <c r="M22" i="53" s="1"/>
  <c r="BK22" i="53"/>
  <c r="Q22" i="53" s="1"/>
  <c r="BJ23" i="53"/>
  <c r="P23" i="53" s="1"/>
  <c r="BG25" i="53"/>
  <c r="M25" i="53" s="1"/>
  <c r="BK25" i="53"/>
  <c r="Q25" i="53" s="1"/>
  <c r="BH26" i="53"/>
  <c r="N26" i="53" s="1"/>
  <c r="BL26" i="53"/>
  <c r="R26" i="53" s="1"/>
  <c r="BI27" i="53"/>
  <c r="O27" i="53" s="1"/>
  <c r="BM27" i="53"/>
  <c r="S27" i="53" s="1"/>
  <c r="BJ29" i="53"/>
  <c r="P29" i="53" s="1"/>
  <c r="BI22" i="53"/>
  <c r="O22" i="53" s="1"/>
  <c r="BM22" i="53"/>
  <c r="S22" i="53" s="1"/>
  <c r="BG23" i="53"/>
  <c r="M23" i="53" s="1"/>
  <c r="BK23" i="53"/>
  <c r="Q23" i="53" s="1"/>
  <c r="BJ24" i="53"/>
  <c r="P24" i="53" s="1"/>
  <c r="BH25" i="53"/>
  <c r="N25" i="53" s="1"/>
  <c r="BL25" i="53"/>
  <c r="R25" i="53" s="1"/>
  <c r="BI26" i="53"/>
  <c r="O26" i="53" s="1"/>
  <c r="BM26" i="53"/>
  <c r="S26" i="53" s="1"/>
  <c r="BJ27" i="53"/>
  <c r="P27" i="53" s="1"/>
  <c r="AP28" i="53"/>
  <c r="BJ28" i="53"/>
  <c r="P28" i="53" s="1"/>
  <c r="BG29" i="53"/>
  <c r="M29" i="53" s="1"/>
  <c r="BK29" i="53"/>
  <c r="Q29" i="53" s="1"/>
  <c r="BJ22" i="53"/>
  <c r="P22" i="53" s="1"/>
  <c r="BG24" i="53"/>
  <c r="M24" i="53" s="1"/>
  <c r="BK24" i="53"/>
  <c r="Q24" i="53" s="1"/>
  <c r="BI25" i="53"/>
  <c r="O25" i="53" s="1"/>
  <c r="BM25" i="53"/>
  <c r="S25" i="53" s="1"/>
  <c r="BJ26" i="53"/>
  <c r="P26" i="53" s="1"/>
  <c r="M27" i="53"/>
  <c r="BK27" i="53"/>
  <c r="Q27" i="53" s="1"/>
  <c r="BG28" i="53"/>
  <c r="M28" i="53" s="1"/>
  <c r="Q28" i="53"/>
  <c r="BH29" i="53"/>
  <c r="N29" i="53" s="1"/>
  <c r="BL29" i="53"/>
  <c r="R29" i="53" s="1"/>
  <c r="BI23" i="53"/>
  <c r="O23" i="53" s="1"/>
  <c r="BM23" i="53"/>
  <c r="S23" i="53" s="1"/>
  <c r="BH24" i="53"/>
  <c r="N24" i="53" s="1"/>
  <c r="BL24" i="53"/>
  <c r="R24" i="53" s="1"/>
  <c r="BH28" i="53"/>
  <c r="N28" i="53" s="1"/>
  <c r="BL28" i="53"/>
  <c r="R28" i="53" s="1"/>
  <c r="BI29" i="53"/>
  <c r="O29" i="53" s="1"/>
  <c r="BM29" i="53"/>
  <c r="S29" i="53" s="1"/>
  <c r="AH28" i="53"/>
  <c r="BJ6" i="52"/>
  <c r="BF29" i="52"/>
  <c r="BE29" i="52"/>
  <c r="BD29" i="52"/>
  <c r="BC29" i="52"/>
  <c r="BB29" i="52"/>
  <c r="BA29" i="52"/>
  <c r="AZ29" i="52"/>
  <c r="BF28" i="52"/>
  <c r="BE28" i="52"/>
  <c r="BD28" i="52"/>
  <c r="BC28" i="52"/>
  <c r="BB28" i="52"/>
  <c r="BA28" i="52"/>
  <c r="AZ28" i="52"/>
  <c r="BF27" i="52"/>
  <c r="BE27" i="52"/>
  <c r="BD27" i="52"/>
  <c r="BC27" i="52"/>
  <c r="BB27" i="52"/>
  <c r="BA27" i="52"/>
  <c r="AZ27" i="52"/>
  <c r="BF26" i="52"/>
  <c r="BE26" i="52"/>
  <c r="BD26" i="52"/>
  <c r="BC26" i="52"/>
  <c r="BB26" i="52"/>
  <c r="BA26" i="52"/>
  <c r="AZ26" i="52"/>
  <c r="BF25" i="52"/>
  <c r="BE25" i="52"/>
  <c r="BD25" i="52"/>
  <c r="BC25" i="52"/>
  <c r="BB25" i="52"/>
  <c r="BA25" i="52"/>
  <c r="AZ25" i="52"/>
  <c r="BF24" i="52"/>
  <c r="BE24" i="52"/>
  <c r="BD24" i="52"/>
  <c r="BC24" i="52"/>
  <c r="BB24" i="52"/>
  <c r="BA24" i="52"/>
  <c r="AZ24" i="52"/>
  <c r="BF23" i="52"/>
  <c r="BE23" i="52"/>
  <c r="BD23" i="52"/>
  <c r="BC23" i="52"/>
  <c r="BB23" i="52"/>
  <c r="BA23" i="52"/>
  <c r="AZ23" i="52"/>
  <c r="BF22" i="52"/>
  <c r="BE22" i="52"/>
  <c r="BD22" i="52"/>
  <c r="BC22" i="52"/>
  <c r="BB22" i="52"/>
  <c r="BA22" i="52"/>
  <c r="AZ22" i="52"/>
  <c r="BF21" i="52"/>
  <c r="BE21" i="52"/>
  <c r="BD21" i="52"/>
  <c r="BC21" i="52"/>
  <c r="BB21" i="52"/>
  <c r="BA21" i="52"/>
  <c r="AZ21" i="52"/>
  <c r="BF20" i="52"/>
  <c r="BE20" i="52"/>
  <c r="BD20" i="52"/>
  <c r="BC20" i="52"/>
  <c r="BB20" i="52"/>
  <c r="BA20" i="52"/>
  <c r="AZ20" i="52"/>
  <c r="BF19" i="52"/>
  <c r="BE19" i="52"/>
  <c r="BD19" i="52"/>
  <c r="BC19" i="52"/>
  <c r="BB19" i="52"/>
  <c r="BA19" i="52"/>
  <c r="AZ19" i="52"/>
  <c r="BF18" i="52"/>
  <c r="BE18" i="52"/>
  <c r="BD18" i="52"/>
  <c r="BC18" i="52"/>
  <c r="BB18" i="52"/>
  <c r="BA18" i="52"/>
  <c r="AZ18" i="52"/>
  <c r="BF17" i="52"/>
  <c r="BE17" i="52"/>
  <c r="BD17" i="52"/>
  <c r="BC17" i="52"/>
  <c r="BB17" i="52"/>
  <c r="BA17" i="52"/>
  <c r="AZ17" i="52"/>
  <c r="BF16" i="52"/>
  <c r="BE16" i="52"/>
  <c r="BD16" i="52"/>
  <c r="BC16" i="52"/>
  <c r="BB16" i="52"/>
  <c r="BA16" i="52"/>
  <c r="AZ16" i="52"/>
  <c r="BF15" i="52"/>
  <c r="BE15" i="52"/>
  <c r="BD15" i="52"/>
  <c r="BC15" i="52"/>
  <c r="BB15" i="52"/>
  <c r="BA15" i="52"/>
  <c r="AZ15" i="52"/>
  <c r="BF14" i="52"/>
  <c r="BE14" i="52"/>
  <c r="BD14" i="52"/>
  <c r="BC14" i="52"/>
  <c r="BB14" i="52"/>
  <c r="BA14" i="52"/>
  <c r="AZ14" i="52"/>
  <c r="BF13" i="52"/>
  <c r="BE13" i="52"/>
  <c r="BD13" i="52"/>
  <c r="BC13" i="52"/>
  <c r="BB13" i="52"/>
  <c r="BA13" i="52"/>
  <c r="AZ13" i="52"/>
  <c r="BF12" i="52"/>
  <c r="BE12" i="52"/>
  <c r="BD12" i="52"/>
  <c r="BC12" i="52"/>
  <c r="BB12" i="52"/>
  <c r="BA12" i="52"/>
  <c r="AZ12" i="52"/>
  <c r="S12" i="52"/>
  <c r="R12" i="52"/>
  <c r="Q12" i="52"/>
  <c r="P12" i="52"/>
  <c r="O12" i="52"/>
  <c r="N12" i="52"/>
  <c r="M12" i="52"/>
  <c r="BF11" i="52"/>
  <c r="BE11" i="52"/>
  <c r="BD11" i="52"/>
  <c r="BC11" i="52"/>
  <c r="BB11" i="52"/>
  <c r="BA11" i="52"/>
  <c r="AZ11" i="52"/>
  <c r="S11" i="52"/>
  <c r="R11" i="52"/>
  <c r="Q11" i="52"/>
  <c r="P11" i="52"/>
  <c r="O11" i="52"/>
  <c r="N11" i="52"/>
  <c r="M11" i="52"/>
  <c r="BF10" i="52"/>
  <c r="BE10" i="52"/>
  <c r="BD10" i="52"/>
  <c r="BC10" i="52"/>
  <c r="BB10" i="52"/>
  <c r="BA10" i="52"/>
  <c r="AZ10" i="52"/>
  <c r="S10" i="52"/>
  <c r="R10" i="52"/>
  <c r="Q10" i="52"/>
  <c r="P10" i="52"/>
  <c r="O10" i="52"/>
  <c r="N10" i="52"/>
  <c r="M10" i="52"/>
  <c r="BF9" i="52"/>
  <c r="BE9" i="52"/>
  <c r="BD9" i="52"/>
  <c r="BC9" i="52"/>
  <c r="BB9" i="52"/>
  <c r="BA9" i="52"/>
  <c r="AZ9" i="52"/>
  <c r="S9" i="52"/>
  <c r="R9" i="52"/>
  <c r="Q9" i="52"/>
  <c r="P9" i="52"/>
  <c r="O9" i="52"/>
  <c r="N9" i="52"/>
  <c r="M9" i="52"/>
  <c r="BF8" i="52"/>
  <c r="BE8" i="52"/>
  <c r="BD8" i="52"/>
  <c r="BC8" i="52"/>
  <c r="BB8" i="52"/>
  <c r="BA8" i="52"/>
  <c r="AZ8" i="52"/>
  <c r="S8" i="52"/>
  <c r="R8" i="52"/>
  <c r="Q8" i="52"/>
  <c r="P8" i="52"/>
  <c r="O8" i="52"/>
  <c r="N8" i="52"/>
  <c r="M8" i="52"/>
  <c r="BF7" i="52"/>
  <c r="BE7" i="52"/>
  <c r="BD7" i="52"/>
  <c r="BC7" i="52"/>
  <c r="BB7" i="52"/>
  <c r="BA7" i="52"/>
  <c r="AZ7" i="52"/>
  <c r="S7" i="52"/>
  <c r="R7" i="52"/>
  <c r="Q7" i="52"/>
  <c r="P7" i="52"/>
  <c r="O7" i="52"/>
  <c r="N7" i="52"/>
  <c r="M7" i="52"/>
  <c r="BF6" i="52"/>
  <c r="BM6" i="52" s="1"/>
  <c r="S6" i="52" s="1"/>
  <c r="BE6" i="52"/>
  <c r="BD6" i="52"/>
  <c r="BK6" i="52" s="1"/>
  <c r="Q6" i="52" s="1"/>
  <c r="BC6" i="52"/>
  <c r="BB6" i="52"/>
  <c r="BI6" i="52" s="1"/>
  <c r="O6" i="52" s="1"/>
  <c r="BA6" i="52"/>
  <c r="AZ6" i="52"/>
  <c r="BG6" i="52" s="1"/>
  <c r="M6" i="52" s="1"/>
  <c r="BO5" i="52"/>
  <c r="BO6" i="52" s="1"/>
  <c r="BO4" i="52"/>
  <c r="A3" i="52"/>
  <c r="AB4" i="52"/>
  <c r="AA4" i="52"/>
  <c r="Y4" i="52"/>
  <c r="AO4" i="52"/>
  <c r="AW4" i="52"/>
  <c r="U4" i="52"/>
  <c r="AG4" i="52"/>
  <c r="AK4" i="52"/>
  <c r="AT4" i="52"/>
  <c r="AU4" i="52"/>
  <c r="P4" i="52"/>
  <c r="AJ4" i="52"/>
  <c r="AX4" i="52"/>
  <c r="O4" i="52"/>
  <c r="M4" i="52"/>
  <c r="AR4" i="52"/>
  <c r="AL4" i="52"/>
  <c r="Z4" i="52"/>
  <c r="N4" i="52"/>
  <c r="AH4" i="52"/>
  <c r="AN4" i="52"/>
  <c r="AM4" i="52"/>
  <c r="V4" i="52"/>
  <c r="R4" i="52"/>
  <c r="AP4" i="52"/>
  <c r="X4" i="52"/>
  <c r="AD4" i="52"/>
  <c r="S4" i="52"/>
  <c r="AS4" i="52"/>
  <c r="AF4" i="52"/>
  <c r="W4" i="52"/>
  <c r="AV4" i="52"/>
  <c r="AC4" i="52"/>
  <c r="Q4" i="52"/>
  <c r="AE4" i="52"/>
  <c r="AV11" i="54" l="1"/>
  <c r="AX11" i="54"/>
  <c r="AX7" i="54"/>
  <c r="AX9" i="54"/>
  <c r="AS12" i="53"/>
  <c r="AV28" i="54"/>
  <c r="AS7" i="54"/>
  <c r="AT11" i="54"/>
  <c r="AT7" i="54"/>
  <c r="AU11" i="54"/>
  <c r="AS9" i="54"/>
  <c r="AT8" i="54"/>
  <c r="AT12" i="54"/>
  <c r="AS8" i="54"/>
  <c r="AW11" i="54"/>
  <c r="AU10" i="54"/>
  <c r="AQ12" i="54"/>
  <c r="AU9" i="54"/>
  <c r="AW7" i="54"/>
  <c r="AU12" i="54"/>
  <c r="AW9" i="54"/>
  <c r="AX8" i="54"/>
  <c r="AX12" i="54"/>
  <c r="AW8" i="54"/>
  <c r="AX21" i="54"/>
  <c r="AS12" i="54"/>
  <c r="AB24" i="54"/>
  <c r="AJ24" i="54"/>
  <c r="AD21" i="54"/>
  <c r="AL21" i="54"/>
  <c r="AG27" i="54"/>
  <c r="AO27" i="54"/>
  <c r="AR10" i="54"/>
  <c r="AI10" i="54"/>
  <c r="AC16" i="54"/>
  <c r="AK16" i="54"/>
  <c r="AP28" i="54"/>
  <c r="AH28" i="54"/>
  <c r="AU8" i="54"/>
  <c r="AP24" i="54"/>
  <c r="AH24" i="54"/>
  <c r="AO19" i="54"/>
  <c r="AG19" i="54"/>
  <c r="AE26" i="54"/>
  <c r="AM26" i="54"/>
  <c r="AP23" i="54"/>
  <c r="AH23" i="54"/>
  <c r="AN25" i="54"/>
  <c r="AF25" i="54"/>
  <c r="AJ28" i="54"/>
  <c r="AB28" i="54"/>
  <c r="AK26" i="54"/>
  <c r="AC26" i="54"/>
  <c r="AL29" i="54"/>
  <c r="AD29" i="54"/>
  <c r="AG25" i="54"/>
  <c r="AO25" i="54"/>
  <c r="AP26" i="54"/>
  <c r="AH26" i="54"/>
  <c r="AP22" i="54"/>
  <c r="AH22" i="54"/>
  <c r="AB22" i="54"/>
  <c r="AJ22" i="54"/>
  <c r="AO29" i="54"/>
  <c r="AG29" i="54"/>
  <c r="AN26" i="54"/>
  <c r="AF26" i="54"/>
  <c r="AN23" i="54"/>
  <c r="AF23" i="54"/>
  <c r="AM19" i="54"/>
  <c r="AE19" i="54"/>
  <c r="AU7" i="54"/>
  <c r="AD20" i="54"/>
  <c r="AL20" i="54"/>
  <c r="AH14" i="54"/>
  <c r="AP14" i="54"/>
  <c r="AV9" i="54"/>
  <c r="AP17" i="54"/>
  <c r="AH17" i="54"/>
  <c r="AV12" i="54"/>
  <c r="AL28" i="54"/>
  <c r="AD28" i="54"/>
  <c r="AK20" i="54"/>
  <c r="AC20" i="54"/>
  <c r="AJ16" i="54"/>
  <c r="AB16" i="54"/>
  <c r="AS11" i="54"/>
  <c r="AV8" i="54"/>
  <c r="AL17" i="54"/>
  <c r="AD17" i="54"/>
  <c r="AV7" i="54"/>
  <c r="AB14" i="54"/>
  <c r="AJ14" i="54"/>
  <c r="AL6" i="54"/>
  <c r="AD6" i="54"/>
  <c r="AQ9" i="54"/>
  <c r="BM16" i="54"/>
  <c r="S16" i="54" s="1"/>
  <c r="BH6" i="54"/>
  <c r="N6" i="54" s="1"/>
  <c r="BJ6" i="54"/>
  <c r="P6" i="54" s="1"/>
  <c r="BH23" i="54"/>
  <c r="N23" i="54" s="1"/>
  <c r="BK18" i="54"/>
  <c r="Q18" i="54" s="1"/>
  <c r="BI15" i="54"/>
  <c r="O15" i="54" s="1"/>
  <c r="BK17" i="54"/>
  <c r="Q17" i="54" s="1"/>
  <c r="BM19" i="54"/>
  <c r="S19" i="54" s="1"/>
  <c r="BL28" i="54"/>
  <c r="R28" i="54" s="1"/>
  <c r="BI27" i="54"/>
  <c r="O27" i="54" s="1"/>
  <c r="BK29" i="54"/>
  <c r="Q29" i="54" s="1"/>
  <c r="BL22" i="54"/>
  <c r="R22" i="54" s="1"/>
  <c r="BL23" i="54"/>
  <c r="R23" i="54" s="1"/>
  <c r="BH27" i="54"/>
  <c r="N27" i="54" s="1"/>
  <c r="BK14" i="54"/>
  <c r="Q14" i="54" s="1"/>
  <c r="BJ14" i="54"/>
  <c r="P14" i="54" s="1"/>
  <c r="AQ10" i="54"/>
  <c r="AQ8" i="54"/>
  <c r="AE29" i="54"/>
  <c r="AM29" i="54"/>
  <c r="AL25" i="54"/>
  <c r="AD25" i="54"/>
  <c r="AN16" i="54"/>
  <c r="AF16" i="54"/>
  <c r="AK15" i="54"/>
  <c r="AC15" i="54"/>
  <c r="AK25" i="54"/>
  <c r="AC25" i="54"/>
  <c r="AD26" i="54"/>
  <c r="AL26" i="54"/>
  <c r="AL22" i="54"/>
  <c r="AD22" i="54"/>
  <c r="AM27" i="54"/>
  <c r="AE27" i="54"/>
  <c r="AK29" i="54"/>
  <c r="AC29" i="54"/>
  <c r="AJ26" i="54"/>
  <c r="AB26" i="54"/>
  <c r="AB23" i="54"/>
  <c r="AJ23" i="54"/>
  <c r="AO17" i="54"/>
  <c r="AG17" i="54"/>
  <c r="AN21" i="54"/>
  <c r="AF21" i="54"/>
  <c r="AM18" i="54"/>
  <c r="AE18" i="54"/>
  <c r="AD14" i="54"/>
  <c r="AL14" i="54"/>
  <c r="AR9" i="54"/>
  <c r="AI9" i="54"/>
  <c r="AJ15" i="54"/>
  <c r="AB15" i="54"/>
  <c r="AI12" i="54"/>
  <c r="AY12" i="54" s="1"/>
  <c r="AR12" i="54"/>
  <c r="AQ7" i="54"/>
  <c r="AP18" i="54"/>
  <c r="AH18" i="54"/>
  <c r="AR8" i="54"/>
  <c r="AI8" i="54"/>
  <c r="AN15" i="54"/>
  <c r="AF15" i="54"/>
  <c r="AS10" i="54"/>
  <c r="AO6" i="54"/>
  <c r="AG6" i="54"/>
  <c r="AM17" i="54"/>
  <c r="AE17" i="54"/>
  <c r="AM13" i="54"/>
  <c r="AE13" i="54"/>
  <c r="AJ13" i="54"/>
  <c r="AB13" i="54"/>
  <c r="BH19" i="54"/>
  <c r="N19" i="54" s="1"/>
  <c r="BM15" i="54"/>
  <c r="S15" i="54" s="1"/>
  <c r="BH18" i="54"/>
  <c r="N18" i="54" s="1"/>
  <c r="BK20" i="54"/>
  <c r="Q20" i="54" s="1"/>
  <c r="BG20" i="54"/>
  <c r="M20" i="54" s="1"/>
  <c r="BL21" i="54"/>
  <c r="R21" i="54" s="1"/>
  <c r="BI23" i="54"/>
  <c r="O23" i="54" s="1"/>
  <c r="BJ24" i="54"/>
  <c r="P24" i="54" s="1"/>
  <c r="BL24" i="54"/>
  <c r="R24" i="54" s="1"/>
  <c r="BM27" i="54"/>
  <c r="S27" i="54" s="1"/>
  <c r="BM13" i="54"/>
  <c r="S13" i="54" s="1"/>
  <c r="AK28" i="54"/>
  <c r="AC28" i="54"/>
  <c r="AN22" i="54"/>
  <c r="AF22" i="54"/>
  <c r="AR27" i="54"/>
  <c r="AM15" i="54"/>
  <c r="AE15" i="54"/>
  <c r="AP20" i="54"/>
  <c r="AH20" i="54"/>
  <c r="AB19" i="54"/>
  <c r="AJ19" i="54"/>
  <c r="AI11" i="54"/>
  <c r="AR11" i="54"/>
  <c r="AO20" i="54"/>
  <c r="AG20" i="54"/>
  <c r="AJ6" i="54"/>
  <c r="AB6" i="54"/>
  <c r="AN13" i="54"/>
  <c r="AF13" i="54"/>
  <c r="AL16" i="54"/>
  <c r="AD16" i="54"/>
  <c r="AJ17" i="54"/>
  <c r="AB17" i="54"/>
  <c r="T17" i="54"/>
  <c r="L17" i="54" s="1"/>
  <c r="AL19" i="54"/>
  <c r="AD19" i="54"/>
  <c r="AK24" i="54"/>
  <c r="AC24" i="54"/>
  <c r="AP29" i="54"/>
  <c r="AH29" i="54"/>
  <c r="AP6" i="54"/>
  <c r="AH6" i="54"/>
  <c r="AM23" i="54"/>
  <c r="AE23" i="54"/>
  <c r="AF24" i="54"/>
  <c r="AN24" i="54"/>
  <c r="AN27" i="54"/>
  <c r="AF27" i="54"/>
  <c r="AL24" i="54"/>
  <c r="AD24" i="54"/>
  <c r="AP25" i="54"/>
  <c r="AH25" i="54"/>
  <c r="T29" i="54"/>
  <c r="L29" i="54" s="1"/>
  <c r="AJ29" i="54"/>
  <c r="AB29" i="54"/>
  <c r="AK17" i="54"/>
  <c r="AC17" i="54"/>
  <c r="AV10" i="54"/>
  <c r="AB21" i="54"/>
  <c r="AJ21" i="54"/>
  <c r="AO16" i="54"/>
  <c r="AG16" i="54"/>
  <c r="AF19" i="54"/>
  <c r="AN19" i="54"/>
  <c r="AK13" i="54"/>
  <c r="AC13" i="54"/>
  <c r="AQ11" i="54"/>
  <c r="AI7" i="54"/>
  <c r="AR7" i="54"/>
  <c r="AL18" i="54"/>
  <c r="AD18" i="54"/>
  <c r="AO13" i="54"/>
  <c r="AG13" i="54"/>
  <c r="Q30" i="54"/>
  <c r="AN6" i="54"/>
  <c r="AF6" i="54"/>
  <c r="BH14" i="54"/>
  <c r="N14" i="54" s="1"/>
  <c r="BH21" i="54"/>
  <c r="N21" i="54" s="1"/>
  <c r="T21" i="54" s="1"/>
  <c r="L21" i="54" s="1"/>
  <c r="BL15" i="54"/>
  <c r="R15" i="54" s="1"/>
  <c r="BG18" i="54"/>
  <c r="M18" i="54" s="1"/>
  <c r="BL14" i="54"/>
  <c r="R14" i="54" s="1"/>
  <c r="BJ20" i="54"/>
  <c r="P20" i="54" s="1"/>
  <c r="BJ16" i="54"/>
  <c r="P16" i="54" s="1"/>
  <c r="BL18" i="54"/>
  <c r="R18" i="54" s="1"/>
  <c r="BJ21" i="54"/>
  <c r="P21" i="54" s="1"/>
  <c r="BH22" i="54"/>
  <c r="N22" i="54" s="1"/>
  <c r="BJ22" i="54"/>
  <c r="P22" i="54" s="1"/>
  <c r="BG25" i="54"/>
  <c r="M25" i="54" s="1"/>
  <c r="BL26" i="54"/>
  <c r="R26" i="54" s="1"/>
  <c r="BJ25" i="54"/>
  <c r="P25" i="54" s="1"/>
  <c r="BJ28" i="54"/>
  <c r="P28" i="54" s="1"/>
  <c r="T28" i="54" s="1"/>
  <c r="L28" i="54" s="1"/>
  <c r="AW10" i="54"/>
  <c r="BI13" i="54"/>
  <c r="O13" i="54" s="1"/>
  <c r="AT9" i="54"/>
  <c r="AV12" i="53"/>
  <c r="AW10" i="53"/>
  <c r="AU8" i="53"/>
  <c r="AT12" i="53"/>
  <c r="AT10" i="53"/>
  <c r="AV8" i="53"/>
  <c r="AS8" i="53"/>
  <c r="AS10" i="53"/>
  <c r="AV7" i="53"/>
  <c r="AV10" i="53"/>
  <c r="AX28" i="53"/>
  <c r="AX11" i="53"/>
  <c r="AU9" i="53"/>
  <c r="AX9" i="53"/>
  <c r="AT9" i="53"/>
  <c r="AU12" i="53"/>
  <c r="AW9" i="53"/>
  <c r="AX12" i="53"/>
  <c r="AX10" i="53"/>
  <c r="AQ8" i="53"/>
  <c r="AS7" i="53"/>
  <c r="AU11" i="53"/>
  <c r="AS9" i="53"/>
  <c r="AV9" i="53"/>
  <c r="AV11" i="53"/>
  <c r="AT11" i="53"/>
  <c r="AW8" i="53"/>
  <c r="AW7" i="53"/>
  <c r="AL29" i="53"/>
  <c r="AD29" i="53"/>
  <c r="AK24" i="53"/>
  <c r="AC24" i="53"/>
  <c r="AK29" i="53"/>
  <c r="AC29" i="53"/>
  <c r="AJ27" i="53"/>
  <c r="AB27" i="53"/>
  <c r="AN24" i="53"/>
  <c r="AF24" i="53"/>
  <c r="AJ29" i="53"/>
  <c r="AB29" i="53"/>
  <c r="T29" i="53"/>
  <c r="L29" i="53" s="1"/>
  <c r="AP26" i="53"/>
  <c r="AH26" i="53"/>
  <c r="AM24" i="53"/>
  <c r="AE24" i="53"/>
  <c r="AL22" i="53"/>
  <c r="AD22" i="53"/>
  <c r="AO26" i="53"/>
  <c r="AG26" i="53"/>
  <c r="AM23" i="53"/>
  <c r="AE23" i="53"/>
  <c r="AJ18" i="53"/>
  <c r="AB18" i="53"/>
  <c r="T18" i="53"/>
  <c r="L18" i="53" s="1"/>
  <c r="AP15" i="53"/>
  <c r="AH15" i="53"/>
  <c r="AR7" i="53"/>
  <c r="AI7" i="53"/>
  <c r="AK20" i="53"/>
  <c r="AC20" i="53"/>
  <c r="AP17" i="53"/>
  <c r="AH17" i="53"/>
  <c r="AK15" i="53"/>
  <c r="AC15" i="53"/>
  <c r="AR10" i="53"/>
  <c r="AI10" i="53"/>
  <c r="AN20" i="53"/>
  <c r="AF20" i="53"/>
  <c r="AL18" i="53"/>
  <c r="AD18" i="53"/>
  <c r="AJ16" i="53"/>
  <c r="AB16" i="53"/>
  <c r="AO18" i="53"/>
  <c r="AG18" i="53"/>
  <c r="AM15" i="53"/>
  <c r="AE15" i="53"/>
  <c r="AM13" i="53"/>
  <c r="AE13" i="53"/>
  <c r="AJ15" i="53"/>
  <c r="AB15" i="53"/>
  <c r="T15" i="53"/>
  <c r="L15" i="53" s="1"/>
  <c r="AO6" i="53"/>
  <c r="AG6" i="53"/>
  <c r="AO13" i="53"/>
  <c r="AG13" i="53"/>
  <c r="AN15" i="53"/>
  <c r="AF15" i="53"/>
  <c r="BG13" i="53"/>
  <c r="M13" i="53" s="1"/>
  <c r="BH23" i="53"/>
  <c r="N23" i="53" s="1"/>
  <c r="AK19" i="53"/>
  <c r="AC19" i="53"/>
  <c r="BJ21" i="53"/>
  <c r="P21" i="53" s="1"/>
  <c r="BM19" i="53"/>
  <c r="S19" i="53" s="1"/>
  <c r="BH22" i="53"/>
  <c r="N22" i="53" s="1"/>
  <c r="BH27" i="53"/>
  <c r="N27" i="53" s="1"/>
  <c r="AO28" i="53"/>
  <c r="AG28" i="53"/>
  <c r="AP23" i="53"/>
  <c r="AH23" i="53"/>
  <c r="AN28" i="53"/>
  <c r="AF28" i="53"/>
  <c r="AM26" i="53"/>
  <c r="AE26" i="53"/>
  <c r="AJ24" i="53"/>
  <c r="AB24" i="53"/>
  <c r="AM28" i="53"/>
  <c r="AE28" i="53"/>
  <c r="AL26" i="53"/>
  <c r="AD26" i="53"/>
  <c r="AN23" i="53"/>
  <c r="AF23" i="53"/>
  <c r="AM29" i="53"/>
  <c r="AE29" i="53"/>
  <c r="AK26" i="53"/>
  <c r="AC26" i="53"/>
  <c r="AN22" i="53"/>
  <c r="AF22" i="53"/>
  <c r="AM17" i="53"/>
  <c r="AE17" i="53"/>
  <c r="AL15" i="53"/>
  <c r="AD15" i="53"/>
  <c r="AR11" i="53"/>
  <c r="AI11" i="53"/>
  <c r="AP21" i="53"/>
  <c r="AH21" i="53"/>
  <c r="AN19" i="53"/>
  <c r="AF19" i="53"/>
  <c r="AL17" i="53"/>
  <c r="AD17" i="53"/>
  <c r="AJ20" i="53"/>
  <c r="AB20" i="53"/>
  <c r="AO17" i="53"/>
  <c r="AG17" i="53"/>
  <c r="AK18" i="53"/>
  <c r="AC18" i="53"/>
  <c r="AM14" i="53"/>
  <c r="AE14" i="53"/>
  <c r="AQ12" i="53"/>
  <c r="AQ10" i="53"/>
  <c r="AK6" i="53"/>
  <c r="AC6" i="53"/>
  <c r="AK13" i="53"/>
  <c r="AC13" i="53"/>
  <c r="AJ6" i="53"/>
  <c r="AB6" i="53"/>
  <c r="T6" i="53"/>
  <c r="AN13" i="53"/>
  <c r="AF13" i="53"/>
  <c r="BL16" i="53"/>
  <c r="R16" i="53" s="1"/>
  <c r="T16" i="53" s="1"/>
  <c r="L16" i="53" s="1"/>
  <c r="BL19" i="53"/>
  <c r="R19" i="53" s="1"/>
  <c r="BM24" i="53"/>
  <c r="S24" i="53" s="1"/>
  <c r="T24" i="53" s="1"/>
  <c r="L24" i="53" s="1"/>
  <c r="BJ20" i="53"/>
  <c r="P20" i="53" s="1"/>
  <c r="AM25" i="53"/>
  <c r="AE25" i="53"/>
  <c r="BL27" i="53"/>
  <c r="R27" i="53" s="1"/>
  <c r="AK28" i="53"/>
  <c r="AC28" i="53"/>
  <c r="AL23" i="53"/>
  <c r="AD23" i="53"/>
  <c r="AJ28" i="53"/>
  <c r="AB28" i="53"/>
  <c r="AP25" i="53"/>
  <c r="AH25" i="53"/>
  <c r="AM22" i="53"/>
  <c r="AE22" i="53"/>
  <c r="AO25" i="53"/>
  <c r="AG25" i="53"/>
  <c r="T23" i="53"/>
  <c r="L23" i="53" s="1"/>
  <c r="AB23" i="53"/>
  <c r="AJ23" i="53"/>
  <c r="AP27" i="53"/>
  <c r="AH27" i="53"/>
  <c r="AN25" i="53"/>
  <c r="AF25" i="53"/>
  <c r="AJ22" i="53"/>
  <c r="AB22" i="53"/>
  <c r="AP16" i="53"/>
  <c r="AH16" i="53"/>
  <c r="AL21" i="53"/>
  <c r="AD21" i="53"/>
  <c r="AJ19" i="53"/>
  <c r="AB19" i="53"/>
  <c r="AK16" i="53"/>
  <c r="AC16" i="53"/>
  <c r="AO21" i="53"/>
  <c r="AG21" i="53"/>
  <c r="AM19" i="53"/>
  <c r="AE19" i="53"/>
  <c r="AK17" i="53"/>
  <c r="AC17" i="53"/>
  <c r="AJ17" i="53"/>
  <c r="AB17" i="53"/>
  <c r="AN14" i="53"/>
  <c r="AF14" i="53"/>
  <c r="AP6" i="53"/>
  <c r="AH6" i="53"/>
  <c r="AP13" i="53"/>
  <c r="AH13" i="53"/>
  <c r="AP14" i="53"/>
  <c r="AH14" i="53"/>
  <c r="AQ11" i="53"/>
  <c r="AQ9" i="53"/>
  <c r="AQ7" i="53"/>
  <c r="AN6" i="53"/>
  <c r="AF6" i="53"/>
  <c r="BH14" i="53"/>
  <c r="N14" i="53" s="1"/>
  <c r="AO23" i="53"/>
  <c r="AG23" i="53"/>
  <c r="BI20" i="53"/>
  <c r="O20" i="53" s="1"/>
  <c r="T20" i="53" s="1"/>
  <c r="L20" i="53" s="1"/>
  <c r="BK17" i="53"/>
  <c r="Q17" i="53" s="1"/>
  <c r="T17" i="53" s="1"/>
  <c r="L17" i="53" s="1"/>
  <c r="BG21" i="53"/>
  <c r="M21" i="53" s="1"/>
  <c r="BG26" i="53"/>
  <c r="M26" i="53" s="1"/>
  <c r="BI28" i="53"/>
  <c r="O28" i="53" s="1"/>
  <c r="T28" i="53" s="1"/>
  <c r="L28" i="53" s="1"/>
  <c r="AP29" i="53"/>
  <c r="AH29" i="53"/>
  <c r="AO24" i="53"/>
  <c r="AG24" i="53"/>
  <c r="AO29" i="53"/>
  <c r="AG29" i="53"/>
  <c r="AN27" i="53"/>
  <c r="AF27" i="53"/>
  <c r="AL25" i="53"/>
  <c r="AD25" i="53"/>
  <c r="AN29" i="53"/>
  <c r="AF29" i="53"/>
  <c r="AM27" i="53"/>
  <c r="AE27" i="53"/>
  <c r="AK25" i="53"/>
  <c r="AC25" i="53"/>
  <c r="AP22" i="53"/>
  <c r="AH22" i="53"/>
  <c r="AL27" i="53"/>
  <c r="AD27" i="53"/>
  <c r="AJ25" i="53"/>
  <c r="AB25" i="53"/>
  <c r="T25" i="53"/>
  <c r="L25" i="53" s="1"/>
  <c r="AN18" i="53"/>
  <c r="AF18" i="53"/>
  <c r="AL16" i="53"/>
  <c r="AD16" i="53"/>
  <c r="AR12" i="53"/>
  <c r="AI12" i="53"/>
  <c r="AO20" i="53"/>
  <c r="AG20" i="53"/>
  <c r="AM18" i="53"/>
  <c r="AE18" i="53"/>
  <c r="AO15" i="53"/>
  <c r="AG15" i="53"/>
  <c r="AK21" i="53"/>
  <c r="AC21" i="53"/>
  <c r="AP18" i="53"/>
  <c r="AH18" i="53"/>
  <c r="AN16" i="53"/>
  <c r="AF16" i="53"/>
  <c r="AR9" i="53"/>
  <c r="AI9" i="53"/>
  <c r="AM16" i="53"/>
  <c r="AE16" i="53"/>
  <c r="AI8" i="53"/>
  <c r="AR8" i="53"/>
  <c r="AJ14" i="53"/>
  <c r="AB14" i="53"/>
  <c r="AL6" i="53"/>
  <c r="AD6" i="53"/>
  <c r="AL13" i="53"/>
  <c r="AD13" i="53"/>
  <c r="AL14" i="53"/>
  <c r="AD14" i="53"/>
  <c r="P30" i="53"/>
  <c r="AM6" i="53"/>
  <c r="AE6" i="53"/>
  <c r="BL14" i="53"/>
  <c r="R14" i="53" s="1"/>
  <c r="AL24" i="53"/>
  <c r="AD24" i="53"/>
  <c r="AP20" i="53"/>
  <c r="AH20" i="53"/>
  <c r="BI19" i="53"/>
  <c r="O19" i="53" s="1"/>
  <c r="BK21" i="53"/>
  <c r="Q21" i="53" s="1"/>
  <c r="BK26" i="53"/>
  <c r="Q26" i="53" s="1"/>
  <c r="BL22" i="53"/>
  <c r="R22" i="53" s="1"/>
  <c r="AB9" i="52"/>
  <c r="AO10" i="52"/>
  <c r="AC10" i="52"/>
  <c r="AG10" i="52"/>
  <c r="AL11" i="52"/>
  <c r="AK10" i="52"/>
  <c r="T10" i="52"/>
  <c r="L10" i="52" s="1"/>
  <c r="T8" i="52"/>
  <c r="L8" i="52" s="1"/>
  <c r="AD11" i="52"/>
  <c r="AF9" i="52"/>
  <c r="AJ9" i="52"/>
  <c r="AN9" i="52"/>
  <c r="AL6" i="52"/>
  <c r="AD6" i="52"/>
  <c r="AP6" i="52"/>
  <c r="AH6" i="52"/>
  <c r="AM7" i="52"/>
  <c r="AK8" i="52"/>
  <c r="AO8" i="52"/>
  <c r="BJ26" i="52"/>
  <c r="P26" i="52" s="1"/>
  <c r="BM25" i="52"/>
  <c r="S25" i="52" s="1"/>
  <c r="BI25" i="52"/>
  <c r="O25" i="52" s="1"/>
  <c r="BL24" i="52"/>
  <c r="R24" i="52" s="1"/>
  <c r="BJ27" i="52"/>
  <c r="P27" i="52" s="1"/>
  <c r="BM26" i="52"/>
  <c r="S26" i="52" s="1"/>
  <c r="BI26" i="52"/>
  <c r="O26" i="52" s="1"/>
  <c r="BL25" i="52"/>
  <c r="R25" i="52" s="1"/>
  <c r="BG29" i="52"/>
  <c r="M29" i="52" s="1"/>
  <c r="BH25" i="52"/>
  <c r="N25" i="52" s="1"/>
  <c r="BJ28" i="52"/>
  <c r="P28" i="52" s="1"/>
  <c r="BM27" i="52"/>
  <c r="S27" i="52" s="1"/>
  <c r="BM23" i="52"/>
  <c r="S23" i="52" s="1"/>
  <c r="BG23" i="52"/>
  <c r="M23" i="52" s="1"/>
  <c r="BM21" i="52"/>
  <c r="S21" i="52" s="1"/>
  <c r="BI21" i="52"/>
  <c r="O21" i="52" s="1"/>
  <c r="BL20" i="52"/>
  <c r="R20" i="52" s="1"/>
  <c r="BH20" i="52"/>
  <c r="N20" i="52" s="1"/>
  <c r="BI27" i="52"/>
  <c r="O27" i="52" s="1"/>
  <c r="BL26" i="52"/>
  <c r="R26" i="52" s="1"/>
  <c r="BK24" i="52"/>
  <c r="Q24" i="52" s="1"/>
  <c r="BK23" i="52"/>
  <c r="Q23" i="52" s="1"/>
  <c r="BK25" i="52"/>
  <c r="Q25" i="52" s="1"/>
  <c r="BJ24" i="52"/>
  <c r="P24" i="52" s="1"/>
  <c r="BL22" i="52"/>
  <c r="R22" i="52" s="1"/>
  <c r="BG21" i="52"/>
  <c r="M21" i="52" s="1"/>
  <c r="BG19" i="52"/>
  <c r="M19" i="52" s="1"/>
  <c r="BK16" i="52"/>
  <c r="Q16" i="52" s="1"/>
  <c r="BJ15" i="52"/>
  <c r="P15" i="52" s="1"/>
  <c r="BI14" i="52"/>
  <c r="O14" i="52" s="1"/>
  <c r="BH13" i="52"/>
  <c r="N13" i="52" s="1"/>
  <c r="BK29" i="52"/>
  <c r="Q29" i="52" s="1"/>
  <c r="BH26" i="52"/>
  <c r="N26" i="52" s="1"/>
  <c r="BJ23" i="52"/>
  <c r="P23" i="52" s="1"/>
  <c r="BJ20" i="52"/>
  <c r="P20" i="52" s="1"/>
  <c r="BL18" i="52"/>
  <c r="R18" i="52" s="1"/>
  <c r="BO7" i="52"/>
  <c r="BO8" i="52" s="1"/>
  <c r="BO9" i="52" s="1"/>
  <c r="BO10" i="52" s="1"/>
  <c r="BH15" i="52"/>
  <c r="N15" i="52" s="1"/>
  <c r="BK14" i="52"/>
  <c r="Q14" i="52" s="1"/>
  <c r="BI16" i="52"/>
  <c r="O16" i="52" s="1"/>
  <c r="BL15" i="52"/>
  <c r="R15" i="52" s="1"/>
  <c r="BH6" i="52"/>
  <c r="N6" i="52" s="1"/>
  <c r="BK19" i="52"/>
  <c r="Q19" i="52" s="1"/>
  <c r="BJ18" i="52"/>
  <c r="P18" i="52" s="1"/>
  <c r="BG14" i="52"/>
  <c r="M14" i="52" s="1"/>
  <c r="P6" i="52"/>
  <c r="BL6" i="52"/>
  <c r="R6" i="52" s="1"/>
  <c r="BJ17" i="52"/>
  <c r="P17" i="52" s="1"/>
  <c r="BM16" i="52"/>
  <c r="S16" i="52" s="1"/>
  <c r="BJ13" i="52"/>
  <c r="P13" i="52" s="1"/>
  <c r="T7" i="52"/>
  <c r="L7" i="52" s="1"/>
  <c r="AN7" i="52"/>
  <c r="AN11" i="52"/>
  <c r="AL12" i="52"/>
  <c r="AP12" i="52"/>
  <c r="AN6" i="52"/>
  <c r="AF6" i="52"/>
  <c r="AO7" i="52"/>
  <c r="AM10" i="52"/>
  <c r="AJ6" i="52"/>
  <c r="AB6" i="52"/>
  <c r="AK7" i="52"/>
  <c r="AM8" i="52"/>
  <c r="AL7" i="52"/>
  <c r="AP7" i="52"/>
  <c r="AL9" i="52"/>
  <c r="AP9" i="52"/>
  <c r="AP11" i="52"/>
  <c r="AJ12" i="52"/>
  <c r="AN12" i="52"/>
  <c r="AC7" i="52"/>
  <c r="AG7" i="52"/>
  <c r="AJ8" i="52"/>
  <c r="AB8" i="52"/>
  <c r="AN8" i="52"/>
  <c r="AF8" i="52"/>
  <c r="AC8" i="52"/>
  <c r="T9" i="52"/>
  <c r="L9" i="52" s="1"/>
  <c r="AD9" i="52"/>
  <c r="AE10" i="52"/>
  <c r="AK11" i="52"/>
  <c r="AO11" i="52"/>
  <c r="AF11" i="52"/>
  <c r="AM12" i="52"/>
  <c r="AB12" i="52"/>
  <c r="BI20" i="52"/>
  <c r="O20" i="52" s="1"/>
  <c r="BM20" i="52"/>
  <c r="S20" i="52" s="1"/>
  <c r="BH21" i="52"/>
  <c r="N21" i="52" s="1"/>
  <c r="BL21" i="52"/>
  <c r="R21" i="52" s="1"/>
  <c r="AB7" i="52"/>
  <c r="AJ7" i="52"/>
  <c r="AJ10" i="52"/>
  <c r="AH12" i="52"/>
  <c r="BI13" i="52"/>
  <c r="O13" i="52" s="1"/>
  <c r="BH14" i="52"/>
  <c r="N14" i="52" s="1"/>
  <c r="BK15" i="52"/>
  <c r="Q15" i="52" s="1"/>
  <c r="BJ16" i="52"/>
  <c r="P16" i="52" s="1"/>
  <c r="BM17" i="52"/>
  <c r="S17" i="52" s="1"/>
  <c r="BH19" i="52"/>
  <c r="N19" i="52" s="1"/>
  <c r="BI23" i="52"/>
  <c r="O23" i="52" s="1"/>
  <c r="AD7" i="52"/>
  <c r="AH7" i="52"/>
  <c r="AE8" i="52"/>
  <c r="AU8" i="52" s="1"/>
  <c r="AK9" i="52"/>
  <c r="AO9" i="52"/>
  <c r="AL10" i="52"/>
  <c r="AP10" i="52"/>
  <c r="AH11" i="52"/>
  <c r="AX11" i="52" s="1"/>
  <c r="T12" i="52"/>
  <c r="L12" i="52" s="1"/>
  <c r="AD12" i="52"/>
  <c r="AT12" i="52" s="1"/>
  <c r="BG13" i="52"/>
  <c r="M13" i="52" s="1"/>
  <c r="BK13" i="52"/>
  <c r="Q13" i="52" s="1"/>
  <c r="BJ14" i="52"/>
  <c r="P14" i="52" s="1"/>
  <c r="BI15" i="52"/>
  <c r="O15" i="52" s="1"/>
  <c r="BM15" i="52"/>
  <c r="S15" i="52" s="1"/>
  <c r="BH16" i="52"/>
  <c r="N16" i="52" s="1"/>
  <c r="BL16" i="52"/>
  <c r="R16" i="52" s="1"/>
  <c r="BG17" i="52"/>
  <c r="M17" i="52" s="1"/>
  <c r="BK17" i="52"/>
  <c r="Q17" i="52" s="1"/>
  <c r="BG24" i="52"/>
  <c r="M24" i="52" s="1"/>
  <c r="BG25" i="52"/>
  <c r="M25" i="52" s="1"/>
  <c r="AF7" i="52"/>
  <c r="AM9" i="52"/>
  <c r="AN10" i="52"/>
  <c r="T11" i="52"/>
  <c r="L11" i="52" s="1"/>
  <c r="BM13" i="52"/>
  <c r="S13" i="52" s="1"/>
  <c r="BL14" i="52"/>
  <c r="R14" i="52" s="1"/>
  <c r="BG15" i="52"/>
  <c r="M15" i="52" s="1"/>
  <c r="BI17" i="52"/>
  <c r="O17" i="52" s="1"/>
  <c r="BL19" i="52"/>
  <c r="R19" i="52" s="1"/>
  <c r="AE7" i="52"/>
  <c r="AL8" i="52"/>
  <c r="AP8" i="52"/>
  <c r="AG8" i="52"/>
  <c r="AH9" i="52"/>
  <c r="AX9" i="52" s="1"/>
  <c r="AM11" i="52"/>
  <c r="AB11" i="52"/>
  <c r="AJ11" i="52"/>
  <c r="AK12" i="52"/>
  <c r="AO12" i="52"/>
  <c r="AF12" i="52"/>
  <c r="BG18" i="52"/>
  <c r="M18" i="52" s="1"/>
  <c r="BK18" i="52"/>
  <c r="Q18" i="52" s="1"/>
  <c r="AD8" i="52"/>
  <c r="AH8" i="52"/>
  <c r="AC9" i="52"/>
  <c r="AG9" i="52"/>
  <c r="AB10" i="52"/>
  <c r="AF10" i="52"/>
  <c r="AE11" i="52"/>
  <c r="AE12" i="52"/>
  <c r="BH22" i="52"/>
  <c r="N22" i="52" s="1"/>
  <c r="BI18" i="52"/>
  <c r="O18" i="52" s="1"/>
  <c r="BM18" i="52"/>
  <c r="S18" i="52" s="1"/>
  <c r="BJ19" i="52"/>
  <c r="P19" i="52" s="1"/>
  <c r="BG20" i="52"/>
  <c r="M20" i="52" s="1"/>
  <c r="BK20" i="52"/>
  <c r="Q20" i="52" s="1"/>
  <c r="BJ21" i="52"/>
  <c r="P21" i="52" s="1"/>
  <c r="BI22" i="52"/>
  <c r="O22" i="52" s="1"/>
  <c r="BM22" i="52"/>
  <c r="S22" i="52" s="1"/>
  <c r="BH28" i="52"/>
  <c r="N28" i="52" s="1"/>
  <c r="BL28" i="52"/>
  <c r="R28" i="52" s="1"/>
  <c r="AE9" i="52"/>
  <c r="AU9" i="52" s="1"/>
  <c r="AD10" i="52"/>
  <c r="AH10" i="52"/>
  <c r="AC11" i="52"/>
  <c r="AG11" i="52"/>
  <c r="AC12" i="52"/>
  <c r="AG12" i="52"/>
  <c r="BH23" i="52"/>
  <c r="N23" i="52" s="1"/>
  <c r="BL23" i="52"/>
  <c r="R23" i="52" s="1"/>
  <c r="BG26" i="52"/>
  <c r="M26" i="52" s="1"/>
  <c r="BK26" i="52"/>
  <c r="Q26" i="52" s="1"/>
  <c r="BI28" i="52"/>
  <c r="O28" i="52" s="1"/>
  <c r="S28" i="52"/>
  <c r="BH29" i="52"/>
  <c r="N29" i="52" s="1"/>
  <c r="BL29" i="52"/>
  <c r="R29" i="52" s="1"/>
  <c r="BG22" i="52"/>
  <c r="M22" i="52" s="1"/>
  <c r="BK22" i="52"/>
  <c r="Q22" i="52" s="1"/>
  <c r="BI24" i="52"/>
  <c r="O24" i="52" s="1"/>
  <c r="BM24" i="52"/>
  <c r="S24" i="52" s="1"/>
  <c r="BJ25" i="52"/>
  <c r="P25" i="52" s="1"/>
  <c r="BG27" i="52"/>
  <c r="M27" i="52" s="1"/>
  <c r="BK27" i="52"/>
  <c r="Q27" i="52" s="1"/>
  <c r="BI29" i="52"/>
  <c r="O29" i="52" s="1"/>
  <c r="BM29" i="52"/>
  <c r="S29" i="52" s="1"/>
  <c r="BH27" i="52"/>
  <c r="N27" i="52" s="1"/>
  <c r="BL27" i="52"/>
  <c r="R27" i="52" s="1"/>
  <c r="BG28" i="52"/>
  <c r="M28" i="52" s="1"/>
  <c r="BK28" i="52"/>
  <c r="Q28" i="52" s="1"/>
  <c r="BJ29" i="52"/>
  <c r="P29" i="52" s="1"/>
  <c r="T22" i="54" l="1"/>
  <c r="L22" i="54" s="1"/>
  <c r="T19" i="54"/>
  <c r="L19" i="54" s="1"/>
  <c r="AT8" i="52"/>
  <c r="S30" i="54"/>
  <c r="AY9" i="54"/>
  <c r="AY7" i="54"/>
  <c r="AT18" i="54"/>
  <c r="AX25" i="54"/>
  <c r="AV27" i="54"/>
  <c r="AU23" i="54"/>
  <c r="AX29" i="54"/>
  <c r="AT19" i="54"/>
  <c r="AU15" i="54"/>
  <c r="AU13" i="54"/>
  <c r="AV21" i="54"/>
  <c r="AS29" i="54"/>
  <c r="AT22" i="54"/>
  <c r="AS25" i="54"/>
  <c r="AV16" i="54"/>
  <c r="AS20" i="54"/>
  <c r="AX22" i="54"/>
  <c r="AS26" i="54"/>
  <c r="AS24" i="54"/>
  <c r="AX20" i="54"/>
  <c r="AU17" i="54"/>
  <c r="AU18" i="54"/>
  <c r="AW17" i="54"/>
  <c r="AU27" i="54"/>
  <c r="AS15" i="54"/>
  <c r="AT25" i="54"/>
  <c r="AT17" i="54"/>
  <c r="AT29" i="54"/>
  <c r="AU26" i="54"/>
  <c r="AS17" i="54"/>
  <c r="AV24" i="54"/>
  <c r="AV13" i="54"/>
  <c r="AV22" i="54"/>
  <c r="AV15" i="54"/>
  <c r="AX18" i="54"/>
  <c r="AT20" i="54"/>
  <c r="AV23" i="54"/>
  <c r="AW29" i="54"/>
  <c r="AX23" i="54"/>
  <c r="AW19" i="54"/>
  <c r="AS13" i="54"/>
  <c r="AW16" i="54"/>
  <c r="AS28" i="54"/>
  <c r="AY8" i="54"/>
  <c r="AX17" i="54"/>
  <c r="AU19" i="54"/>
  <c r="AV26" i="54"/>
  <c r="AJ25" i="54"/>
  <c r="AB25" i="54"/>
  <c r="T25" i="54"/>
  <c r="L25" i="54" s="1"/>
  <c r="AV6" i="54"/>
  <c r="AL23" i="54"/>
  <c r="AD23" i="54"/>
  <c r="N30" i="54"/>
  <c r="AK6" i="54"/>
  <c r="AC6" i="54"/>
  <c r="AR14" i="54"/>
  <c r="AL13" i="54"/>
  <c r="AQ13" i="54" s="1"/>
  <c r="AD13" i="54"/>
  <c r="AO26" i="54"/>
  <c r="AQ26" i="54" s="1"/>
  <c r="AG26" i="54"/>
  <c r="AI26" i="54" s="1"/>
  <c r="AM21" i="54"/>
  <c r="AE21" i="54"/>
  <c r="AO14" i="54"/>
  <c r="AG14" i="54"/>
  <c r="AK14" i="54"/>
  <c r="AC14" i="54"/>
  <c r="AW13" i="54"/>
  <c r="AT24" i="54"/>
  <c r="AX6" i="54"/>
  <c r="AT16" i="54"/>
  <c r="AR6" i="54"/>
  <c r="AW20" i="54"/>
  <c r="AM24" i="54"/>
  <c r="AE24" i="54"/>
  <c r="AN20" i="54"/>
  <c r="AF20" i="54"/>
  <c r="AR13" i="54"/>
  <c r="AR15" i="54"/>
  <c r="T26" i="54"/>
  <c r="L26" i="54" s="1"/>
  <c r="AU29" i="54"/>
  <c r="AN14" i="54"/>
  <c r="AF14" i="54"/>
  <c r="AF29" i="54"/>
  <c r="AN29" i="54"/>
  <c r="AQ29" i="54" s="1"/>
  <c r="AN17" i="54"/>
  <c r="AQ17" i="54" s="1"/>
  <c r="AF17" i="54"/>
  <c r="AI17" i="54" s="1"/>
  <c r="P30" i="54"/>
  <c r="AM6" i="54"/>
  <c r="AE6" i="54"/>
  <c r="AT6" i="54"/>
  <c r="T14" i="54"/>
  <c r="L14" i="54" s="1"/>
  <c r="AR16" i="54"/>
  <c r="AT28" i="54"/>
  <c r="AR22" i="54"/>
  <c r="AX26" i="54"/>
  <c r="AV25" i="54"/>
  <c r="AX24" i="54"/>
  <c r="AT21" i="54"/>
  <c r="AJ18" i="54"/>
  <c r="AB18" i="54"/>
  <c r="T18" i="54"/>
  <c r="L18" i="54" s="1"/>
  <c r="AR26" i="54"/>
  <c r="AL15" i="54"/>
  <c r="AD15" i="54"/>
  <c r="AE28" i="54"/>
  <c r="AM28" i="54"/>
  <c r="AE22" i="54"/>
  <c r="AM22" i="54"/>
  <c r="AM16" i="54"/>
  <c r="AE16" i="54"/>
  <c r="AO15" i="54"/>
  <c r="AG15" i="54"/>
  <c r="AV19" i="54"/>
  <c r="AR17" i="54"/>
  <c r="T6" i="54"/>
  <c r="AP27" i="54"/>
  <c r="AH27" i="54"/>
  <c r="AO21" i="54"/>
  <c r="AG21" i="54"/>
  <c r="AP15" i="54"/>
  <c r="AH15" i="54"/>
  <c r="T13" i="54"/>
  <c r="L13" i="54" s="1"/>
  <c r="T15" i="54"/>
  <c r="L15" i="54" s="1"/>
  <c r="AT14" i="54"/>
  <c r="T23" i="54"/>
  <c r="L23" i="54" s="1"/>
  <c r="AT26" i="54"/>
  <c r="AG23" i="54"/>
  <c r="AO23" i="54"/>
  <c r="AG28" i="54"/>
  <c r="AO28" i="54"/>
  <c r="AN18" i="54"/>
  <c r="AF18" i="54"/>
  <c r="AP16" i="54"/>
  <c r="AH16" i="54"/>
  <c r="O30" i="54"/>
  <c r="AR28" i="54"/>
  <c r="AS16" i="54"/>
  <c r="AW27" i="54"/>
  <c r="AR24" i="54"/>
  <c r="AO18" i="54"/>
  <c r="AG18" i="54"/>
  <c r="AR19" i="54"/>
  <c r="AP13" i="54"/>
  <c r="AH13" i="54"/>
  <c r="AK18" i="54"/>
  <c r="AC18" i="54"/>
  <c r="R30" i="54"/>
  <c r="AC27" i="54"/>
  <c r="AK27" i="54"/>
  <c r="T27" i="54"/>
  <c r="L27" i="54" s="1"/>
  <c r="AL27" i="54"/>
  <c r="AD27" i="54"/>
  <c r="AE25" i="54"/>
  <c r="AM25" i="54"/>
  <c r="AK22" i="54"/>
  <c r="AC22" i="54"/>
  <c r="AE20" i="54"/>
  <c r="AM20" i="54"/>
  <c r="AK21" i="54"/>
  <c r="AC21" i="54"/>
  <c r="AR21" i="54"/>
  <c r="AR29" i="54"/>
  <c r="M30" i="54"/>
  <c r="AY11" i="54"/>
  <c r="AG24" i="54"/>
  <c r="AO24" i="54"/>
  <c r="AJ20" i="54"/>
  <c r="AB20" i="54"/>
  <c r="T20" i="54"/>
  <c r="L20" i="54" s="1"/>
  <c r="AK19" i="54"/>
  <c r="AC19" i="54"/>
  <c r="AW6" i="54"/>
  <c r="AR23" i="54"/>
  <c r="AM14" i="54"/>
  <c r="AE14" i="54"/>
  <c r="AO22" i="54"/>
  <c r="AG22" i="54"/>
  <c r="AP19" i="54"/>
  <c r="AH19" i="54"/>
  <c r="AK23" i="54"/>
  <c r="AC23" i="54"/>
  <c r="T16" i="54"/>
  <c r="L16" i="54" s="1"/>
  <c r="AX14" i="54"/>
  <c r="AW25" i="54"/>
  <c r="AX28" i="54"/>
  <c r="AY10" i="54"/>
  <c r="T24" i="54"/>
  <c r="L24" i="54" s="1"/>
  <c r="AY8" i="53"/>
  <c r="T22" i="53"/>
  <c r="L22" i="53" s="1"/>
  <c r="N30" i="53"/>
  <c r="AT27" i="53"/>
  <c r="AS25" i="53"/>
  <c r="AV29" i="53"/>
  <c r="AV27" i="53"/>
  <c r="AW24" i="53"/>
  <c r="AS29" i="53"/>
  <c r="AT29" i="53"/>
  <c r="S30" i="53"/>
  <c r="AU14" i="53"/>
  <c r="AT17" i="53"/>
  <c r="AX21" i="53"/>
  <c r="AT15" i="53"/>
  <c r="AV22" i="53"/>
  <c r="AU29" i="53"/>
  <c r="AT26" i="53"/>
  <c r="AY12" i="53"/>
  <c r="AV14" i="53"/>
  <c r="R30" i="53"/>
  <c r="M30" i="53"/>
  <c r="AW26" i="53"/>
  <c r="AU24" i="53"/>
  <c r="T27" i="53"/>
  <c r="L27" i="53" s="1"/>
  <c r="AQ18" i="53"/>
  <c r="Q30" i="53"/>
  <c r="AQ17" i="53"/>
  <c r="AT24" i="53"/>
  <c r="AT13" i="53"/>
  <c r="AX13" i="53"/>
  <c r="AU19" i="53"/>
  <c r="AS16" i="53"/>
  <c r="AT21" i="53"/>
  <c r="AU22" i="53"/>
  <c r="AU23" i="53"/>
  <c r="AX18" i="53"/>
  <c r="AW15" i="53"/>
  <c r="AW20" i="53"/>
  <c r="AT16" i="53"/>
  <c r="AW23" i="53"/>
  <c r="AT23" i="53"/>
  <c r="AS13" i="53"/>
  <c r="AV25" i="53"/>
  <c r="AU25" i="53"/>
  <c r="AQ15" i="53"/>
  <c r="AV20" i="53"/>
  <c r="AS15" i="53"/>
  <c r="AS20" i="53"/>
  <c r="AX15" i="53"/>
  <c r="AS24" i="53"/>
  <c r="AT22" i="53"/>
  <c r="AX26" i="53"/>
  <c r="AN26" i="53"/>
  <c r="AF26" i="53"/>
  <c r="AL30" i="53"/>
  <c r="AR23" i="53"/>
  <c r="L6" i="53"/>
  <c r="AK22" i="53"/>
  <c r="AC22" i="53"/>
  <c r="AL19" i="53"/>
  <c r="AD19" i="53"/>
  <c r="T14" i="53"/>
  <c r="L14" i="53" s="1"/>
  <c r="AR25" i="53"/>
  <c r="AI25" i="53"/>
  <c r="AX22" i="53"/>
  <c r="AU27" i="53"/>
  <c r="AT25" i="53"/>
  <c r="AW29" i="53"/>
  <c r="AX29" i="53"/>
  <c r="T21" i="53"/>
  <c r="L21" i="53" s="1"/>
  <c r="AJ21" i="53"/>
  <c r="AB21" i="53"/>
  <c r="AX14" i="53"/>
  <c r="AX6" i="53"/>
  <c r="AS17" i="53"/>
  <c r="AW21" i="53"/>
  <c r="T19" i="53"/>
  <c r="L19" i="53" s="1"/>
  <c r="AR22" i="53"/>
  <c r="AX27" i="53"/>
  <c r="AR28" i="53"/>
  <c r="AS28" i="53"/>
  <c r="AO16" i="53"/>
  <c r="AQ16" i="53" s="1"/>
  <c r="AG16" i="53"/>
  <c r="AI16" i="53" s="1"/>
  <c r="AR6" i="53"/>
  <c r="AI6" i="53"/>
  <c r="AS18" i="53"/>
  <c r="AR24" i="53"/>
  <c r="AV28" i="53"/>
  <c r="AW28" i="53"/>
  <c r="AP19" i="53"/>
  <c r="AH19" i="53"/>
  <c r="AK23" i="53"/>
  <c r="AQ23" i="53" s="1"/>
  <c r="AC23" i="53"/>
  <c r="AW13" i="53"/>
  <c r="AU13" i="53"/>
  <c r="AW18" i="53"/>
  <c r="AQ29" i="53"/>
  <c r="AU6" i="53"/>
  <c r="AN21" i="53"/>
  <c r="AF21" i="53"/>
  <c r="AY9" i="53"/>
  <c r="AO19" i="53"/>
  <c r="AG19" i="53"/>
  <c r="AO22" i="53"/>
  <c r="AG22" i="53"/>
  <c r="AX20" i="53"/>
  <c r="AO14" i="53"/>
  <c r="AG14" i="53"/>
  <c r="AT14" i="53"/>
  <c r="AD30" i="53"/>
  <c r="AT6" i="53"/>
  <c r="AR14" i="53"/>
  <c r="AU16" i="53"/>
  <c r="AV16" i="53"/>
  <c r="AS21" i="53"/>
  <c r="AU18" i="53"/>
  <c r="AV18" i="53"/>
  <c r="AQ25" i="53"/>
  <c r="AN17" i="53"/>
  <c r="AF17" i="53"/>
  <c r="AK14" i="53"/>
  <c r="AC14" i="53"/>
  <c r="AC30" i="53" s="1"/>
  <c r="AI17" i="53"/>
  <c r="AR17" i="53"/>
  <c r="AR19" i="53"/>
  <c r="AX16" i="53"/>
  <c r="AW25" i="53"/>
  <c r="AX25" i="53"/>
  <c r="AM20" i="53"/>
  <c r="AE20" i="53"/>
  <c r="AV13" i="53"/>
  <c r="AQ6" i="53"/>
  <c r="AS6" i="53"/>
  <c r="AR20" i="53"/>
  <c r="AV19" i="53"/>
  <c r="AY11" i="53"/>
  <c r="AU17" i="53"/>
  <c r="AS26" i="53"/>
  <c r="AV23" i="53"/>
  <c r="AU28" i="53"/>
  <c r="AM21" i="53"/>
  <c r="AM30" i="53" s="1"/>
  <c r="AE21" i="53"/>
  <c r="AJ13" i="53"/>
  <c r="AQ13" i="53" s="1"/>
  <c r="AB13" i="53"/>
  <c r="T13" i="53"/>
  <c r="L13" i="53" s="1"/>
  <c r="AT18" i="53"/>
  <c r="AY10" i="53"/>
  <c r="AX17" i="53"/>
  <c r="AY7" i="53"/>
  <c r="AV24" i="53"/>
  <c r="AL28" i="53"/>
  <c r="AQ28" i="53" s="1"/>
  <c r="AD28" i="53"/>
  <c r="AL20" i="53"/>
  <c r="AD20" i="53"/>
  <c r="AV6" i="53"/>
  <c r="AO27" i="53"/>
  <c r="AG27" i="53"/>
  <c r="AP24" i="53"/>
  <c r="AQ24" i="53" s="1"/>
  <c r="AH24" i="53"/>
  <c r="AI24" i="53" s="1"/>
  <c r="AW17" i="53"/>
  <c r="AU26" i="53"/>
  <c r="AX23" i="53"/>
  <c r="AK27" i="53"/>
  <c r="AC27" i="53"/>
  <c r="AS19" i="53"/>
  <c r="AV15" i="53"/>
  <c r="AW6" i="53"/>
  <c r="AR15" i="53"/>
  <c r="AI15" i="53"/>
  <c r="AU15" i="53"/>
  <c r="AR16" i="53"/>
  <c r="AR18" i="53"/>
  <c r="AI18" i="53"/>
  <c r="O30" i="53"/>
  <c r="AJ26" i="53"/>
  <c r="AB26" i="53"/>
  <c r="T26" i="53"/>
  <c r="L26" i="53" s="1"/>
  <c r="AR29" i="53"/>
  <c r="AI29" i="53"/>
  <c r="AR27" i="53"/>
  <c r="AX8" i="52"/>
  <c r="AT11" i="52"/>
  <c r="AW11" i="52"/>
  <c r="AU7" i="52"/>
  <c r="AW8" i="52"/>
  <c r="T6" i="52"/>
  <c r="L6" i="52" s="1"/>
  <c r="AW10" i="52"/>
  <c r="AX10" i="52"/>
  <c r="AV12" i="52"/>
  <c r="AX12" i="52"/>
  <c r="AS8" i="52"/>
  <c r="AT10" i="52"/>
  <c r="AW7" i="52"/>
  <c r="AU12" i="52"/>
  <c r="AV11" i="52"/>
  <c r="AT9" i="52"/>
  <c r="AS7" i="52"/>
  <c r="AU11" i="52"/>
  <c r="AS9" i="52"/>
  <c r="AW12" i="52"/>
  <c r="AV10" i="52"/>
  <c r="AT7" i="52"/>
  <c r="AQ12" i="52"/>
  <c r="AL29" i="52"/>
  <c r="AD29" i="52"/>
  <c r="AO29" i="52"/>
  <c r="AG29" i="52"/>
  <c r="AL18" i="52"/>
  <c r="AD18" i="52"/>
  <c r="AD17" i="52"/>
  <c r="AL17" i="52"/>
  <c r="AG16" i="52"/>
  <c r="AO16" i="52"/>
  <c r="AO21" i="52"/>
  <c r="AG21" i="52"/>
  <c r="AM18" i="52"/>
  <c r="AE18" i="52"/>
  <c r="AN16" i="52"/>
  <c r="AF16" i="52"/>
  <c r="AJ21" i="52"/>
  <c r="AB21" i="52"/>
  <c r="AN24" i="52"/>
  <c r="AF24" i="52"/>
  <c r="AP23" i="52"/>
  <c r="AH23" i="52"/>
  <c r="AP26" i="52"/>
  <c r="AH26" i="52"/>
  <c r="AL25" i="52"/>
  <c r="AD25" i="52"/>
  <c r="AO27" i="52"/>
  <c r="AG27" i="52"/>
  <c r="AN27" i="52"/>
  <c r="AF27" i="52"/>
  <c r="AD24" i="52"/>
  <c r="AL24" i="52"/>
  <c r="AK29" i="52"/>
  <c r="AC29" i="52"/>
  <c r="T26" i="52"/>
  <c r="L26" i="52" s="1"/>
  <c r="AB26" i="52"/>
  <c r="AJ26" i="52"/>
  <c r="AS12" i="52"/>
  <c r="AP22" i="52"/>
  <c r="AH22" i="52"/>
  <c r="T20" i="52"/>
  <c r="L20" i="52" s="1"/>
  <c r="AJ20" i="52"/>
  <c r="AB20" i="52"/>
  <c r="AK22" i="52"/>
  <c r="AC22" i="52"/>
  <c r="AR10" i="52"/>
  <c r="AI10" i="52"/>
  <c r="T15" i="52"/>
  <c r="L15" i="52" s="1"/>
  <c r="AJ15" i="52"/>
  <c r="AB15" i="52"/>
  <c r="AB24" i="52"/>
  <c r="AJ24" i="52"/>
  <c r="AC16" i="52"/>
  <c r="AK16" i="52"/>
  <c r="AN13" i="52"/>
  <c r="AF13" i="52"/>
  <c r="AD23" i="52"/>
  <c r="AL23" i="52"/>
  <c r="AF15" i="52"/>
  <c r="AN15" i="52"/>
  <c r="AQ10" i="52"/>
  <c r="AK21" i="52"/>
  <c r="AC21" i="52"/>
  <c r="AU10" i="52"/>
  <c r="AV8" i="52"/>
  <c r="AO6" i="52"/>
  <c r="AG6" i="52"/>
  <c r="AN19" i="52"/>
  <c r="AF19" i="52"/>
  <c r="AN14" i="52"/>
  <c r="AF14" i="52"/>
  <c r="BM19" i="52"/>
  <c r="S19" i="52" s="1"/>
  <c r="AN29" i="52"/>
  <c r="AF29" i="52"/>
  <c r="BM14" i="52"/>
  <c r="S14" i="52" s="1"/>
  <c r="T14" i="52" s="1"/>
  <c r="L14" i="52" s="1"/>
  <c r="BH17" i="52"/>
  <c r="N17" i="52" s="1"/>
  <c r="BH18" i="52"/>
  <c r="N18" i="52" s="1"/>
  <c r="T18" i="52" s="1"/>
  <c r="L18" i="52" s="1"/>
  <c r="AM24" i="52"/>
  <c r="AE24" i="52"/>
  <c r="AO26" i="52"/>
  <c r="AG26" i="52"/>
  <c r="AL21" i="52"/>
  <c r="AD21" i="52"/>
  <c r="AP27" i="52"/>
  <c r="AH27" i="52"/>
  <c r="AJ29" i="52"/>
  <c r="AB29" i="52"/>
  <c r="T29" i="52"/>
  <c r="L29" i="52" s="1"/>
  <c r="AM27" i="52"/>
  <c r="AE27" i="52"/>
  <c r="AP25" i="52"/>
  <c r="AH25" i="52"/>
  <c r="AT6" i="52"/>
  <c r="AQ9" i="52"/>
  <c r="AS10" i="52"/>
  <c r="AJ28" i="52"/>
  <c r="AB28" i="52"/>
  <c r="T28" i="52"/>
  <c r="L28" i="52" s="1"/>
  <c r="AN26" i="52"/>
  <c r="AF26" i="52"/>
  <c r="AF20" i="52"/>
  <c r="AN20" i="52"/>
  <c r="AI11" i="52"/>
  <c r="AR11" i="52"/>
  <c r="AM16" i="52"/>
  <c r="AE16" i="52"/>
  <c r="AI12" i="52"/>
  <c r="AR12" i="52"/>
  <c r="AQ8" i="52"/>
  <c r="AM17" i="52"/>
  <c r="AE17" i="52"/>
  <c r="AO18" i="52"/>
  <c r="AG18" i="52"/>
  <c r="AK26" i="52"/>
  <c r="AC26" i="52"/>
  <c r="AO20" i="52"/>
  <c r="AG20" i="52"/>
  <c r="AE29" i="52"/>
  <c r="AM29" i="52"/>
  <c r="AF22" i="52"/>
  <c r="AN22" i="52"/>
  <c r="AO23" i="52"/>
  <c r="AG23" i="52"/>
  <c r="AE19" i="52"/>
  <c r="AM19" i="52"/>
  <c r="AW9" i="52"/>
  <c r="AN18" i="52"/>
  <c r="AF18" i="52"/>
  <c r="AO14" i="52"/>
  <c r="AG14" i="52"/>
  <c r="AN17" i="52"/>
  <c r="AF17" i="52"/>
  <c r="AP15" i="52"/>
  <c r="AH15" i="52"/>
  <c r="AJ13" i="52"/>
  <c r="AQ13" i="52" s="1"/>
  <c r="AB13" i="52"/>
  <c r="AB30" i="52" s="1"/>
  <c r="AK19" i="52"/>
  <c r="AC19" i="52"/>
  <c r="AK14" i="52"/>
  <c r="AC14" i="52"/>
  <c r="AQ7" i="52"/>
  <c r="AP20" i="52"/>
  <c r="AH20" i="52"/>
  <c r="AV6" i="52"/>
  <c r="AM13" i="52"/>
  <c r="AE13" i="52"/>
  <c r="AM6" i="52"/>
  <c r="AE6" i="52"/>
  <c r="AK6" i="52"/>
  <c r="AC6" i="52"/>
  <c r="AK15" i="52"/>
  <c r="AC15" i="52"/>
  <c r="AM20" i="52"/>
  <c r="AE20" i="52"/>
  <c r="AK13" i="52"/>
  <c r="AC13" i="52"/>
  <c r="AM15" i="52"/>
  <c r="AE15" i="52"/>
  <c r="BL17" i="52"/>
  <c r="R17" i="52" s="1"/>
  <c r="BI19" i="52"/>
  <c r="O19" i="52" s="1"/>
  <c r="O30" i="52" s="1"/>
  <c r="AN25" i="52"/>
  <c r="AF25" i="52"/>
  <c r="AL27" i="52"/>
  <c r="AD27" i="52"/>
  <c r="AP21" i="52"/>
  <c r="AH21" i="52"/>
  <c r="AM28" i="52"/>
  <c r="AE28" i="52"/>
  <c r="AO25" i="52"/>
  <c r="AG25" i="52"/>
  <c r="BH24" i="52"/>
  <c r="N24" i="52" s="1"/>
  <c r="AM26" i="52"/>
  <c r="AE26" i="52"/>
  <c r="AX6" i="52"/>
  <c r="AV9" i="52"/>
  <c r="AH24" i="52"/>
  <c r="AP24" i="52"/>
  <c r="AK28" i="52"/>
  <c r="AC28" i="52"/>
  <c r="AJ25" i="52"/>
  <c r="AB25" i="52"/>
  <c r="T25" i="52"/>
  <c r="L25" i="52" s="1"/>
  <c r="AM14" i="52"/>
  <c r="AE14" i="52"/>
  <c r="AR6" i="52"/>
  <c r="AL16" i="52"/>
  <c r="AD16" i="52"/>
  <c r="AL14" i="52"/>
  <c r="AD14" i="52"/>
  <c r="AO22" i="52"/>
  <c r="AG22" i="52"/>
  <c r="AK25" i="52"/>
  <c r="AC25" i="52"/>
  <c r="AK27" i="52"/>
  <c r="AC27" i="52"/>
  <c r="AJ27" i="52"/>
  <c r="AB27" i="52"/>
  <c r="T27" i="52"/>
  <c r="L27" i="52" s="1"/>
  <c r="AH28" i="52"/>
  <c r="AP28" i="52"/>
  <c r="AL22" i="52"/>
  <c r="AD22" i="52"/>
  <c r="AN28" i="52"/>
  <c r="AF28" i="52"/>
  <c r="AP29" i="52"/>
  <c r="AH29" i="52"/>
  <c r="AM25" i="52"/>
  <c r="AE25" i="52"/>
  <c r="AB22" i="52"/>
  <c r="AJ22" i="52"/>
  <c r="AL28" i="52"/>
  <c r="AD28" i="52"/>
  <c r="AK23" i="52"/>
  <c r="AC23" i="52"/>
  <c r="AS11" i="52"/>
  <c r="AO28" i="52"/>
  <c r="AG28" i="52"/>
  <c r="AM21" i="52"/>
  <c r="AE21" i="52"/>
  <c r="AP18" i="52"/>
  <c r="AH18" i="52"/>
  <c r="AB18" i="52"/>
  <c r="AJ18" i="52"/>
  <c r="AQ11" i="52"/>
  <c r="AO19" i="52"/>
  <c r="AG19" i="52"/>
  <c r="AP13" i="52"/>
  <c r="AH13" i="52"/>
  <c r="AV7" i="52"/>
  <c r="AJ17" i="52"/>
  <c r="AB17" i="52"/>
  <c r="AL15" i="52"/>
  <c r="AD15" i="52"/>
  <c r="AX7" i="52"/>
  <c r="AP17" i="52"/>
  <c r="AH17" i="52"/>
  <c r="AL13" i="52"/>
  <c r="AD13" i="52"/>
  <c r="AR7" i="52"/>
  <c r="AI7" i="52"/>
  <c r="AL20" i="52"/>
  <c r="AD20" i="52"/>
  <c r="AR8" i="52"/>
  <c r="AI8" i="52"/>
  <c r="AP16" i="52"/>
  <c r="AH16" i="52"/>
  <c r="AJ14" i="52"/>
  <c r="AB14" i="52"/>
  <c r="AO15" i="52"/>
  <c r="AG15" i="52"/>
  <c r="AE23" i="52"/>
  <c r="AM23" i="52"/>
  <c r="BL13" i="52"/>
  <c r="R13" i="52" s="1"/>
  <c r="BG16" i="52"/>
  <c r="M16" i="52" s="1"/>
  <c r="AJ19" i="52"/>
  <c r="AB19" i="52"/>
  <c r="BK21" i="52"/>
  <c r="Q21" i="52" s="1"/>
  <c r="T21" i="52" s="1"/>
  <c r="L21" i="52" s="1"/>
  <c r="AN23" i="52"/>
  <c r="AF23" i="52"/>
  <c r="AK20" i="52"/>
  <c r="AC20" i="52"/>
  <c r="AJ23" i="52"/>
  <c r="AB23" i="52"/>
  <c r="T23" i="52"/>
  <c r="L23" i="52" s="1"/>
  <c r="BJ22" i="52"/>
  <c r="P22" i="52" s="1"/>
  <c r="P30" i="52" s="1"/>
  <c r="AL26" i="52"/>
  <c r="AD26" i="52"/>
  <c r="AO24" i="52"/>
  <c r="AG24" i="52"/>
  <c r="AI9" i="52"/>
  <c r="AR9" i="52"/>
  <c r="AL30" i="54" l="1"/>
  <c r="AQ28" i="54"/>
  <c r="AQ15" i="54"/>
  <c r="AI28" i="54"/>
  <c r="AQ16" i="54"/>
  <c r="AQ20" i="54"/>
  <c r="AV18" i="54"/>
  <c r="AX15" i="54"/>
  <c r="AX27" i="54"/>
  <c r="AI16" i="54"/>
  <c r="AQ6" i="54"/>
  <c r="AQ24" i="54"/>
  <c r="AQ21" i="54"/>
  <c r="AI6" i="54"/>
  <c r="AW15" i="54"/>
  <c r="AT15" i="54"/>
  <c r="AS23" i="54"/>
  <c r="AW22" i="54"/>
  <c r="AV20" i="54"/>
  <c r="AS14" i="54"/>
  <c r="AU21" i="54"/>
  <c r="AT13" i="54"/>
  <c r="AQ22" i="54"/>
  <c r="AN30" i="54"/>
  <c r="AI13" i="54"/>
  <c r="AY13" i="54" s="1"/>
  <c r="AQ23" i="54"/>
  <c r="AW28" i="54"/>
  <c r="AD30" i="54"/>
  <c r="AV17" i="54"/>
  <c r="AV14" i="54"/>
  <c r="AU20" i="54"/>
  <c r="AU25" i="54"/>
  <c r="AX13" i="54"/>
  <c r="AJ30" i="54"/>
  <c r="AU28" i="54"/>
  <c r="AQ18" i="54"/>
  <c r="AU24" i="54"/>
  <c r="AO30" i="54"/>
  <c r="AT23" i="54"/>
  <c r="AX19" i="54"/>
  <c r="AU14" i="54"/>
  <c r="AS21" i="54"/>
  <c r="AS22" i="54"/>
  <c r="AP30" i="54"/>
  <c r="AQ19" i="54"/>
  <c r="AY17" i="54"/>
  <c r="AV29" i="54"/>
  <c r="AW24" i="54"/>
  <c r="AQ14" i="54"/>
  <c r="AG30" i="54"/>
  <c r="AR20" i="54"/>
  <c r="AI20" i="54"/>
  <c r="AI29" i="54"/>
  <c r="AY29" i="54" s="1"/>
  <c r="AI24" i="54"/>
  <c r="AU22" i="54"/>
  <c r="AH30" i="54"/>
  <c r="AC30" i="54"/>
  <c r="AS6" i="54"/>
  <c r="AR18" i="54"/>
  <c r="AI18" i="54"/>
  <c r="AF30" i="54"/>
  <c r="AS19" i="54"/>
  <c r="AQ27" i="54"/>
  <c r="AS18" i="54"/>
  <c r="AW18" i="54"/>
  <c r="AW23" i="54"/>
  <c r="AU16" i="54"/>
  <c r="AE30" i="54"/>
  <c r="AU6" i="54"/>
  <c r="AI15" i="54"/>
  <c r="AB30" i="54"/>
  <c r="AK30" i="54"/>
  <c r="AR25" i="54"/>
  <c r="AI25" i="54"/>
  <c r="AI14" i="54"/>
  <c r="AI23" i="54"/>
  <c r="AI21" i="54"/>
  <c r="AT27" i="54"/>
  <c r="AS27" i="54"/>
  <c r="AI27" i="54"/>
  <c r="AI19" i="54"/>
  <c r="AX16" i="54"/>
  <c r="AW21" i="54"/>
  <c r="T30" i="54"/>
  <c r="L6" i="54"/>
  <c r="AY26" i="54"/>
  <c r="AI22" i="54"/>
  <c r="AM30" i="54"/>
  <c r="AW14" i="54"/>
  <c r="AW26" i="54"/>
  <c r="AQ25" i="54"/>
  <c r="AY17" i="53"/>
  <c r="AN30" i="53"/>
  <c r="AY18" i="53"/>
  <c r="AT30" i="53"/>
  <c r="AQ19" i="53"/>
  <c r="AG30" i="53"/>
  <c r="AQ14" i="53"/>
  <c r="AE30" i="53"/>
  <c r="AU30" i="53" s="1"/>
  <c r="AF30" i="53"/>
  <c r="AQ22" i="53"/>
  <c r="AO30" i="53"/>
  <c r="AI19" i="53"/>
  <c r="AW16" i="53"/>
  <c r="AH30" i="53"/>
  <c r="AH31" i="53" s="1"/>
  <c r="AP30" i="53"/>
  <c r="AY29" i="53"/>
  <c r="AY16" i="53"/>
  <c r="AI14" i="53"/>
  <c r="AS22" i="53"/>
  <c r="AK30" i="53"/>
  <c r="AS30" i="53" s="1"/>
  <c r="AI27" i="53"/>
  <c r="AI20" i="53"/>
  <c r="AY15" i="53"/>
  <c r="AQ20" i="53"/>
  <c r="AQ26" i="53"/>
  <c r="AS23" i="53"/>
  <c r="AQ27" i="53"/>
  <c r="AY24" i="53"/>
  <c r="AI23" i="53"/>
  <c r="AY23" i="53" s="1"/>
  <c r="AS27" i="53"/>
  <c r="AW27" i="53"/>
  <c r="AT28" i="53"/>
  <c r="AR13" i="53"/>
  <c r="AI13" i="53"/>
  <c r="AY13" i="53" s="1"/>
  <c r="AJ30" i="53"/>
  <c r="AV17" i="53"/>
  <c r="AW22" i="53"/>
  <c r="AY6" i="53"/>
  <c r="AT19" i="53"/>
  <c r="AW14" i="53"/>
  <c r="AV21" i="53"/>
  <c r="AX19" i="53"/>
  <c r="AI22" i="53"/>
  <c r="AI21" i="53"/>
  <c r="AR21" i="53"/>
  <c r="AY25" i="53"/>
  <c r="T30" i="53"/>
  <c r="AV26" i="53"/>
  <c r="AR26" i="53"/>
  <c r="AI26" i="53"/>
  <c r="AX24" i="53"/>
  <c r="AT20" i="53"/>
  <c r="AU21" i="53"/>
  <c r="AC31" i="53"/>
  <c r="AU20" i="53"/>
  <c r="AS14" i="53"/>
  <c r="AW19" i="53"/>
  <c r="AB30" i="53"/>
  <c r="AI28" i="53"/>
  <c r="AY28" i="53" s="1"/>
  <c r="AQ21" i="53"/>
  <c r="AF30" i="52"/>
  <c r="AQ14" i="52"/>
  <c r="AS28" i="52"/>
  <c r="AW20" i="52"/>
  <c r="AW18" i="52"/>
  <c r="AT20" i="52"/>
  <c r="AT13" i="52"/>
  <c r="AX25" i="52"/>
  <c r="AX17" i="52"/>
  <c r="AN30" i="52"/>
  <c r="T19" i="52"/>
  <c r="L19" i="52" s="1"/>
  <c r="AV20" i="52"/>
  <c r="AT23" i="52"/>
  <c r="AS16" i="52"/>
  <c r="AY9" i="52"/>
  <c r="AU26" i="52"/>
  <c r="AW23" i="52"/>
  <c r="AS26" i="52"/>
  <c r="AU17" i="52"/>
  <c r="AS21" i="52"/>
  <c r="AY12" i="52"/>
  <c r="AY8" i="52"/>
  <c r="AY7" i="52"/>
  <c r="R30" i="52"/>
  <c r="AX16" i="52"/>
  <c r="AT28" i="52"/>
  <c r="T22" i="52"/>
  <c r="L22" i="52" s="1"/>
  <c r="AS25" i="52"/>
  <c r="AT14" i="52"/>
  <c r="AS14" i="52"/>
  <c r="AX22" i="52"/>
  <c r="AW27" i="52"/>
  <c r="AX26" i="52"/>
  <c r="AV24" i="52"/>
  <c r="AW16" i="52"/>
  <c r="AV15" i="52"/>
  <c r="AQ23" i="52"/>
  <c r="AU23" i="52"/>
  <c r="AL30" i="52"/>
  <c r="AS23" i="52"/>
  <c r="AX28" i="52"/>
  <c r="AS27" i="52"/>
  <c r="AW22" i="52"/>
  <c r="AT16" i="52"/>
  <c r="AS19" i="52"/>
  <c r="AU27" i="52"/>
  <c r="AQ29" i="52"/>
  <c r="AV29" i="52"/>
  <c r="AS29" i="52"/>
  <c r="AV27" i="52"/>
  <c r="AT25" i="52"/>
  <c r="AX23" i="52"/>
  <c r="AT17" i="52"/>
  <c r="AK24" i="52"/>
  <c r="AQ24" i="52" s="1"/>
  <c r="AC24" i="52"/>
  <c r="AO17" i="52"/>
  <c r="AG17" i="52"/>
  <c r="AE30" i="52"/>
  <c r="AU6" i="52"/>
  <c r="AQ20" i="52"/>
  <c r="AT26" i="52"/>
  <c r="AR23" i="52"/>
  <c r="AI23" i="52"/>
  <c r="AV23" i="52"/>
  <c r="AR19" i="52"/>
  <c r="T17" i="52"/>
  <c r="L17" i="52" s="1"/>
  <c r="AX13" i="52"/>
  <c r="AX18" i="52"/>
  <c r="AW28" i="52"/>
  <c r="AR22" i="52"/>
  <c r="AX29" i="52"/>
  <c r="AT22" i="52"/>
  <c r="AU14" i="52"/>
  <c r="AQ25" i="52"/>
  <c r="AX24" i="52"/>
  <c r="AW25" i="52"/>
  <c r="AX21" i="52"/>
  <c r="AV25" i="52"/>
  <c r="AU15" i="52"/>
  <c r="AU20" i="52"/>
  <c r="AC30" i="52"/>
  <c r="AS6" i="52"/>
  <c r="AM30" i="52"/>
  <c r="AX20" i="52"/>
  <c r="AR13" i="52"/>
  <c r="AI13" i="52"/>
  <c r="AY13" i="52" s="1"/>
  <c r="AV17" i="52"/>
  <c r="AV18" i="52"/>
  <c r="AU19" i="52"/>
  <c r="AV22" i="52"/>
  <c r="AV26" i="52"/>
  <c r="AQ28" i="52"/>
  <c r="AD30" i="52"/>
  <c r="AX27" i="52"/>
  <c r="AW26" i="52"/>
  <c r="AK18" i="52"/>
  <c r="AQ18" i="52" s="1"/>
  <c r="AC18" i="52"/>
  <c r="AV19" i="52"/>
  <c r="AV13" i="52"/>
  <c r="AQ15" i="52"/>
  <c r="AS22" i="52"/>
  <c r="AQ26" i="52"/>
  <c r="AR21" i="52"/>
  <c r="AU18" i="52"/>
  <c r="AT18" i="52"/>
  <c r="AT29" i="52"/>
  <c r="AO13" i="52"/>
  <c r="AO30" i="52" s="1"/>
  <c r="AG13" i="52"/>
  <c r="AB31" i="52"/>
  <c r="T13" i="52"/>
  <c r="AR28" i="52"/>
  <c r="AI28" i="52"/>
  <c r="AK30" i="52"/>
  <c r="AY11" i="52"/>
  <c r="AK17" i="52"/>
  <c r="AC17" i="52"/>
  <c r="AP19" i="52"/>
  <c r="AH19" i="52"/>
  <c r="AQ6" i="52"/>
  <c r="T24" i="52"/>
  <c r="L24" i="52" s="1"/>
  <c r="AI26" i="52"/>
  <c r="AR26" i="52"/>
  <c r="AR25" i="52"/>
  <c r="AI25" i="52"/>
  <c r="AI15" i="52"/>
  <c r="AR15" i="52"/>
  <c r="AR14" i="52"/>
  <c r="AI14" i="52"/>
  <c r="AR17" i="52"/>
  <c r="AR27" i="52"/>
  <c r="AI27" i="52"/>
  <c r="AW24" i="52"/>
  <c r="AM22" i="52"/>
  <c r="AQ22" i="52" s="1"/>
  <c r="AE22" i="52"/>
  <c r="AS20" i="52"/>
  <c r="AN21" i="52"/>
  <c r="AQ21" i="52" s="1"/>
  <c r="AF21" i="52"/>
  <c r="AI21" i="52" s="1"/>
  <c r="AJ16" i="52"/>
  <c r="AQ16" i="52" s="1"/>
  <c r="AB16" i="52"/>
  <c r="T16" i="52"/>
  <c r="L16" i="52" s="1"/>
  <c r="AW15" i="52"/>
  <c r="M30" i="52"/>
  <c r="AT15" i="52"/>
  <c r="AQ17" i="52"/>
  <c r="AW19" i="52"/>
  <c r="AI18" i="52"/>
  <c r="AR18" i="52"/>
  <c r="AU21" i="52"/>
  <c r="AU25" i="52"/>
  <c r="AV28" i="52"/>
  <c r="AQ27" i="52"/>
  <c r="AI6" i="52"/>
  <c r="AU28" i="52"/>
  <c r="AT27" i="52"/>
  <c r="AL19" i="52"/>
  <c r="AD19" i="52"/>
  <c r="AS13" i="52"/>
  <c r="AS15" i="52"/>
  <c r="N30" i="52"/>
  <c r="AU13" i="52"/>
  <c r="AX15" i="52"/>
  <c r="AW14" i="52"/>
  <c r="AU29" i="52"/>
  <c r="AU16" i="52"/>
  <c r="AR29" i="52"/>
  <c r="AI29" i="52"/>
  <c r="AT21" i="52"/>
  <c r="AU24" i="52"/>
  <c r="AP14" i="52"/>
  <c r="AP30" i="52" s="1"/>
  <c r="AH14" i="52"/>
  <c r="AH30" i="52" s="1"/>
  <c r="S30" i="52"/>
  <c r="AV14" i="52"/>
  <c r="AW6" i="52"/>
  <c r="AJ30" i="52"/>
  <c r="AR30" i="52" s="1"/>
  <c r="AR24" i="52"/>
  <c r="AY10" i="52"/>
  <c r="AI20" i="52"/>
  <c r="AR20" i="52"/>
  <c r="AT24" i="52"/>
  <c r="AV16" i="52"/>
  <c r="AW21" i="52"/>
  <c r="AW29" i="52"/>
  <c r="Q30" i="52"/>
  <c r="AQ32" i="54" l="1"/>
  <c r="AY15" i="54"/>
  <c r="AY16" i="54"/>
  <c r="AY20" i="54"/>
  <c r="AY28" i="54"/>
  <c r="AY21" i="54"/>
  <c r="AY22" i="54"/>
  <c r="AY19" i="54"/>
  <c r="AT30" i="54"/>
  <c r="AV30" i="54"/>
  <c r="AY6" i="54"/>
  <c r="AY24" i="54"/>
  <c r="AY18" i="54"/>
  <c r="AY23" i="54"/>
  <c r="AQ30" i="54"/>
  <c r="AZ33" i="54" s="1"/>
  <c r="BB33" i="54" s="1"/>
  <c r="AY14" i="54"/>
  <c r="AW30" i="54"/>
  <c r="AY25" i="54"/>
  <c r="AY27" i="54"/>
  <c r="AX30" i="54"/>
  <c r="AH31" i="54"/>
  <c r="AU30" i="54"/>
  <c r="AI30" i="54"/>
  <c r="AB31" i="54"/>
  <c r="AR30" i="54"/>
  <c r="AC31" i="54"/>
  <c r="AS30" i="54"/>
  <c r="AV30" i="53"/>
  <c r="AY14" i="53"/>
  <c r="AY19" i="53"/>
  <c r="AY26" i="53"/>
  <c r="AW30" i="53"/>
  <c r="AY20" i="53"/>
  <c r="AY22" i="53"/>
  <c r="AQ32" i="53"/>
  <c r="AX30" i="53"/>
  <c r="AY27" i="53"/>
  <c r="AY21" i="53"/>
  <c r="AQ30" i="53"/>
  <c r="AZ33" i="53" s="1"/>
  <c r="BB33" i="53" s="1"/>
  <c r="AB31" i="53"/>
  <c r="AR30" i="53"/>
  <c r="AI30" i="53"/>
  <c r="AV30" i="52"/>
  <c r="AY26" i="52"/>
  <c r="AY15" i="52"/>
  <c r="AY14" i="52"/>
  <c r="AY25" i="52"/>
  <c r="AQ19" i="52"/>
  <c r="AQ30" i="52" s="1"/>
  <c r="AZ33" i="52" s="1"/>
  <c r="BB33" i="52" s="1"/>
  <c r="AY20" i="52"/>
  <c r="AW17" i="52"/>
  <c r="AS17" i="52"/>
  <c r="AY23" i="52"/>
  <c r="AS24" i="52"/>
  <c r="AT19" i="52"/>
  <c r="AX14" i="52"/>
  <c r="AW13" i="52"/>
  <c r="AI24" i="52"/>
  <c r="AY24" i="52" s="1"/>
  <c r="AT30" i="52"/>
  <c r="AY29" i="52"/>
  <c r="AU22" i="52"/>
  <c r="AX19" i="52"/>
  <c r="AI17" i="52"/>
  <c r="AY17" i="52" s="1"/>
  <c r="AY21" i="52"/>
  <c r="AY6" i="52"/>
  <c r="AR16" i="52"/>
  <c r="AI16" i="52"/>
  <c r="AY16" i="52" s="1"/>
  <c r="AY27" i="52"/>
  <c r="L13" i="52"/>
  <c r="T30" i="52"/>
  <c r="AS18" i="52"/>
  <c r="AS30" i="52"/>
  <c r="AC31" i="52"/>
  <c r="AI22" i="52"/>
  <c r="AY22" i="52" s="1"/>
  <c r="AY18" i="52"/>
  <c r="AG30" i="52"/>
  <c r="AW30" i="52" s="1"/>
  <c r="AV21" i="52"/>
  <c r="AY28" i="52"/>
  <c r="AQ32" i="52"/>
  <c r="AH31" i="52"/>
  <c r="AX30" i="52"/>
  <c r="AI19" i="52"/>
  <c r="AU30" i="52"/>
  <c r="AQ33" i="54" l="1"/>
  <c r="AY32" i="54"/>
  <c r="D33" i="54"/>
  <c r="D34" i="54" s="1"/>
  <c r="AY30" i="54"/>
  <c r="AQ33" i="53"/>
  <c r="AY32" i="53"/>
  <c r="AY30" i="53"/>
  <c r="D33" i="53"/>
  <c r="D34" i="53" s="1"/>
  <c r="AY19" i="52"/>
  <c r="AQ33" i="52"/>
  <c r="AI30" i="52"/>
  <c r="BC33" i="54" l="1"/>
  <c r="BD33" i="54" s="1"/>
  <c r="AY33" i="54"/>
  <c r="AY33" i="53"/>
  <c r="BC33" i="53"/>
  <c r="BD33" i="53" s="1"/>
  <c r="AY32" i="52"/>
  <c r="AY30" i="52"/>
  <c r="D33" i="52"/>
  <c r="D34" i="52" s="1"/>
  <c r="AY33" i="52" l="1"/>
  <c r="BC33" i="52"/>
  <c r="BD33" i="52" s="1"/>
  <c r="BM29" i="44" l="1"/>
  <c r="BL29" i="44"/>
  <c r="BK29" i="44"/>
  <c r="BJ29" i="44"/>
  <c r="BI29" i="44"/>
  <c r="BH29" i="44"/>
  <c r="BG29" i="44"/>
  <c r="BM28" i="44"/>
  <c r="BL28" i="44"/>
  <c r="BK28" i="44"/>
  <c r="BJ28" i="44"/>
  <c r="BI28" i="44"/>
  <c r="BH28" i="44"/>
  <c r="BG28" i="44"/>
  <c r="BM27" i="44"/>
  <c r="BL27" i="44"/>
  <c r="BK27" i="44"/>
  <c r="BJ27" i="44"/>
  <c r="BI27" i="44"/>
  <c r="BH27" i="44"/>
  <c r="BG27" i="44"/>
  <c r="BM26" i="44"/>
  <c r="BL26" i="44"/>
  <c r="BK26" i="44"/>
  <c r="BJ26" i="44"/>
  <c r="BI26" i="44"/>
  <c r="BH26" i="44"/>
  <c r="BG26" i="44"/>
  <c r="BM25" i="44"/>
  <c r="BL25" i="44"/>
  <c r="BK25" i="44"/>
  <c r="BJ25" i="44"/>
  <c r="BI25" i="44"/>
  <c r="BH25" i="44"/>
  <c r="BG25" i="44"/>
  <c r="BM24" i="44"/>
  <c r="BL24" i="44"/>
  <c r="BK24" i="44"/>
  <c r="BJ24" i="44"/>
  <c r="BI24" i="44"/>
  <c r="BH24" i="44"/>
  <c r="BG24" i="44"/>
  <c r="BM23" i="44"/>
  <c r="BL23" i="44"/>
  <c r="BK23" i="44"/>
  <c r="BJ23" i="44"/>
  <c r="BI23" i="44"/>
  <c r="BH23" i="44"/>
  <c r="BG23" i="44"/>
  <c r="BM22" i="44"/>
  <c r="BL22" i="44"/>
  <c r="BK22" i="44"/>
  <c r="BJ22" i="44"/>
  <c r="BI22" i="44"/>
  <c r="BH22" i="44"/>
  <c r="BG22" i="44"/>
  <c r="BM21" i="44"/>
  <c r="BL21" i="44"/>
  <c r="BK21" i="44"/>
  <c r="BJ21" i="44"/>
  <c r="BI21" i="44"/>
  <c r="BH21" i="44"/>
  <c r="BG21" i="44"/>
  <c r="BM20" i="44"/>
  <c r="BL20" i="44"/>
  <c r="BK20" i="44"/>
  <c r="BJ20" i="44"/>
  <c r="BI20" i="44"/>
  <c r="BH20" i="44"/>
  <c r="BG20" i="44"/>
  <c r="BM19" i="44"/>
  <c r="BL19" i="44"/>
  <c r="BK19" i="44"/>
  <c r="BJ19" i="44"/>
  <c r="BI19" i="44"/>
  <c r="BH19" i="44"/>
  <c r="BG19" i="44"/>
  <c r="BM18" i="44"/>
  <c r="BL18" i="44"/>
  <c r="BK18" i="44"/>
  <c r="BJ18" i="44"/>
  <c r="BI18" i="44"/>
  <c r="BH18" i="44"/>
  <c r="BG18" i="44"/>
  <c r="BM17" i="44"/>
  <c r="BL17" i="44"/>
  <c r="BK17" i="44"/>
  <c r="BJ17" i="44"/>
  <c r="BI17" i="44"/>
  <c r="BH17" i="44"/>
  <c r="BG17" i="44"/>
  <c r="BM16" i="44"/>
  <c r="BL16" i="44"/>
  <c r="BK16" i="44"/>
  <c r="BJ16" i="44"/>
  <c r="BI16" i="44"/>
  <c r="BH16" i="44"/>
  <c r="BG16" i="44"/>
  <c r="BM15" i="44"/>
  <c r="BL15" i="44"/>
  <c r="BK15" i="44"/>
  <c r="BJ15" i="44"/>
  <c r="BI15" i="44"/>
  <c r="BH15" i="44"/>
  <c r="BG15" i="44"/>
  <c r="BM14" i="44"/>
  <c r="BL14" i="44"/>
  <c r="BK14" i="44"/>
  <c r="BJ14" i="44"/>
  <c r="BI14" i="44"/>
  <c r="BH14" i="44"/>
  <c r="BG14" i="44"/>
  <c r="BM13" i="44"/>
  <c r="BL13" i="44"/>
  <c r="BK13" i="44"/>
  <c r="BJ13" i="44"/>
  <c r="BI13" i="44"/>
  <c r="BH13" i="44"/>
  <c r="BG13" i="44"/>
  <c r="BM6" i="44"/>
  <c r="BL6" i="44"/>
  <c r="BK6" i="44"/>
  <c r="BJ6" i="44"/>
  <c r="BI6" i="44"/>
  <c r="BH6" i="44"/>
  <c r="BG6" i="44"/>
  <c r="BC33" i="35"/>
  <c r="BC33" i="6"/>
  <c r="BM29" i="47" l="1"/>
  <c r="BL29" i="47"/>
  <c r="BK29" i="47"/>
  <c r="BJ29" i="47"/>
  <c r="BI29" i="47"/>
  <c r="BH29" i="47"/>
  <c r="BG29" i="47"/>
  <c r="BM28" i="47"/>
  <c r="BL28" i="47"/>
  <c r="BK28" i="47"/>
  <c r="BJ28" i="47"/>
  <c r="BI28" i="47"/>
  <c r="BH28" i="47"/>
  <c r="BG28" i="47"/>
  <c r="BM27" i="47"/>
  <c r="BL27" i="47"/>
  <c r="BK27" i="47"/>
  <c r="BJ27" i="47"/>
  <c r="BI27" i="47"/>
  <c r="BH27" i="47"/>
  <c r="BG27" i="47"/>
  <c r="BM26" i="47"/>
  <c r="BL26" i="47"/>
  <c r="BK26" i="47"/>
  <c r="BJ26" i="47"/>
  <c r="BI26" i="47"/>
  <c r="BH26" i="47"/>
  <c r="BG26" i="47"/>
  <c r="BM25" i="47"/>
  <c r="BL25" i="47"/>
  <c r="BK25" i="47"/>
  <c r="BJ25" i="47"/>
  <c r="BI25" i="47"/>
  <c r="BH25" i="47"/>
  <c r="BG25" i="47"/>
  <c r="BM24" i="47"/>
  <c r="BL24" i="47"/>
  <c r="BK24" i="47"/>
  <c r="BJ24" i="47"/>
  <c r="BI24" i="47"/>
  <c r="BH24" i="47"/>
  <c r="BG24" i="47"/>
  <c r="BM23" i="47"/>
  <c r="BL23" i="47"/>
  <c r="BK23" i="47"/>
  <c r="BJ23" i="47"/>
  <c r="BI23" i="47"/>
  <c r="BH23" i="47"/>
  <c r="BG23" i="47"/>
  <c r="BM22" i="47"/>
  <c r="BL22" i="47"/>
  <c r="BK22" i="47"/>
  <c r="BJ22" i="47"/>
  <c r="BI22" i="47"/>
  <c r="BH22" i="47"/>
  <c r="BG22" i="47"/>
  <c r="BM21" i="47"/>
  <c r="BL21" i="47"/>
  <c r="BK21" i="47"/>
  <c r="BJ21" i="47"/>
  <c r="BI21" i="47"/>
  <c r="BH21" i="47"/>
  <c r="BG21" i="47"/>
  <c r="BM20" i="47"/>
  <c r="BL20" i="47"/>
  <c r="BK20" i="47"/>
  <c r="BJ20" i="47"/>
  <c r="BI20" i="47"/>
  <c r="BH20" i="47"/>
  <c r="BG20" i="47"/>
  <c r="BM19" i="47"/>
  <c r="BL19" i="47"/>
  <c r="BK19" i="47"/>
  <c r="BJ19" i="47"/>
  <c r="BI19" i="47"/>
  <c r="BH19" i="47"/>
  <c r="BG19" i="47"/>
  <c r="BM18" i="47"/>
  <c r="BL18" i="47"/>
  <c r="BK18" i="47"/>
  <c r="BJ18" i="47"/>
  <c r="BI18" i="47"/>
  <c r="BH18" i="47"/>
  <c r="BG18" i="47"/>
  <c r="BM17" i="47"/>
  <c r="BL17" i="47"/>
  <c r="BK17" i="47"/>
  <c r="BJ17" i="47"/>
  <c r="BI17" i="47"/>
  <c r="BH17" i="47"/>
  <c r="BG17" i="47"/>
  <c r="BM16" i="47"/>
  <c r="BL16" i="47"/>
  <c r="BK16" i="47"/>
  <c r="BJ16" i="47"/>
  <c r="BI16" i="47"/>
  <c r="BH16" i="47"/>
  <c r="BG16" i="47"/>
  <c r="BM15" i="47"/>
  <c r="BL15" i="47"/>
  <c r="BK15" i="47"/>
  <c r="BJ15" i="47"/>
  <c r="BI15" i="47"/>
  <c r="BH15" i="47"/>
  <c r="BG15" i="47"/>
  <c r="BM14" i="47"/>
  <c r="BL14" i="47"/>
  <c r="BK14" i="47"/>
  <c r="BJ14" i="47"/>
  <c r="BI14" i="47"/>
  <c r="BH14" i="47"/>
  <c r="BG14" i="47"/>
  <c r="BM13" i="47"/>
  <c r="BL13" i="47"/>
  <c r="BK13" i="47"/>
  <c r="BJ13" i="47"/>
  <c r="BI13" i="47"/>
  <c r="BH13" i="47"/>
  <c r="BG13" i="47"/>
  <c r="BM6" i="47"/>
  <c r="BL6" i="47"/>
  <c r="BK6" i="47"/>
  <c r="BJ6" i="47"/>
  <c r="BI6" i="47"/>
  <c r="BH6" i="47"/>
  <c r="BG6" i="47"/>
  <c r="BS5" i="45"/>
  <c r="BS6" i="45" s="1"/>
  <c r="BS7" i="45" s="1"/>
  <c r="BM7" i="13"/>
  <c r="BL7" i="13"/>
  <c r="BK7" i="13"/>
  <c r="BJ7" i="13"/>
  <c r="BI7" i="13"/>
  <c r="BH7" i="13"/>
  <c r="BG7" i="13"/>
  <c r="BM6" i="13"/>
  <c r="BL6" i="13"/>
  <c r="BK6" i="13"/>
  <c r="BJ6" i="13"/>
  <c r="BI6" i="13"/>
  <c r="BH6" i="13"/>
  <c r="BG6" i="13"/>
  <c r="BH26" i="45" l="1"/>
  <c r="BL26" i="45"/>
  <c r="BI27" i="45"/>
  <c r="BM27" i="45"/>
  <c r="BJ28" i="45"/>
  <c r="BI26" i="45"/>
  <c r="BM26" i="45"/>
  <c r="BJ27" i="45"/>
  <c r="BG28" i="45"/>
  <c r="BK28" i="45"/>
  <c r="BJ26" i="45"/>
  <c r="BG27" i="45"/>
  <c r="BK27" i="45"/>
  <c r="BH28" i="45"/>
  <c r="BL28" i="45"/>
  <c r="BG26" i="45"/>
  <c r="BK26" i="45"/>
  <c r="BH27" i="45"/>
  <c r="BL27" i="45"/>
  <c r="BI28" i="45"/>
  <c r="BM28" i="45"/>
  <c r="BO5" i="49" l="1"/>
  <c r="BO6" i="49" s="1"/>
  <c r="BO7" i="49" s="1"/>
  <c r="BO8" i="49" s="1"/>
  <c r="BO9" i="49" s="1"/>
  <c r="BO10" i="49" s="1"/>
  <c r="BO4" i="49"/>
  <c r="BR4" i="38" l="1"/>
  <c r="BR5" i="38" s="1"/>
  <c r="BR6" i="38" s="1"/>
  <c r="BR7" i="38" s="1"/>
  <c r="BR8" i="38" s="1"/>
  <c r="BR9" i="38" s="1"/>
  <c r="BR10" i="38" s="1"/>
  <c r="BM29" i="38"/>
  <c r="BL29" i="38"/>
  <c r="BK29" i="38"/>
  <c r="BJ29" i="38"/>
  <c r="BI29" i="38"/>
  <c r="BH29" i="38"/>
  <c r="BG29" i="38"/>
  <c r="BM25" i="38"/>
  <c r="BL25" i="38"/>
  <c r="BK25" i="38"/>
  <c r="BJ25" i="38"/>
  <c r="BI25" i="38"/>
  <c r="BH25" i="38"/>
  <c r="BM28" i="26"/>
  <c r="BL28" i="26"/>
  <c r="BK28" i="26"/>
  <c r="BJ28" i="26"/>
  <c r="BI28" i="26"/>
  <c r="BH28" i="26"/>
  <c r="BG28" i="26"/>
  <c r="BM27" i="26"/>
  <c r="BL27" i="26"/>
  <c r="BK27" i="26"/>
  <c r="BJ27" i="26"/>
  <c r="BI27" i="26"/>
  <c r="BH27" i="26"/>
  <c r="BG27" i="26"/>
  <c r="BM26" i="26"/>
  <c r="BL26" i="26"/>
  <c r="BK26" i="26"/>
  <c r="BJ26" i="26"/>
  <c r="BI26" i="26"/>
  <c r="BH26" i="26"/>
  <c r="BG26" i="26"/>
  <c r="BR4" i="26"/>
  <c r="BR5" i="26" s="1"/>
  <c r="BR6" i="26" s="1"/>
  <c r="BR7" i="26" s="1"/>
  <c r="BR8" i="26" s="1"/>
  <c r="BR9" i="26" s="1"/>
  <c r="BR10" i="26" s="1"/>
  <c r="BO5" i="26"/>
  <c r="BO6" i="26" s="1"/>
  <c r="BO7" i="26" s="1"/>
  <c r="BO8" i="26" s="1"/>
  <c r="BO9" i="26" s="1"/>
  <c r="BO10" i="26" s="1"/>
  <c r="BO4" i="26"/>
  <c r="BH26" i="38" l="1"/>
  <c r="BL26" i="38"/>
  <c r="BI27" i="38"/>
  <c r="BM27" i="38"/>
  <c r="BJ28" i="38"/>
  <c r="BI26" i="38"/>
  <c r="BM26" i="38"/>
  <c r="BJ27" i="38"/>
  <c r="BG28" i="38"/>
  <c r="BK28" i="38"/>
  <c r="BJ26" i="38"/>
  <c r="BG27" i="38"/>
  <c r="BK27" i="38"/>
  <c r="BH28" i="38"/>
  <c r="BL28" i="38"/>
  <c r="BG26" i="38"/>
  <c r="BK26" i="38"/>
  <c r="BH27" i="38"/>
  <c r="BL27" i="38"/>
  <c r="BM28" i="38"/>
  <c r="BO5" i="50" l="1"/>
  <c r="BO6" i="50" s="1"/>
  <c r="BO7" i="50" s="1"/>
  <c r="BO8" i="50" s="1"/>
  <c r="BO9" i="50" s="1"/>
  <c r="BO10" i="50" s="1"/>
  <c r="BO4" i="50"/>
  <c r="BF29" i="50"/>
  <c r="BE29" i="50"/>
  <c r="BD29" i="50"/>
  <c r="BC29" i="50"/>
  <c r="BB29" i="50"/>
  <c r="BA29" i="50"/>
  <c r="AZ29" i="50"/>
  <c r="BF28" i="50"/>
  <c r="BE28" i="50"/>
  <c r="BD28" i="50"/>
  <c r="BC28" i="50"/>
  <c r="BB28" i="50"/>
  <c r="BA28" i="50"/>
  <c r="AZ28" i="50"/>
  <c r="BF27" i="50"/>
  <c r="BE27" i="50"/>
  <c r="BD27" i="50"/>
  <c r="BC27" i="50"/>
  <c r="BB27" i="50"/>
  <c r="BA27" i="50"/>
  <c r="AZ27" i="50"/>
  <c r="BF26" i="50"/>
  <c r="BE26" i="50"/>
  <c r="BD26" i="50"/>
  <c r="BC26" i="50"/>
  <c r="BB26" i="50"/>
  <c r="BA26" i="50"/>
  <c r="AZ26" i="50"/>
  <c r="BF25" i="50"/>
  <c r="BE25" i="50"/>
  <c r="BD25" i="50"/>
  <c r="BC25" i="50"/>
  <c r="BB25" i="50"/>
  <c r="BA25" i="50"/>
  <c r="AZ25" i="50"/>
  <c r="BF24" i="50"/>
  <c r="BE24" i="50"/>
  <c r="BD24" i="50"/>
  <c r="BC24" i="50"/>
  <c r="BB24" i="50"/>
  <c r="BA24" i="50"/>
  <c r="AZ24" i="50"/>
  <c r="BF23" i="50"/>
  <c r="BE23" i="50"/>
  <c r="BD23" i="50"/>
  <c r="BC23" i="50"/>
  <c r="BB23" i="50"/>
  <c r="BA23" i="50"/>
  <c r="AZ23" i="50"/>
  <c r="BF22" i="50"/>
  <c r="BE22" i="50"/>
  <c r="BD22" i="50"/>
  <c r="BC22" i="50"/>
  <c r="BB22" i="50"/>
  <c r="BA22" i="50"/>
  <c r="AZ22" i="50"/>
  <c r="BF21" i="50"/>
  <c r="BE21" i="50"/>
  <c r="BD21" i="50"/>
  <c r="BC21" i="50"/>
  <c r="BB21" i="50"/>
  <c r="BA21" i="50"/>
  <c r="AZ21" i="50"/>
  <c r="BF20" i="50"/>
  <c r="BE20" i="50"/>
  <c r="BD20" i="50"/>
  <c r="BC20" i="50"/>
  <c r="BB20" i="50"/>
  <c r="BA20" i="50"/>
  <c r="AZ20" i="50"/>
  <c r="BF19" i="50"/>
  <c r="BE19" i="50"/>
  <c r="BD19" i="50"/>
  <c r="BC19" i="50"/>
  <c r="BB19" i="50"/>
  <c r="BA19" i="50"/>
  <c r="AZ19" i="50"/>
  <c r="BF18" i="50"/>
  <c r="BE18" i="50"/>
  <c r="BD18" i="50"/>
  <c r="BC18" i="50"/>
  <c r="BB18" i="50"/>
  <c r="BA18" i="50"/>
  <c r="AZ18" i="50"/>
  <c r="BF17" i="50"/>
  <c r="BE17" i="50"/>
  <c r="BD17" i="50"/>
  <c r="BC17" i="50"/>
  <c r="BB17" i="50"/>
  <c r="BA17" i="50"/>
  <c r="AZ17" i="50"/>
  <c r="BF16" i="50"/>
  <c r="BE16" i="50"/>
  <c r="BD16" i="50"/>
  <c r="BC16" i="50"/>
  <c r="BB16" i="50"/>
  <c r="BA16" i="50"/>
  <c r="AZ16" i="50"/>
  <c r="BF15" i="50"/>
  <c r="BE15" i="50"/>
  <c r="BD15" i="50"/>
  <c r="BC15" i="50"/>
  <c r="BB15" i="50"/>
  <c r="BA15" i="50"/>
  <c r="AZ15" i="50"/>
  <c r="BF14" i="50"/>
  <c r="BE14" i="50"/>
  <c r="BD14" i="50"/>
  <c r="BC14" i="50"/>
  <c r="BB14" i="50"/>
  <c r="BA14" i="50"/>
  <c r="AZ14" i="50"/>
  <c r="BF13" i="50"/>
  <c r="BE13" i="50"/>
  <c r="BD13" i="50"/>
  <c r="BC13" i="50"/>
  <c r="BB13" i="50"/>
  <c r="BA13" i="50"/>
  <c r="AZ13" i="50"/>
  <c r="BF12" i="50"/>
  <c r="BE12" i="50"/>
  <c r="BD12" i="50"/>
  <c r="BC12" i="50"/>
  <c r="BB12" i="50"/>
  <c r="BA12" i="50"/>
  <c r="AZ12" i="50"/>
  <c r="S12" i="50"/>
  <c r="R12" i="50"/>
  <c r="Q12" i="50"/>
  <c r="P12" i="50"/>
  <c r="O12" i="50"/>
  <c r="N12" i="50"/>
  <c r="M12" i="50"/>
  <c r="BF11" i="50"/>
  <c r="BE11" i="50"/>
  <c r="BD11" i="50"/>
  <c r="BC11" i="50"/>
  <c r="BB11" i="50"/>
  <c r="BA11" i="50"/>
  <c r="AZ11" i="50"/>
  <c r="S11" i="50"/>
  <c r="R11" i="50"/>
  <c r="Q11" i="50"/>
  <c r="P11" i="50"/>
  <c r="O11" i="50"/>
  <c r="N11" i="50"/>
  <c r="M11" i="50"/>
  <c r="BF10" i="50"/>
  <c r="BE10" i="50"/>
  <c r="BD10" i="50"/>
  <c r="BC10" i="50"/>
  <c r="BB10" i="50"/>
  <c r="BA10" i="50"/>
  <c r="AZ10" i="50"/>
  <c r="S10" i="50"/>
  <c r="R10" i="50"/>
  <c r="Q10" i="50"/>
  <c r="P10" i="50"/>
  <c r="O10" i="50"/>
  <c r="N10" i="50"/>
  <c r="M10" i="50"/>
  <c r="BF9" i="50"/>
  <c r="BE9" i="50"/>
  <c r="BD9" i="50"/>
  <c r="BC9" i="50"/>
  <c r="BB9" i="50"/>
  <c r="BA9" i="50"/>
  <c r="AZ9" i="50"/>
  <c r="S9" i="50"/>
  <c r="R9" i="50"/>
  <c r="Q9" i="50"/>
  <c r="P9" i="50"/>
  <c r="O9" i="50"/>
  <c r="N9" i="50"/>
  <c r="M9" i="50"/>
  <c r="BF8" i="50"/>
  <c r="BE8" i="50"/>
  <c r="BD8" i="50"/>
  <c r="BC8" i="50"/>
  <c r="BB8" i="50"/>
  <c r="BA8" i="50"/>
  <c r="AZ8" i="50"/>
  <c r="S8" i="50"/>
  <c r="R8" i="50"/>
  <c r="Q8" i="50"/>
  <c r="P8" i="50"/>
  <c r="O8" i="50"/>
  <c r="N8" i="50"/>
  <c r="M8" i="50"/>
  <c r="BF7" i="50"/>
  <c r="BE7" i="50"/>
  <c r="BD7" i="50"/>
  <c r="BC7" i="50"/>
  <c r="BB7" i="50"/>
  <c r="BA7" i="50"/>
  <c r="AZ7" i="50"/>
  <c r="S7" i="50"/>
  <c r="R7" i="50"/>
  <c r="Q7" i="50"/>
  <c r="P7" i="50"/>
  <c r="O7" i="50"/>
  <c r="N7" i="50"/>
  <c r="M7" i="50"/>
  <c r="BF6" i="50"/>
  <c r="BE6" i="50"/>
  <c r="BD6" i="50"/>
  <c r="BC6" i="50"/>
  <c r="BB6" i="50"/>
  <c r="BA6" i="50"/>
  <c r="AZ6" i="50"/>
  <c r="A3" i="50"/>
  <c r="BE28" i="49"/>
  <c r="BE29" i="49"/>
  <c r="BL29" i="49" s="1"/>
  <c r="R29" i="49" s="1"/>
  <c r="BL6" i="49"/>
  <c r="R6" i="49" s="1"/>
  <c r="BK6" i="49"/>
  <c r="Q6" i="49" s="1"/>
  <c r="BH6" i="49"/>
  <c r="BG6" i="49"/>
  <c r="BJ29" i="49"/>
  <c r="P29" i="49" s="1"/>
  <c r="BI29" i="49"/>
  <c r="O29" i="49" s="1"/>
  <c r="BM28" i="49"/>
  <c r="S28" i="49" s="1"/>
  <c r="BL28" i="49"/>
  <c r="R28" i="49" s="1"/>
  <c r="BI28" i="49"/>
  <c r="O28" i="49" s="1"/>
  <c r="BH28" i="49"/>
  <c r="N28" i="49" s="1"/>
  <c r="BL27" i="49"/>
  <c r="R27" i="49" s="1"/>
  <c r="BK27" i="49"/>
  <c r="Q27" i="49" s="1"/>
  <c r="BH27" i="49"/>
  <c r="N27" i="49" s="1"/>
  <c r="BG27" i="49"/>
  <c r="M27" i="49" s="1"/>
  <c r="BJ26" i="49"/>
  <c r="P26" i="49" s="1"/>
  <c r="BM25" i="49"/>
  <c r="S25" i="49" s="1"/>
  <c r="BJ25" i="49"/>
  <c r="P25" i="49" s="1"/>
  <c r="BI25" i="49"/>
  <c r="O25" i="49" s="1"/>
  <c r="BM24" i="49"/>
  <c r="S24" i="49" s="1"/>
  <c r="BL24" i="49"/>
  <c r="R24" i="49" s="1"/>
  <c r="BI24" i="49"/>
  <c r="O24" i="49" s="1"/>
  <c r="BH24" i="49"/>
  <c r="N24" i="49" s="1"/>
  <c r="BJ22" i="49"/>
  <c r="P22" i="49" s="1"/>
  <c r="BM20" i="49"/>
  <c r="S20" i="49" s="1"/>
  <c r="BL20" i="49"/>
  <c r="R20" i="49" s="1"/>
  <c r="BI20" i="49"/>
  <c r="O20" i="49" s="1"/>
  <c r="BH20" i="49"/>
  <c r="N20" i="49" s="1"/>
  <c r="BK19" i="49"/>
  <c r="Q19" i="49" s="1"/>
  <c r="BG19" i="49"/>
  <c r="M19" i="49" s="1"/>
  <c r="BM17" i="49"/>
  <c r="S17" i="49" s="1"/>
  <c r="BJ17" i="49"/>
  <c r="P17" i="49" s="1"/>
  <c r="BI17" i="49"/>
  <c r="O17" i="49" s="1"/>
  <c r="BM16" i="49"/>
  <c r="S16" i="49" s="1"/>
  <c r="BL16" i="49"/>
  <c r="R16" i="49" s="1"/>
  <c r="BI16" i="49"/>
  <c r="O16" i="49" s="1"/>
  <c r="BH16" i="49"/>
  <c r="N16" i="49" s="1"/>
  <c r="BJ14" i="49"/>
  <c r="P14" i="49" s="1"/>
  <c r="BF29" i="49"/>
  <c r="BM29" i="49" s="1"/>
  <c r="S29" i="49" s="1"/>
  <c r="BD29" i="49"/>
  <c r="BK29" i="49" s="1"/>
  <c r="Q29" i="49" s="1"/>
  <c r="BC29" i="49"/>
  <c r="BB29" i="49"/>
  <c r="BA29" i="49"/>
  <c r="BH29" i="49" s="1"/>
  <c r="N29" i="49" s="1"/>
  <c r="AZ29" i="49"/>
  <c r="BG29" i="49" s="1"/>
  <c r="M29" i="49" s="1"/>
  <c r="BF28" i="49"/>
  <c r="BD28" i="49"/>
  <c r="BK28" i="49" s="1"/>
  <c r="Q28" i="49" s="1"/>
  <c r="BC28" i="49"/>
  <c r="BJ28" i="49" s="1"/>
  <c r="P28" i="49" s="1"/>
  <c r="BB28" i="49"/>
  <c r="BA28" i="49"/>
  <c r="AZ28" i="49"/>
  <c r="BG28" i="49" s="1"/>
  <c r="M28" i="49" s="1"/>
  <c r="BF27" i="49"/>
  <c r="BM27" i="49" s="1"/>
  <c r="S27" i="49" s="1"/>
  <c r="BE27" i="49"/>
  <c r="BD27" i="49"/>
  <c r="BC27" i="49"/>
  <c r="BJ27" i="49" s="1"/>
  <c r="P27" i="49" s="1"/>
  <c r="BB27" i="49"/>
  <c r="BI27" i="49" s="1"/>
  <c r="O27" i="49" s="1"/>
  <c r="BA27" i="49"/>
  <c r="AZ27" i="49"/>
  <c r="BF26" i="49"/>
  <c r="BM26" i="49" s="1"/>
  <c r="S26" i="49" s="1"/>
  <c r="BE26" i="49"/>
  <c r="BL26" i="49" s="1"/>
  <c r="R26" i="49" s="1"/>
  <c r="BD26" i="49"/>
  <c r="BK26" i="49" s="1"/>
  <c r="Q26" i="49" s="1"/>
  <c r="BC26" i="49"/>
  <c r="BB26" i="49"/>
  <c r="BI26" i="49" s="1"/>
  <c r="O26" i="49" s="1"/>
  <c r="BA26" i="49"/>
  <c r="BH26" i="49" s="1"/>
  <c r="N26" i="49" s="1"/>
  <c r="AZ26" i="49"/>
  <c r="BG26" i="49" s="1"/>
  <c r="M26" i="49" s="1"/>
  <c r="BF25" i="49"/>
  <c r="BE25" i="49"/>
  <c r="BL25" i="49" s="1"/>
  <c r="R25" i="49" s="1"/>
  <c r="BD25" i="49"/>
  <c r="BK25" i="49" s="1"/>
  <c r="Q25" i="49" s="1"/>
  <c r="BC25" i="49"/>
  <c r="BB25" i="49"/>
  <c r="BA25" i="49"/>
  <c r="BH25" i="49" s="1"/>
  <c r="N25" i="49" s="1"/>
  <c r="AZ25" i="49"/>
  <c r="BG25" i="49" s="1"/>
  <c r="M25" i="49" s="1"/>
  <c r="BF24" i="49"/>
  <c r="BE24" i="49"/>
  <c r="BD24" i="49"/>
  <c r="BK24" i="49" s="1"/>
  <c r="Q24" i="49" s="1"/>
  <c r="BC24" i="49"/>
  <c r="BJ24" i="49" s="1"/>
  <c r="P24" i="49" s="1"/>
  <c r="BB24" i="49"/>
  <c r="BA24" i="49"/>
  <c r="AZ24" i="49"/>
  <c r="BG24" i="49" s="1"/>
  <c r="M24" i="49" s="1"/>
  <c r="BF23" i="49"/>
  <c r="BM23" i="49" s="1"/>
  <c r="S23" i="49" s="1"/>
  <c r="BE23" i="49"/>
  <c r="BL23" i="49" s="1"/>
  <c r="R23" i="49" s="1"/>
  <c r="BD23" i="49"/>
  <c r="BK23" i="49" s="1"/>
  <c r="Q23" i="49" s="1"/>
  <c r="BC23" i="49"/>
  <c r="BJ23" i="49" s="1"/>
  <c r="P23" i="49" s="1"/>
  <c r="BB23" i="49"/>
  <c r="BI23" i="49" s="1"/>
  <c r="O23" i="49" s="1"/>
  <c r="BA23" i="49"/>
  <c r="BH23" i="49" s="1"/>
  <c r="N23" i="49" s="1"/>
  <c r="AZ23" i="49"/>
  <c r="BG23" i="49" s="1"/>
  <c r="M23" i="49" s="1"/>
  <c r="BF22" i="49"/>
  <c r="BM22" i="49" s="1"/>
  <c r="S22" i="49" s="1"/>
  <c r="BE22" i="49"/>
  <c r="BL22" i="49" s="1"/>
  <c r="R22" i="49" s="1"/>
  <c r="BD22" i="49"/>
  <c r="BK22" i="49" s="1"/>
  <c r="Q22" i="49" s="1"/>
  <c r="BC22" i="49"/>
  <c r="BB22" i="49"/>
  <c r="BI22" i="49" s="1"/>
  <c r="O22" i="49" s="1"/>
  <c r="BA22" i="49"/>
  <c r="BH22" i="49" s="1"/>
  <c r="N22" i="49" s="1"/>
  <c r="AZ22" i="49"/>
  <c r="BG22" i="49" s="1"/>
  <c r="M22" i="49" s="1"/>
  <c r="BF21" i="49"/>
  <c r="BM21" i="49" s="1"/>
  <c r="S21" i="49" s="1"/>
  <c r="BE21" i="49"/>
  <c r="BL21" i="49" s="1"/>
  <c r="R21" i="49" s="1"/>
  <c r="BD21" i="49"/>
  <c r="BK21" i="49" s="1"/>
  <c r="Q21" i="49" s="1"/>
  <c r="BC21" i="49"/>
  <c r="BJ21" i="49" s="1"/>
  <c r="P21" i="49" s="1"/>
  <c r="BB21" i="49"/>
  <c r="BI21" i="49" s="1"/>
  <c r="O21" i="49" s="1"/>
  <c r="BA21" i="49"/>
  <c r="BH21" i="49" s="1"/>
  <c r="N21" i="49" s="1"/>
  <c r="AZ21" i="49"/>
  <c r="BG21" i="49" s="1"/>
  <c r="M21" i="49" s="1"/>
  <c r="BF20" i="49"/>
  <c r="BE20" i="49"/>
  <c r="BD20" i="49"/>
  <c r="BK20" i="49" s="1"/>
  <c r="Q20" i="49" s="1"/>
  <c r="BC20" i="49"/>
  <c r="BJ20" i="49" s="1"/>
  <c r="P20" i="49" s="1"/>
  <c r="BB20" i="49"/>
  <c r="BA20" i="49"/>
  <c r="AZ20" i="49"/>
  <c r="BG20" i="49" s="1"/>
  <c r="M20" i="49" s="1"/>
  <c r="BF19" i="49"/>
  <c r="BM19" i="49" s="1"/>
  <c r="S19" i="49" s="1"/>
  <c r="BE19" i="49"/>
  <c r="BL19" i="49" s="1"/>
  <c r="R19" i="49" s="1"/>
  <c r="BD19" i="49"/>
  <c r="BC19" i="49"/>
  <c r="BJ19" i="49" s="1"/>
  <c r="P19" i="49" s="1"/>
  <c r="BB19" i="49"/>
  <c r="BI19" i="49" s="1"/>
  <c r="O19" i="49" s="1"/>
  <c r="BA19" i="49"/>
  <c r="BH19" i="49" s="1"/>
  <c r="N19" i="49" s="1"/>
  <c r="AZ19" i="49"/>
  <c r="BF18" i="49"/>
  <c r="BM18" i="49" s="1"/>
  <c r="S18" i="49" s="1"/>
  <c r="BE18" i="49"/>
  <c r="BL18" i="49" s="1"/>
  <c r="R18" i="49" s="1"/>
  <c r="BD18" i="49"/>
  <c r="BK18" i="49" s="1"/>
  <c r="Q18" i="49" s="1"/>
  <c r="BC18" i="49"/>
  <c r="BJ18" i="49" s="1"/>
  <c r="P18" i="49" s="1"/>
  <c r="BB18" i="49"/>
  <c r="BI18" i="49" s="1"/>
  <c r="O18" i="49" s="1"/>
  <c r="BA18" i="49"/>
  <c r="BH18" i="49" s="1"/>
  <c r="N18" i="49" s="1"/>
  <c r="AZ18" i="49"/>
  <c r="BG18" i="49" s="1"/>
  <c r="M18" i="49" s="1"/>
  <c r="BF17" i="49"/>
  <c r="BE17" i="49"/>
  <c r="BL17" i="49" s="1"/>
  <c r="R17" i="49" s="1"/>
  <c r="BD17" i="49"/>
  <c r="BK17" i="49" s="1"/>
  <c r="Q17" i="49" s="1"/>
  <c r="BC17" i="49"/>
  <c r="BB17" i="49"/>
  <c r="BA17" i="49"/>
  <c r="BH17" i="49" s="1"/>
  <c r="N17" i="49" s="1"/>
  <c r="AZ17" i="49"/>
  <c r="BG17" i="49" s="1"/>
  <c r="M17" i="49" s="1"/>
  <c r="BF16" i="49"/>
  <c r="BE16" i="49"/>
  <c r="BD16" i="49"/>
  <c r="BK16" i="49" s="1"/>
  <c r="Q16" i="49" s="1"/>
  <c r="BC16" i="49"/>
  <c r="BJ16" i="49" s="1"/>
  <c r="P16" i="49" s="1"/>
  <c r="BB16" i="49"/>
  <c r="BA16" i="49"/>
  <c r="AZ16" i="49"/>
  <c r="BG16" i="49" s="1"/>
  <c r="M16" i="49" s="1"/>
  <c r="BF15" i="49"/>
  <c r="BM15" i="49" s="1"/>
  <c r="S15" i="49" s="1"/>
  <c r="BE15" i="49"/>
  <c r="BL15" i="49" s="1"/>
  <c r="R15" i="49" s="1"/>
  <c r="BD15" i="49"/>
  <c r="BK15" i="49" s="1"/>
  <c r="Q15" i="49" s="1"/>
  <c r="BC15" i="49"/>
  <c r="BJ15" i="49" s="1"/>
  <c r="P15" i="49" s="1"/>
  <c r="BB15" i="49"/>
  <c r="BI15" i="49" s="1"/>
  <c r="O15" i="49" s="1"/>
  <c r="BA15" i="49"/>
  <c r="BH15" i="49" s="1"/>
  <c r="N15" i="49" s="1"/>
  <c r="AZ15" i="49"/>
  <c r="BG15" i="49" s="1"/>
  <c r="M15" i="49" s="1"/>
  <c r="BF14" i="49"/>
  <c r="BM14" i="49" s="1"/>
  <c r="S14" i="49" s="1"/>
  <c r="BE14" i="49"/>
  <c r="BL14" i="49" s="1"/>
  <c r="R14" i="49" s="1"/>
  <c r="BD14" i="49"/>
  <c r="BK14" i="49" s="1"/>
  <c r="Q14" i="49" s="1"/>
  <c r="BC14" i="49"/>
  <c r="BB14" i="49"/>
  <c r="BI14" i="49" s="1"/>
  <c r="O14" i="49" s="1"/>
  <c r="BA14" i="49"/>
  <c r="BH14" i="49" s="1"/>
  <c r="N14" i="49" s="1"/>
  <c r="AZ14" i="49"/>
  <c r="BG14" i="49" s="1"/>
  <c r="M14" i="49" s="1"/>
  <c r="BF13" i="49"/>
  <c r="BM13" i="49" s="1"/>
  <c r="S13" i="49" s="1"/>
  <c r="BE13" i="49"/>
  <c r="BL13" i="49" s="1"/>
  <c r="R13" i="49" s="1"/>
  <c r="BD13" i="49"/>
  <c r="BK13" i="49" s="1"/>
  <c r="Q13" i="49" s="1"/>
  <c r="BC13" i="49"/>
  <c r="BJ13" i="49" s="1"/>
  <c r="P13" i="49" s="1"/>
  <c r="BB13" i="49"/>
  <c r="BI13" i="49" s="1"/>
  <c r="O13" i="49" s="1"/>
  <c r="BA13" i="49"/>
  <c r="BH13" i="49" s="1"/>
  <c r="N13" i="49" s="1"/>
  <c r="AZ13" i="49"/>
  <c r="BG13" i="49" s="1"/>
  <c r="M13" i="49" s="1"/>
  <c r="BF12" i="49"/>
  <c r="BE12" i="49"/>
  <c r="BD12" i="49"/>
  <c r="BC12" i="49"/>
  <c r="BB12" i="49"/>
  <c r="BA12" i="49"/>
  <c r="AZ12" i="49"/>
  <c r="S12" i="49"/>
  <c r="R12" i="49"/>
  <c r="Q12" i="49"/>
  <c r="P12" i="49"/>
  <c r="O12" i="49"/>
  <c r="N12" i="49"/>
  <c r="M12" i="49"/>
  <c r="BF11" i="49"/>
  <c r="BE11" i="49"/>
  <c r="BD11" i="49"/>
  <c r="BC11" i="49"/>
  <c r="BB11" i="49"/>
  <c r="BA11" i="49"/>
  <c r="AZ11" i="49"/>
  <c r="S11" i="49"/>
  <c r="R11" i="49"/>
  <c r="Q11" i="49"/>
  <c r="P11" i="49"/>
  <c r="O11" i="49"/>
  <c r="N11" i="49"/>
  <c r="M11" i="49"/>
  <c r="BF10" i="49"/>
  <c r="BE10" i="49"/>
  <c r="BD10" i="49"/>
  <c r="BC10" i="49"/>
  <c r="BB10" i="49"/>
  <c r="BA10" i="49"/>
  <c r="AZ10" i="49"/>
  <c r="S10" i="49"/>
  <c r="R10" i="49"/>
  <c r="Q10" i="49"/>
  <c r="P10" i="49"/>
  <c r="O10" i="49"/>
  <c r="N10" i="49"/>
  <c r="M10" i="49"/>
  <c r="BF9" i="49"/>
  <c r="BE9" i="49"/>
  <c r="BD9" i="49"/>
  <c r="BC9" i="49"/>
  <c r="BB9" i="49"/>
  <c r="BA9" i="49"/>
  <c r="AZ9" i="49"/>
  <c r="S9" i="49"/>
  <c r="R9" i="49"/>
  <c r="Q9" i="49"/>
  <c r="P9" i="49"/>
  <c r="O9" i="49"/>
  <c r="N9" i="49"/>
  <c r="M9" i="49"/>
  <c r="BF8" i="49"/>
  <c r="BE8" i="49"/>
  <c r="BD8" i="49"/>
  <c r="BC8" i="49"/>
  <c r="BB8" i="49"/>
  <c r="BA8" i="49"/>
  <c r="AZ8" i="49"/>
  <c r="S8" i="49"/>
  <c r="R8" i="49"/>
  <c r="Q8" i="49"/>
  <c r="P8" i="49"/>
  <c r="O8" i="49"/>
  <c r="N8" i="49"/>
  <c r="M8" i="49"/>
  <c r="BF7" i="49"/>
  <c r="BE7" i="49"/>
  <c r="BD7" i="49"/>
  <c r="BC7" i="49"/>
  <c r="BB7" i="49"/>
  <c r="BA7" i="49"/>
  <c r="AZ7" i="49"/>
  <c r="S7" i="49"/>
  <c r="R7" i="49"/>
  <c r="Q7" i="49"/>
  <c r="P7" i="49"/>
  <c r="O7" i="49"/>
  <c r="N7" i="49"/>
  <c r="M7" i="49"/>
  <c r="BF6" i="49"/>
  <c r="BM6" i="49" s="1"/>
  <c r="S6" i="49" s="1"/>
  <c r="BE6" i="49"/>
  <c r="BD6" i="49"/>
  <c r="BC6" i="49"/>
  <c r="BJ6" i="49" s="1"/>
  <c r="P6" i="49" s="1"/>
  <c r="BB6" i="49"/>
  <c r="BI6" i="49" s="1"/>
  <c r="O6" i="49" s="1"/>
  <c r="BA6" i="49"/>
  <c r="AZ6" i="49"/>
  <c r="N6" i="49"/>
  <c r="M6" i="49"/>
  <c r="A3" i="49"/>
  <c r="AT4" i="50"/>
  <c r="AX4" i="50"/>
  <c r="U4" i="50"/>
  <c r="AA4" i="50"/>
  <c r="AL4" i="49"/>
  <c r="AO4" i="49"/>
  <c r="AS4" i="50"/>
  <c r="X4" i="49"/>
  <c r="AO4" i="50"/>
  <c r="AA4" i="49"/>
  <c r="AN4" i="50"/>
  <c r="AU4" i="49"/>
  <c r="Z4" i="49"/>
  <c r="O4" i="49"/>
  <c r="AC4" i="49"/>
  <c r="AV4" i="50"/>
  <c r="Q4" i="49"/>
  <c r="R4" i="49"/>
  <c r="W4" i="50"/>
  <c r="AF4" i="49"/>
  <c r="AN4" i="49"/>
  <c r="S4" i="49"/>
  <c r="AD4" i="49"/>
  <c r="AP4" i="49"/>
  <c r="V4" i="49"/>
  <c r="AP4" i="50"/>
  <c r="M4" i="50"/>
  <c r="AU4" i="50"/>
  <c r="AH4" i="49"/>
  <c r="Q4" i="50"/>
  <c r="AS4" i="49"/>
  <c r="R4" i="50"/>
  <c r="AJ4" i="49"/>
  <c r="AF4" i="50"/>
  <c r="AJ4" i="50"/>
  <c r="AR4" i="49"/>
  <c r="U4" i="49"/>
  <c r="AE4" i="49"/>
  <c r="P4" i="49"/>
  <c r="P4" i="50"/>
  <c r="AK4" i="49"/>
  <c r="AK4" i="50"/>
  <c r="AG4" i="50"/>
  <c r="N4" i="49"/>
  <c r="AM4" i="49"/>
  <c r="AM4" i="50"/>
  <c r="AW4" i="49"/>
  <c r="Y4" i="49"/>
  <c r="AW4" i="50"/>
  <c r="X4" i="50"/>
  <c r="Y4" i="50"/>
  <c r="AG4" i="49"/>
  <c r="AL4" i="50"/>
  <c r="AX4" i="49"/>
  <c r="S4" i="50"/>
  <c r="W4" i="49"/>
  <c r="AC4" i="50"/>
  <c r="AT4" i="49"/>
  <c r="Z4" i="50"/>
  <c r="AH4" i="50"/>
  <c r="AB4" i="49"/>
  <c r="O4" i="50"/>
  <c r="AR4" i="50"/>
  <c r="AE4" i="50"/>
  <c r="AB4" i="50"/>
  <c r="M4" i="49"/>
  <c r="N4" i="50"/>
  <c r="AV4" i="49"/>
  <c r="V4" i="50"/>
  <c r="AD4" i="50"/>
  <c r="BH6" i="50" l="1"/>
  <c r="N6" i="50" s="1"/>
  <c r="AC6" i="50" s="1"/>
  <c r="BJ14" i="50"/>
  <c r="BM17" i="50"/>
  <c r="S17" i="50" s="1"/>
  <c r="AP17" i="50" s="1"/>
  <c r="BM25" i="50"/>
  <c r="S25" i="50" s="1"/>
  <c r="AP25" i="50" s="1"/>
  <c r="BL28" i="50"/>
  <c r="R28" i="50" s="1"/>
  <c r="BM6" i="50"/>
  <c r="S6" i="50" s="1"/>
  <c r="BJ13" i="50"/>
  <c r="BL15" i="50"/>
  <c r="R15" i="50" s="1"/>
  <c r="AG15" i="50" s="1"/>
  <c r="BH19" i="50"/>
  <c r="N19" i="50" s="1"/>
  <c r="BI20" i="50"/>
  <c r="BJ21" i="50"/>
  <c r="P21" i="50" s="1"/>
  <c r="AE21" i="50" s="1"/>
  <c r="BK22" i="50"/>
  <c r="Q22" i="50" s="1"/>
  <c r="AF22" i="50" s="1"/>
  <c r="BI24" i="50"/>
  <c r="BJ25" i="50"/>
  <c r="BK26" i="50"/>
  <c r="BL27" i="50"/>
  <c r="R27" i="50" s="1"/>
  <c r="AO27" i="50" s="1"/>
  <c r="BM28" i="50"/>
  <c r="S28" i="50" s="1"/>
  <c r="AP28" i="50" s="1"/>
  <c r="BJ6" i="50"/>
  <c r="P6" i="50" s="1"/>
  <c r="BH18" i="50"/>
  <c r="N18" i="50" s="1"/>
  <c r="BL18" i="50"/>
  <c r="R18" i="50" s="1"/>
  <c r="AO18" i="50" s="1"/>
  <c r="BG21" i="50"/>
  <c r="BI23" i="50"/>
  <c r="BM23" i="50"/>
  <c r="S23" i="50" s="1"/>
  <c r="AH23" i="50" s="1"/>
  <c r="BJ24" i="50"/>
  <c r="P24" i="50" s="1"/>
  <c r="AE24" i="50" s="1"/>
  <c r="BH26" i="50"/>
  <c r="N26" i="50" s="1"/>
  <c r="AC26" i="50" s="1"/>
  <c r="BI27" i="50"/>
  <c r="BM27" i="50"/>
  <c r="S27" i="50" s="1"/>
  <c r="AH27" i="50" s="1"/>
  <c r="BJ28" i="50"/>
  <c r="P28" i="50" s="1"/>
  <c r="BG29" i="50"/>
  <c r="BL6" i="50"/>
  <c r="R6" i="50" s="1"/>
  <c r="BI13" i="50"/>
  <c r="O13" i="50" s="1"/>
  <c r="AL13" i="50" s="1"/>
  <c r="BL16" i="50"/>
  <c r="R16" i="50" s="1"/>
  <c r="AG16" i="50" s="1"/>
  <c r="BI17" i="50"/>
  <c r="O17" i="50" s="1"/>
  <c r="AD17" i="50" s="1"/>
  <c r="BG27" i="50"/>
  <c r="M27" i="50" s="1"/>
  <c r="BK27" i="50"/>
  <c r="Q27" i="50" s="1"/>
  <c r="BI6" i="50"/>
  <c r="O6" i="50" s="1"/>
  <c r="AL6" i="50" s="1"/>
  <c r="BG14" i="50"/>
  <c r="M14" i="50" s="1"/>
  <c r="AB14" i="50" s="1"/>
  <c r="BK14" i="50"/>
  <c r="BG18" i="50"/>
  <c r="BK18" i="50"/>
  <c r="Q18" i="50" s="1"/>
  <c r="AN18" i="50" s="1"/>
  <c r="BL19" i="50"/>
  <c r="BM20" i="50"/>
  <c r="BG22" i="50"/>
  <c r="M22" i="50" s="1"/>
  <c r="AJ22" i="50" s="1"/>
  <c r="BH23" i="50"/>
  <c r="N23" i="50" s="1"/>
  <c r="AK23" i="50" s="1"/>
  <c r="BL23" i="50"/>
  <c r="R23" i="50" s="1"/>
  <c r="AG23" i="50" s="1"/>
  <c r="BM24" i="50"/>
  <c r="S24" i="50" s="1"/>
  <c r="BG26" i="50"/>
  <c r="M26" i="50" s="1"/>
  <c r="AJ26" i="50" s="1"/>
  <c r="BH27" i="50"/>
  <c r="N27" i="50" s="1"/>
  <c r="AK27" i="50" s="1"/>
  <c r="BI28" i="50"/>
  <c r="BJ29" i="50"/>
  <c r="BG6" i="50"/>
  <c r="M6" i="50" s="1"/>
  <c r="AJ6" i="50" s="1"/>
  <c r="BK6" i="50"/>
  <c r="Q6" i="50" s="1"/>
  <c r="AN6" i="50" s="1"/>
  <c r="BH13" i="50"/>
  <c r="N13" i="50" s="1"/>
  <c r="AC13" i="50" s="1"/>
  <c r="BG16" i="50"/>
  <c r="BK16" i="50"/>
  <c r="Q16" i="50" s="1"/>
  <c r="AF16" i="50" s="1"/>
  <c r="BH17" i="50"/>
  <c r="BL17" i="50"/>
  <c r="R17" i="50" s="1"/>
  <c r="AO17" i="50" s="1"/>
  <c r="BI18" i="50"/>
  <c r="BM18" i="50"/>
  <c r="S18" i="50" s="1"/>
  <c r="AP18" i="50" s="1"/>
  <c r="BJ19" i="50"/>
  <c r="P19" i="50" s="1"/>
  <c r="AM19" i="50" s="1"/>
  <c r="BG20" i="50"/>
  <c r="BM22" i="50"/>
  <c r="S22" i="50" s="1"/>
  <c r="BG24" i="50"/>
  <c r="M24" i="50" s="1"/>
  <c r="AJ24" i="50" s="1"/>
  <c r="BH25" i="50"/>
  <c r="N25" i="50" s="1"/>
  <c r="AK25" i="50" s="1"/>
  <c r="BI26" i="50"/>
  <c r="O26" i="50" s="1"/>
  <c r="AD26" i="50" s="1"/>
  <c r="BM26" i="50"/>
  <c r="BG13" i="50"/>
  <c r="BJ16" i="50"/>
  <c r="BG17" i="50"/>
  <c r="M17" i="50" s="1"/>
  <c r="AJ17" i="50" s="1"/>
  <c r="BK17" i="50"/>
  <c r="Q17" i="50" s="1"/>
  <c r="BM13" i="50"/>
  <c r="S13" i="50" s="1"/>
  <c r="AH13" i="50" s="1"/>
  <c r="BH16" i="50"/>
  <c r="N16" i="50" s="1"/>
  <c r="AK16" i="50" s="1"/>
  <c r="BH15" i="50"/>
  <c r="N15" i="50" s="1"/>
  <c r="BH20" i="50"/>
  <c r="N20" i="50" s="1"/>
  <c r="BL20" i="50"/>
  <c r="R20" i="50" s="1"/>
  <c r="BI21" i="50"/>
  <c r="O21" i="50" s="1"/>
  <c r="BM21" i="50"/>
  <c r="S21" i="50" s="1"/>
  <c r="BJ22" i="50"/>
  <c r="P22" i="50" s="1"/>
  <c r="BL25" i="50"/>
  <c r="R25" i="50" s="1"/>
  <c r="P16" i="50"/>
  <c r="AE16" i="50" s="1"/>
  <c r="BI15" i="50"/>
  <c r="O15" i="50" s="1"/>
  <c r="BM15" i="50"/>
  <c r="S15" i="50" s="1"/>
  <c r="BK19" i="50"/>
  <c r="Q19" i="50" s="1"/>
  <c r="BK24" i="50"/>
  <c r="Q24" i="50" s="1"/>
  <c r="BI25" i="50"/>
  <c r="O25" i="50" s="1"/>
  <c r="BJ26" i="50"/>
  <c r="P26" i="50" s="1"/>
  <c r="BK29" i="50"/>
  <c r="Q29" i="50" s="1"/>
  <c r="N17" i="50"/>
  <c r="AC17" i="50" s="1"/>
  <c r="O28" i="50"/>
  <c r="AL28" i="50" s="1"/>
  <c r="BK13" i="50"/>
  <c r="Q13" i="50" s="1"/>
  <c r="BH14" i="50"/>
  <c r="N14" i="50" s="1"/>
  <c r="BL14" i="50"/>
  <c r="R14" i="50" s="1"/>
  <c r="BJ15" i="50"/>
  <c r="P15" i="50" s="1"/>
  <c r="BJ18" i="50"/>
  <c r="P18" i="50" s="1"/>
  <c r="BJ20" i="50"/>
  <c r="P20" i="50" s="1"/>
  <c r="BK21" i="50"/>
  <c r="Q21" i="50" s="1"/>
  <c r="BH22" i="50"/>
  <c r="N22" i="50" s="1"/>
  <c r="BL22" i="50"/>
  <c r="R22" i="50" s="1"/>
  <c r="BJ23" i="50"/>
  <c r="P23" i="50" s="1"/>
  <c r="BH24" i="50"/>
  <c r="N24" i="50" s="1"/>
  <c r="BL24" i="50"/>
  <c r="R24" i="50" s="1"/>
  <c r="BK28" i="50"/>
  <c r="Q28" i="50" s="1"/>
  <c r="BH29" i="50"/>
  <c r="N29" i="50" s="1"/>
  <c r="BL29" i="50"/>
  <c r="R29" i="50" s="1"/>
  <c r="P14" i="50"/>
  <c r="AM14" i="50" s="1"/>
  <c r="O18" i="50"/>
  <c r="AD18" i="50" s="1"/>
  <c r="O23" i="50"/>
  <c r="AD23" i="50" s="1"/>
  <c r="S26" i="50"/>
  <c r="AP26" i="50" s="1"/>
  <c r="O27" i="50"/>
  <c r="AD27" i="50" s="1"/>
  <c r="BL13" i="50"/>
  <c r="R13" i="50" s="1"/>
  <c r="BI14" i="50"/>
  <c r="O14" i="50" s="1"/>
  <c r="BM14" i="50"/>
  <c r="S14" i="50" s="1"/>
  <c r="BK15" i="50"/>
  <c r="Q15" i="50" s="1"/>
  <c r="BI16" i="50"/>
  <c r="O16" i="50" s="1"/>
  <c r="BM16" i="50"/>
  <c r="S16" i="50" s="1"/>
  <c r="BJ17" i="50"/>
  <c r="P17" i="50" s="1"/>
  <c r="BI19" i="50"/>
  <c r="O19" i="50" s="1"/>
  <c r="BM19" i="50"/>
  <c r="S19" i="50" s="1"/>
  <c r="BK20" i="50"/>
  <c r="Q20" i="50" s="1"/>
  <c r="BH21" i="50"/>
  <c r="N21" i="50" s="1"/>
  <c r="BL21" i="50"/>
  <c r="R21" i="50" s="1"/>
  <c r="BI22" i="50"/>
  <c r="O22" i="50" s="1"/>
  <c r="BK23" i="50"/>
  <c r="Q23" i="50" s="1"/>
  <c r="BK25" i="50"/>
  <c r="Q25" i="50" s="1"/>
  <c r="BL26" i="50"/>
  <c r="R26" i="50" s="1"/>
  <c r="BJ27" i="50"/>
  <c r="P27" i="50" s="1"/>
  <c r="BH28" i="50"/>
  <c r="N28" i="50" s="1"/>
  <c r="BI29" i="50"/>
  <c r="O29" i="50" s="1"/>
  <c r="BM29" i="50"/>
  <c r="S29" i="50" s="1"/>
  <c r="BG25" i="50"/>
  <c r="M25" i="50" s="1"/>
  <c r="M29" i="50"/>
  <c r="AJ29" i="50" s="1"/>
  <c r="BG28" i="50"/>
  <c r="M28" i="50" s="1"/>
  <c r="AJ28" i="50" s="1"/>
  <c r="M20" i="50"/>
  <c r="AJ20" i="50" s="1"/>
  <c r="M16" i="50"/>
  <c r="AB16" i="50" s="1"/>
  <c r="M21" i="50"/>
  <c r="AB21" i="50" s="1"/>
  <c r="BG15" i="50"/>
  <c r="M15" i="50" s="1"/>
  <c r="BG19" i="50"/>
  <c r="M19" i="50" s="1"/>
  <c r="BG23" i="50"/>
  <c r="M23" i="50" s="1"/>
  <c r="M18" i="50"/>
  <c r="AB18" i="50" s="1"/>
  <c r="R19" i="50"/>
  <c r="O20" i="50"/>
  <c r="AL20" i="50" s="1"/>
  <c r="S20" i="50"/>
  <c r="AP20" i="50" s="1"/>
  <c r="P29" i="50"/>
  <c r="AM29" i="50" s="1"/>
  <c r="P13" i="50"/>
  <c r="AE13" i="50" s="1"/>
  <c r="O24" i="50"/>
  <c r="AL24" i="50" s="1"/>
  <c r="Q26" i="50"/>
  <c r="Q14" i="50"/>
  <c r="AN14" i="50" s="1"/>
  <c r="P25" i="50"/>
  <c r="AM25" i="50" s="1"/>
  <c r="M13" i="50"/>
  <c r="AB13" i="50" s="1"/>
  <c r="AM12" i="50"/>
  <c r="AE12" i="50"/>
  <c r="AN12" i="50"/>
  <c r="AF12" i="50"/>
  <c r="AK11" i="50"/>
  <c r="AM9" i="50"/>
  <c r="AO10" i="50"/>
  <c r="AO8" i="50"/>
  <c r="AK10" i="50"/>
  <c r="AM6" i="50"/>
  <c r="AE6" i="50"/>
  <c r="AN7" i="50"/>
  <c r="AP8" i="50"/>
  <c r="AN9" i="50"/>
  <c r="AP10" i="50"/>
  <c r="AN11" i="50"/>
  <c r="AK7" i="50"/>
  <c r="AO7" i="50"/>
  <c r="AM8" i="50"/>
  <c r="AK9" i="50"/>
  <c r="AO9" i="50"/>
  <c r="AM10" i="50"/>
  <c r="AC11" i="50"/>
  <c r="AO11" i="50"/>
  <c r="AM7" i="50"/>
  <c r="AK8" i="50"/>
  <c r="AE11" i="50"/>
  <c r="AO15" i="50"/>
  <c r="AH22" i="50"/>
  <c r="AP22" i="50"/>
  <c r="AB6" i="50"/>
  <c r="T7" i="50"/>
  <c r="L7" i="50" s="1"/>
  <c r="AL8" i="50"/>
  <c r="T9" i="50"/>
  <c r="L9" i="50" s="1"/>
  <c r="AL10" i="50"/>
  <c r="AJ11" i="50"/>
  <c r="AK6" i="50"/>
  <c r="AO6" i="50"/>
  <c r="AG6" i="50"/>
  <c r="AL7" i="50"/>
  <c r="AP7" i="50"/>
  <c r="T8" i="50"/>
  <c r="L8" i="50" s="1"/>
  <c r="AN8" i="50"/>
  <c r="AL9" i="50"/>
  <c r="AP9" i="50"/>
  <c r="T10" i="50"/>
  <c r="L10" i="50" s="1"/>
  <c r="AF10" i="50"/>
  <c r="AJ12" i="50"/>
  <c r="AF7" i="50"/>
  <c r="AB10" i="50"/>
  <c r="AN10" i="50"/>
  <c r="AF11" i="50"/>
  <c r="AC7" i="50"/>
  <c r="AG7" i="50"/>
  <c r="AC8" i="50"/>
  <c r="AG8" i="50"/>
  <c r="AC9" i="50"/>
  <c r="AG9" i="50"/>
  <c r="AC10" i="50"/>
  <c r="AG10" i="50"/>
  <c r="AG11" i="50"/>
  <c r="AM11" i="50"/>
  <c r="T12" i="50"/>
  <c r="L12" i="50" s="1"/>
  <c r="AL17" i="50"/>
  <c r="AP27" i="50"/>
  <c r="AJ7" i="50"/>
  <c r="AB8" i="50"/>
  <c r="AJ8" i="50"/>
  <c r="AB9" i="50"/>
  <c r="AJ9" i="50"/>
  <c r="AL12" i="50"/>
  <c r="AD7" i="50"/>
  <c r="AH7" i="50"/>
  <c r="AD8" i="50"/>
  <c r="AH8" i="50"/>
  <c r="AD9" i="50"/>
  <c r="AH9" i="50"/>
  <c r="AD10" i="50"/>
  <c r="AH10" i="50"/>
  <c r="AL11" i="50"/>
  <c r="AP11" i="50"/>
  <c r="AH11" i="50"/>
  <c r="AD11" i="50"/>
  <c r="AB12" i="50"/>
  <c r="AB7" i="50"/>
  <c r="AF8" i="50"/>
  <c r="AF9" i="50"/>
  <c r="AJ10" i="50"/>
  <c r="AB11" i="50"/>
  <c r="AP12" i="50"/>
  <c r="AK13" i="50"/>
  <c r="AH6" i="50"/>
  <c r="AP6" i="50"/>
  <c r="AE7" i="50"/>
  <c r="AE8" i="50"/>
  <c r="AE9" i="50"/>
  <c r="AE10" i="50"/>
  <c r="T11" i="50"/>
  <c r="L11" i="50" s="1"/>
  <c r="AK12" i="50"/>
  <c r="AO12" i="50"/>
  <c r="AC12" i="50"/>
  <c r="AG12" i="50"/>
  <c r="AD12" i="50"/>
  <c r="AH12" i="50"/>
  <c r="AK26" i="50"/>
  <c r="AJ27" i="50"/>
  <c r="AB27" i="50"/>
  <c r="AP24" i="50"/>
  <c r="AH24" i="50"/>
  <c r="AO28" i="50"/>
  <c r="AG28" i="50"/>
  <c r="Q30" i="49"/>
  <c r="R30" i="49"/>
  <c r="N30" i="49"/>
  <c r="M30" i="49"/>
  <c r="O30" i="49"/>
  <c r="S30" i="49"/>
  <c r="P30" i="49"/>
  <c r="AO20" i="49"/>
  <c r="AO19" i="49"/>
  <c r="AO18" i="49"/>
  <c r="AO17" i="49"/>
  <c r="AO16" i="49"/>
  <c r="AO15" i="49"/>
  <c r="AO14" i="49"/>
  <c r="AE12" i="49"/>
  <c r="AE13" i="49"/>
  <c r="AL29" i="49"/>
  <c r="AL28" i="49"/>
  <c r="AL27" i="49"/>
  <c r="AL26" i="49"/>
  <c r="AL25" i="49"/>
  <c r="AL24" i="49"/>
  <c r="AL23" i="49"/>
  <c r="AL22" i="49"/>
  <c r="AL21" i="49"/>
  <c r="T20" i="49"/>
  <c r="L20" i="49" s="1"/>
  <c r="T19" i="49"/>
  <c r="L19" i="49" s="1"/>
  <c r="T18" i="49"/>
  <c r="L18" i="49" s="1"/>
  <c r="T17" i="49"/>
  <c r="L17" i="49" s="1"/>
  <c r="T16" i="49"/>
  <c r="L16" i="49" s="1"/>
  <c r="T15" i="49"/>
  <c r="L15" i="49" s="1"/>
  <c r="T14" i="49"/>
  <c r="L14" i="49" s="1"/>
  <c r="T13" i="49"/>
  <c r="L13" i="49" s="1"/>
  <c r="T12" i="49"/>
  <c r="L12" i="49" s="1"/>
  <c r="T11" i="49"/>
  <c r="L11" i="49" s="1"/>
  <c r="T10" i="49"/>
  <c r="L10" i="49" s="1"/>
  <c r="T9" i="49"/>
  <c r="L9" i="49" s="1"/>
  <c r="T8" i="49"/>
  <c r="L8" i="49" s="1"/>
  <c r="T7" i="49"/>
  <c r="L7" i="49" s="1"/>
  <c r="T6" i="49"/>
  <c r="AD29" i="49"/>
  <c r="AT29" i="49" s="1"/>
  <c r="AD28" i="49"/>
  <c r="AD27" i="49"/>
  <c r="AD26" i="49"/>
  <c r="AD25" i="49"/>
  <c r="AT25" i="49" s="1"/>
  <c r="AD24" i="49"/>
  <c r="AD23" i="49"/>
  <c r="AD22" i="49"/>
  <c r="AD21" i="49"/>
  <c r="AH28" i="49"/>
  <c r="AH27" i="49"/>
  <c r="AH26" i="49"/>
  <c r="AH25" i="49"/>
  <c r="AH24" i="49"/>
  <c r="AH23" i="49"/>
  <c r="AH22" i="49"/>
  <c r="AH21" i="49"/>
  <c r="AM13" i="49"/>
  <c r="AM12" i="49"/>
  <c r="AP7" i="49"/>
  <c r="AL9" i="49"/>
  <c r="AJ10" i="49"/>
  <c r="AP11" i="49"/>
  <c r="AM7" i="49"/>
  <c r="AK8" i="49"/>
  <c r="AO8" i="49"/>
  <c r="AM9" i="49"/>
  <c r="AK10" i="49"/>
  <c r="AG10" i="49"/>
  <c r="AM11" i="49"/>
  <c r="AK12" i="49"/>
  <c r="AO12" i="49"/>
  <c r="AK14" i="49"/>
  <c r="AG14" i="49"/>
  <c r="AW14" i="49" s="1"/>
  <c r="AK16" i="49"/>
  <c r="AG16" i="49"/>
  <c r="AK18" i="49"/>
  <c r="AG18" i="49"/>
  <c r="AK20" i="49"/>
  <c r="AG20" i="49"/>
  <c r="AJ8" i="49"/>
  <c r="AN10" i="49"/>
  <c r="AN7" i="49"/>
  <c r="AL8" i="49"/>
  <c r="AJ9" i="49"/>
  <c r="AP10" i="49"/>
  <c r="AJ11" i="49"/>
  <c r="AN11" i="49"/>
  <c r="AL7" i="49"/>
  <c r="AN8" i="49"/>
  <c r="AP9" i="49"/>
  <c r="AL11" i="49"/>
  <c r="AJ7" i="49"/>
  <c r="AP8" i="49"/>
  <c r="AN9" i="49"/>
  <c r="AL10" i="49"/>
  <c r="AC7" i="49"/>
  <c r="AO7" i="49"/>
  <c r="AM8" i="49"/>
  <c r="AC9" i="49"/>
  <c r="AO9" i="49"/>
  <c r="AM10" i="49"/>
  <c r="AK11" i="49"/>
  <c r="AO11" i="49"/>
  <c r="AK13" i="49"/>
  <c r="AO13" i="49"/>
  <c r="AK15" i="49"/>
  <c r="AG15" i="49"/>
  <c r="AK17" i="49"/>
  <c r="AG17" i="49"/>
  <c r="AK19" i="49"/>
  <c r="AG19" i="49"/>
  <c r="AG6" i="49"/>
  <c r="AG7" i="49"/>
  <c r="AC8" i="49"/>
  <c r="AK9" i="49"/>
  <c r="AC10" i="49"/>
  <c r="AO10" i="49"/>
  <c r="AC11" i="49"/>
  <c r="AG11" i="49"/>
  <c r="AL14" i="49"/>
  <c r="AP14" i="49"/>
  <c r="AL15" i="49"/>
  <c r="AP15" i="49"/>
  <c r="AL16" i="49"/>
  <c r="AP16" i="49"/>
  <c r="AL17" i="49"/>
  <c r="AP17" i="49"/>
  <c r="AL18" i="49"/>
  <c r="AP18" i="49"/>
  <c r="AL19" i="49"/>
  <c r="AP19" i="49"/>
  <c r="AL20" i="49"/>
  <c r="AP20" i="49"/>
  <c r="AP21" i="49"/>
  <c r="AP22" i="49"/>
  <c r="AP23" i="49"/>
  <c r="AP24" i="49"/>
  <c r="AP25" i="49"/>
  <c r="AP26" i="49"/>
  <c r="AP27" i="49"/>
  <c r="AP28" i="49"/>
  <c r="AP29" i="49"/>
  <c r="AD6" i="49"/>
  <c r="AH6" i="49"/>
  <c r="AL6" i="49"/>
  <c r="AP6" i="49"/>
  <c r="AD7" i="49"/>
  <c r="AH7" i="49"/>
  <c r="AD8" i="49"/>
  <c r="AH8" i="49"/>
  <c r="AD9" i="49"/>
  <c r="AH9" i="49"/>
  <c r="AD10" i="49"/>
  <c r="AH10" i="49"/>
  <c r="AD11" i="49"/>
  <c r="AH11" i="49"/>
  <c r="AL12" i="49"/>
  <c r="AP12" i="49"/>
  <c r="AG12" i="49"/>
  <c r="AL13" i="49"/>
  <c r="AP13" i="49"/>
  <c r="AG13" i="49"/>
  <c r="AM14" i="49"/>
  <c r="AC14" i="49"/>
  <c r="AS14" i="49" s="1"/>
  <c r="AM15" i="49"/>
  <c r="AC15" i="49"/>
  <c r="AM16" i="49"/>
  <c r="AC16" i="49"/>
  <c r="AM17" i="49"/>
  <c r="AC17" i="49"/>
  <c r="AM18" i="49"/>
  <c r="AC18" i="49"/>
  <c r="AM19" i="49"/>
  <c r="AC19" i="49"/>
  <c r="AM20" i="49"/>
  <c r="AC20" i="49"/>
  <c r="AM21" i="49"/>
  <c r="AM22" i="49"/>
  <c r="AM23" i="49"/>
  <c r="AM24" i="49"/>
  <c r="AM25" i="49"/>
  <c r="AM26" i="49"/>
  <c r="AM27" i="49"/>
  <c r="AM28" i="49"/>
  <c r="AM29" i="49"/>
  <c r="AK6" i="49"/>
  <c r="AK7" i="49"/>
  <c r="AG9" i="49"/>
  <c r="AW9" i="49" s="1"/>
  <c r="AE6" i="49"/>
  <c r="AM6" i="49"/>
  <c r="AE7" i="49"/>
  <c r="AU7" i="49" s="1"/>
  <c r="AE8" i="49"/>
  <c r="AE9" i="49"/>
  <c r="AE10" i="49"/>
  <c r="AE11" i="49"/>
  <c r="AJ14" i="49"/>
  <c r="AN14" i="49"/>
  <c r="AJ15" i="49"/>
  <c r="AN15" i="49"/>
  <c r="AJ16" i="49"/>
  <c r="AN16" i="49"/>
  <c r="AJ17" i="49"/>
  <c r="AN17" i="49"/>
  <c r="AJ18" i="49"/>
  <c r="AN18" i="49"/>
  <c r="AJ19" i="49"/>
  <c r="AN19" i="49"/>
  <c r="AJ20" i="49"/>
  <c r="AN20" i="49"/>
  <c r="AC6" i="49"/>
  <c r="AO6" i="49"/>
  <c r="AG8" i="49"/>
  <c r="AB6" i="49"/>
  <c r="AF6" i="49"/>
  <c r="AJ6" i="49"/>
  <c r="AN6" i="49"/>
  <c r="AB7" i="49"/>
  <c r="AF7" i="49"/>
  <c r="AB8" i="49"/>
  <c r="AF8" i="49"/>
  <c r="AB9" i="49"/>
  <c r="AF9" i="49"/>
  <c r="AB10" i="49"/>
  <c r="AF10" i="49"/>
  <c r="AB11" i="49"/>
  <c r="AF11" i="49"/>
  <c r="AJ12" i="49"/>
  <c r="AN12" i="49"/>
  <c r="AC12" i="49"/>
  <c r="AJ13" i="49"/>
  <c r="AN13" i="49"/>
  <c r="AC13" i="49"/>
  <c r="AD12" i="49"/>
  <c r="AH12" i="49"/>
  <c r="AX12" i="49" s="1"/>
  <c r="AD13" i="49"/>
  <c r="AH13" i="49"/>
  <c r="AD14" i="49"/>
  <c r="AH14" i="49"/>
  <c r="AD15" i="49"/>
  <c r="AH15" i="49"/>
  <c r="AD16" i="49"/>
  <c r="AH16" i="49"/>
  <c r="AD17" i="49"/>
  <c r="AH17" i="49"/>
  <c r="AD18" i="49"/>
  <c r="AH18" i="49"/>
  <c r="AD19" i="49"/>
  <c r="AH19" i="49"/>
  <c r="AD20" i="49"/>
  <c r="AH20" i="49"/>
  <c r="AJ21" i="49"/>
  <c r="AN21" i="49"/>
  <c r="AJ22" i="49"/>
  <c r="AN22" i="49"/>
  <c r="AJ23" i="49"/>
  <c r="AN23" i="49"/>
  <c r="AJ24" i="49"/>
  <c r="AN24" i="49"/>
  <c r="AJ25" i="49"/>
  <c r="AN25" i="49"/>
  <c r="AJ26" i="49"/>
  <c r="AN26" i="49"/>
  <c r="AJ27" i="49"/>
  <c r="AN27" i="49"/>
  <c r="AJ28" i="49"/>
  <c r="AN28" i="49"/>
  <c r="AJ29" i="49"/>
  <c r="AN29" i="49"/>
  <c r="AH29" i="49"/>
  <c r="AE14" i="49"/>
  <c r="AE15" i="49"/>
  <c r="AE16" i="49"/>
  <c r="AE17" i="49"/>
  <c r="AE18" i="49"/>
  <c r="AE19" i="49"/>
  <c r="AE20" i="49"/>
  <c r="AK21" i="49"/>
  <c r="AO21" i="49"/>
  <c r="AK22" i="49"/>
  <c r="AO22" i="49"/>
  <c r="AK23" i="49"/>
  <c r="AO23" i="49"/>
  <c r="AK24" i="49"/>
  <c r="AO24" i="49"/>
  <c r="AK25" i="49"/>
  <c r="AO25" i="49"/>
  <c r="AK26" i="49"/>
  <c r="AO26" i="49"/>
  <c r="AK27" i="49"/>
  <c r="AO27" i="49"/>
  <c r="AK28" i="49"/>
  <c r="AO28" i="49"/>
  <c r="AK29" i="49"/>
  <c r="AO29" i="49"/>
  <c r="AB12" i="49"/>
  <c r="AF12" i="49"/>
  <c r="AB13" i="49"/>
  <c r="AF13" i="49"/>
  <c r="AB14" i="49"/>
  <c r="AF14" i="49"/>
  <c r="AB15" i="49"/>
  <c r="AF15" i="49"/>
  <c r="AB16" i="49"/>
  <c r="AF16" i="49"/>
  <c r="AB17" i="49"/>
  <c r="AF17" i="49"/>
  <c r="AB18" i="49"/>
  <c r="AF18" i="49"/>
  <c r="AB19" i="49"/>
  <c r="AF19" i="49"/>
  <c r="AB20" i="49"/>
  <c r="AF20" i="49"/>
  <c r="T21" i="49"/>
  <c r="L21" i="49" s="1"/>
  <c r="AE21" i="49"/>
  <c r="T22" i="49"/>
  <c r="L22" i="49" s="1"/>
  <c r="AE22" i="49"/>
  <c r="T23" i="49"/>
  <c r="L23" i="49" s="1"/>
  <c r="AE23" i="49"/>
  <c r="T24" i="49"/>
  <c r="L24" i="49" s="1"/>
  <c r="AE24" i="49"/>
  <c r="T25" i="49"/>
  <c r="L25" i="49" s="1"/>
  <c r="AE25" i="49"/>
  <c r="T26" i="49"/>
  <c r="L26" i="49" s="1"/>
  <c r="AE26" i="49"/>
  <c r="T27" i="49"/>
  <c r="L27" i="49" s="1"/>
  <c r="AE27" i="49"/>
  <c r="T28" i="49"/>
  <c r="L28" i="49" s="1"/>
  <c r="AE28" i="49"/>
  <c r="T29" i="49"/>
  <c r="L29" i="49" s="1"/>
  <c r="AE29" i="49"/>
  <c r="AB21" i="49"/>
  <c r="AF21" i="49"/>
  <c r="AV21" i="49" s="1"/>
  <c r="AB22" i="49"/>
  <c r="AF22" i="49"/>
  <c r="AB23" i="49"/>
  <c r="AF23" i="49"/>
  <c r="AB24" i="49"/>
  <c r="AF24" i="49"/>
  <c r="AB25" i="49"/>
  <c r="AF25" i="49"/>
  <c r="AV25" i="49" s="1"/>
  <c r="AB26" i="49"/>
  <c r="AF26" i="49"/>
  <c r="AB27" i="49"/>
  <c r="AF27" i="49"/>
  <c r="AB28" i="49"/>
  <c r="AF28" i="49"/>
  <c r="AB29" i="49"/>
  <c r="AF29" i="49"/>
  <c r="AV29" i="49" s="1"/>
  <c r="AC21" i="49"/>
  <c r="AG21" i="49"/>
  <c r="AC22" i="49"/>
  <c r="AG22" i="49"/>
  <c r="AW22" i="49" s="1"/>
  <c r="AC23" i="49"/>
  <c r="AG23" i="49"/>
  <c r="AW23" i="49" s="1"/>
  <c r="AC24" i="49"/>
  <c r="AG24" i="49"/>
  <c r="AW24" i="49" s="1"/>
  <c r="AC25" i="49"/>
  <c r="AS25" i="49" s="1"/>
  <c r="AG25" i="49"/>
  <c r="AC26" i="49"/>
  <c r="AS26" i="49" s="1"/>
  <c r="AG26" i="49"/>
  <c r="AW26" i="49" s="1"/>
  <c r="AC27" i="49"/>
  <c r="AS27" i="49" s="1"/>
  <c r="AG27" i="49"/>
  <c r="AC28" i="49"/>
  <c r="AG28" i="49"/>
  <c r="AW28" i="49" s="1"/>
  <c r="AC29" i="49"/>
  <c r="AG29" i="49"/>
  <c r="AT23" i="49" l="1"/>
  <c r="AV12" i="49"/>
  <c r="AU28" i="49"/>
  <c r="AT11" i="49"/>
  <c r="AV23" i="49"/>
  <c r="AS23" i="49"/>
  <c r="AW16" i="49"/>
  <c r="AS28" i="49"/>
  <c r="AV24" i="49"/>
  <c r="AW12" i="49"/>
  <c r="AU17" i="49"/>
  <c r="AW29" i="49"/>
  <c r="AW25" i="49"/>
  <c r="AK19" i="50"/>
  <c r="AC19" i="50"/>
  <c r="AN27" i="50"/>
  <c r="AF27" i="50"/>
  <c r="AK18" i="50"/>
  <c r="AC18" i="50"/>
  <c r="AH18" i="50"/>
  <c r="AX18" i="50" s="1"/>
  <c r="AV26" i="49"/>
  <c r="AT21" i="49"/>
  <c r="AW27" i="49"/>
  <c r="AV28" i="49"/>
  <c r="AV27" i="49"/>
  <c r="AT22" i="49"/>
  <c r="AS21" i="49"/>
  <c r="AS22" i="49"/>
  <c r="AT24" i="49"/>
  <c r="AW20" i="49"/>
  <c r="AS29" i="49"/>
  <c r="AT26" i="49"/>
  <c r="AS19" i="49"/>
  <c r="AS18" i="49"/>
  <c r="AS24" i="49"/>
  <c r="AV9" i="49"/>
  <c r="AV7" i="49"/>
  <c r="AS11" i="49"/>
  <c r="AW18" i="49"/>
  <c r="AC25" i="50"/>
  <c r="AS25" i="50" s="1"/>
  <c r="AE14" i="50"/>
  <c r="AU14" i="50" s="1"/>
  <c r="AF6" i="50"/>
  <c r="AV6" i="50" s="1"/>
  <c r="AL27" i="50"/>
  <c r="AT27" i="50" s="1"/>
  <c r="AS15" i="49"/>
  <c r="AU24" i="49"/>
  <c r="AT12" i="49"/>
  <c r="AT28" i="49"/>
  <c r="AW21" i="49"/>
  <c r="AW7" i="49"/>
  <c r="AT27" i="49"/>
  <c r="AW11" i="49"/>
  <c r="AE28" i="50"/>
  <c r="AM28" i="50"/>
  <c r="AD28" i="50"/>
  <c r="AT28" i="50" s="1"/>
  <c r="AH17" i="50"/>
  <c r="AX17" i="50" s="1"/>
  <c r="AH26" i="50"/>
  <c r="AX26" i="50" s="1"/>
  <c r="AD6" i="50"/>
  <c r="T6" i="50"/>
  <c r="L6" i="50" s="1"/>
  <c r="AH25" i="50"/>
  <c r="AX25" i="50" s="1"/>
  <c r="AL23" i="50"/>
  <c r="AT23" i="50" s="1"/>
  <c r="AK17" i="50"/>
  <c r="AS17" i="50" s="1"/>
  <c r="AB17" i="50"/>
  <c r="AI17" i="50" s="1"/>
  <c r="AN17" i="50"/>
  <c r="AF17" i="50"/>
  <c r="AP23" i="50"/>
  <c r="AX23" i="50" s="1"/>
  <c r="AH28" i="50"/>
  <c r="AX28" i="50" s="1"/>
  <c r="AG17" i="50"/>
  <c r="AW17" i="50" s="1"/>
  <c r="AD13" i="50"/>
  <c r="AT13" i="50" s="1"/>
  <c r="AL18" i="50"/>
  <c r="AT18" i="50" s="1"/>
  <c r="AU12" i="50"/>
  <c r="AG27" i="50"/>
  <c r="AW27" i="50" s="1"/>
  <c r="AM21" i="50"/>
  <c r="AU21" i="50" s="1"/>
  <c r="AE25" i="50"/>
  <c r="AU25" i="50" s="1"/>
  <c r="AJ21" i="50"/>
  <c r="AR21" i="50" s="1"/>
  <c r="AH20" i="50"/>
  <c r="AX20" i="50" s="1"/>
  <c r="AM13" i="50"/>
  <c r="AV7" i="50"/>
  <c r="AB20" i="50"/>
  <c r="AR20" i="50" s="1"/>
  <c r="AN16" i="50"/>
  <c r="AV16" i="50" s="1"/>
  <c r="AE29" i="50"/>
  <c r="AU29" i="50" s="1"/>
  <c r="AE19" i="50"/>
  <c r="AU19" i="50" s="1"/>
  <c r="AD24" i="50"/>
  <c r="AT24" i="50" s="1"/>
  <c r="AM16" i="50"/>
  <c r="AU16" i="50" s="1"/>
  <c r="AO16" i="50"/>
  <c r="AW16" i="50" s="1"/>
  <c r="AF18" i="50"/>
  <c r="AV18" i="50" s="1"/>
  <c r="AF14" i="50"/>
  <c r="AV14" i="50" s="1"/>
  <c r="AJ13" i="50"/>
  <c r="AQ13" i="50" s="1"/>
  <c r="AL26" i="50"/>
  <c r="AT26" i="50" s="1"/>
  <c r="AP13" i="50"/>
  <c r="AX13" i="50" s="1"/>
  <c r="AN15" i="50"/>
  <c r="AF15" i="50"/>
  <c r="AW9" i="50"/>
  <c r="AO23" i="50"/>
  <c r="AW23" i="50" s="1"/>
  <c r="AJ18" i="50"/>
  <c r="AR18" i="50" s="1"/>
  <c r="AD20" i="50"/>
  <c r="AT20" i="50" s="1"/>
  <c r="AJ14" i="50"/>
  <c r="AR14" i="50" s="1"/>
  <c r="AG18" i="50"/>
  <c r="AW18" i="50" s="1"/>
  <c r="AC16" i="50"/>
  <c r="AS16" i="50" s="1"/>
  <c r="AN22" i="50"/>
  <c r="AV22" i="50" s="1"/>
  <c r="AM24" i="50"/>
  <c r="AU24" i="50" s="1"/>
  <c r="AB26" i="50"/>
  <c r="AR26" i="50" s="1"/>
  <c r="AP29" i="50"/>
  <c r="AH29" i="50"/>
  <c r="AG26" i="50"/>
  <c r="AO26" i="50"/>
  <c r="AG21" i="50"/>
  <c r="AO21" i="50"/>
  <c r="AL19" i="50"/>
  <c r="AD19" i="50"/>
  <c r="AC29" i="50"/>
  <c r="AK29" i="50"/>
  <c r="T29" i="50"/>
  <c r="L29" i="50" s="1"/>
  <c r="AM23" i="50"/>
  <c r="AE23" i="50"/>
  <c r="AM20" i="50"/>
  <c r="AE20" i="50"/>
  <c r="AK14" i="50"/>
  <c r="T14" i="50"/>
  <c r="L14" i="50" s="1"/>
  <c r="AC14" i="50"/>
  <c r="AC30" i="50" s="1"/>
  <c r="N30" i="50"/>
  <c r="AM26" i="50"/>
  <c r="AE26" i="50"/>
  <c r="AP15" i="50"/>
  <c r="AH15" i="50"/>
  <c r="AL21" i="50"/>
  <c r="AD21" i="50"/>
  <c r="AL29" i="50"/>
  <c r="AD29" i="50"/>
  <c r="AF25" i="50"/>
  <c r="AN25" i="50"/>
  <c r="AC21" i="50"/>
  <c r="AK21" i="50"/>
  <c r="T21" i="50"/>
  <c r="L21" i="50" s="1"/>
  <c r="AE17" i="50"/>
  <c r="T17" i="50"/>
  <c r="L17" i="50" s="1"/>
  <c r="AM17" i="50"/>
  <c r="AH14" i="50"/>
  <c r="S30" i="50"/>
  <c r="AP14" i="50"/>
  <c r="AF28" i="50"/>
  <c r="AN28" i="50"/>
  <c r="AG22" i="50"/>
  <c r="AO22" i="50"/>
  <c r="AM18" i="50"/>
  <c r="T18" i="50"/>
  <c r="L18" i="50" s="1"/>
  <c r="AE18" i="50"/>
  <c r="T13" i="50"/>
  <c r="L13" i="50" s="1"/>
  <c r="AN13" i="50"/>
  <c r="AF13" i="50"/>
  <c r="AL25" i="50"/>
  <c r="AD25" i="50"/>
  <c r="AL15" i="50"/>
  <c r="AD15" i="50"/>
  <c r="AO25" i="50"/>
  <c r="AG25" i="50"/>
  <c r="AO20" i="50"/>
  <c r="AG20" i="50"/>
  <c r="T28" i="50"/>
  <c r="L28" i="50" s="1"/>
  <c r="AK28" i="50"/>
  <c r="AC28" i="50"/>
  <c r="AF23" i="50"/>
  <c r="AN23" i="50"/>
  <c r="AN20" i="50"/>
  <c r="AF20" i="50"/>
  <c r="AH16" i="50"/>
  <c r="AP16" i="50"/>
  <c r="AL14" i="50"/>
  <c r="AL30" i="50" s="1"/>
  <c r="O30" i="50"/>
  <c r="AD14" i="50"/>
  <c r="AO24" i="50"/>
  <c r="AG24" i="50"/>
  <c r="AK22" i="50"/>
  <c r="AC22" i="50"/>
  <c r="AM15" i="50"/>
  <c r="AE15" i="50"/>
  <c r="P30" i="50"/>
  <c r="AF24" i="50"/>
  <c r="AN24" i="50"/>
  <c r="AM22" i="50"/>
  <c r="AE22" i="50"/>
  <c r="AK20" i="50"/>
  <c r="AC20" i="50"/>
  <c r="T20" i="50"/>
  <c r="L20" i="50" s="1"/>
  <c r="AM27" i="50"/>
  <c r="AE27" i="50"/>
  <c r="AL22" i="50"/>
  <c r="AD22" i="50"/>
  <c r="AP19" i="50"/>
  <c r="AH19" i="50"/>
  <c r="AD16" i="50"/>
  <c r="AL16" i="50"/>
  <c r="AG13" i="50"/>
  <c r="AG30" i="50" s="1"/>
  <c r="AO13" i="50"/>
  <c r="AG29" i="50"/>
  <c r="AO29" i="50"/>
  <c r="AC24" i="50"/>
  <c r="AK24" i="50"/>
  <c r="AF21" i="50"/>
  <c r="AN21" i="50"/>
  <c r="AO14" i="50"/>
  <c r="AG14" i="50"/>
  <c r="AN29" i="50"/>
  <c r="AF29" i="50"/>
  <c r="AN19" i="50"/>
  <c r="AF19" i="50"/>
  <c r="AP21" i="50"/>
  <c r="AH21" i="50"/>
  <c r="AC15" i="50"/>
  <c r="AK15" i="50"/>
  <c r="T26" i="50"/>
  <c r="L26" i="50" s="1"/>
  <c r="T16" i="50"/>
  <c r="L16" i="50" s="1"/>
  <c r="T27" i="50"/>
  <c r="L27" i="50" s="1"/>
  <c r="T24" i="50"/>
  <c r="L24" i="50" s="1"/>
  <c r="AW11" i="50"/>
  <c r="AS9" i="50"/>
  <c r="AB19" i="50"/>
  <c r="AJ19" i="50"/>
  <c r="AJ15" i="50"/>
  <c r="AB15" i="50"/>
  <c r="T15" i="50"/>
  <c r="L15" i="50" s="1"/>
  <c r="AB23" i="50"/>
  <c r="AJ23" i="50"/>
  <c r="AJ25" i="50"/>
  <c r="AB25" i="50"/>
  <c r="T25" i="50"/>
  <c r="L25" i="50" s="1"/>
  <c r="AB29" i="50"/>
  <c r="AR29" i="50" s="1"/>
  <c r="AB28" i="50"/>
  <c r="AR28" i="50" s="1"/>
  <c r="AV8" i="50"/>
  <c r="T19" i="50"/>
  <c r="L19" i="50" s="1"/>
  <c r="AJ16" i="50"/>
  <c r="AR16" i="50" s="1"/>
  <c r="AU8" i="50"/>
  <c r="AB24" i="50"/>
  <c r="AR24" i="50" s="1"/>
  <c r="AF26" i="50"/>
  <c r="AC23" i="50"/>
  <c r="AG19" i="50"/>
  <c r="T22" i="50"/>
  <c r="L22" i="50" s="1"/>
  <c r="AS7" i="50"/>
  <c r="R30" i="50"/>
  <c r="T23" i="50"/>
  <c r="L23" i="50" s="1"/>
  <c r="AC27" i="50"/>
  <c r="AS27" i="50" s="1"/>
  <c r="AN26" i="50"/>
  <c r="AO19" i="50"/>
  <c r="AB22" i="50"/>
  <c r="AR22" i="50" s="1"/>
  <c r="Q30" i="50"/>
  <c r="M30" i="50"/>
  <c r="AS11" i="50"/>
  <c r="AT12" i="50"/>
  <c r="AX10" i="50"/>
  <c r="AS8" i="50"/>
  <c r="AU7" i="50"/>
  <c r="AV12" i="50"/>
  <c r="AW12" i="50"/>
  <c r="AV9" i="50"/>
  <c r="AT9" i="50"/>
  <c r="AT7" i="50"/>
  <c r="AT17" i="50"/>
  <c r="AW10" i="50"/>
  <c r="AW8" i="50"/>
  <c r="AX24" i="50"/>
  <c r="AS26" i="50"/>
  <c r="AT8" i="50"/>
  <c r="AU10" i="50"/>
  <c r="AX11" i="50"/>
  <c r="AT10" i="50"/>
  <c r="AW7" i="50"/>
  <c r="AV11" i="50"/>
  <c r="AX22" i="50"/>
  <c r="AX12" i="50"/>
  <c r="AR27" i="50"/>
  <c r="AH30" i="50"/>
  <c r="AX6" i="50"/>
  <c r="AR12" i="50"/>
  <c r="AI12" i="50"/>
  <c r="AI10" i="50"/>
  <c r="AR10" i="50"/>
  <c r="AS6" i="50"/>
  <c r="AW15" i="50"/>
  <c r="AW28" i="50"/>
  <c r="AT11" i="50"/>
  <c r="AX8" i="50"/>
  <c r="AQ8" i="50"/>
  <c r="AS10" i="50"/>
  <c r="AQ12" i="50"/>
  <c r="AW6" i="50"/>
  <c r="AB30" i="50"/>
  <c r="AR6" i="50"/>
  <c r="AU11" i="50"/>
  <c r="AI9" i="50"/>
  <c r="AR9" i="50"/>
  <c r="AQ11" i="50"/>
  <c r="AS12" i="50"/>
  <c r="AI11" i="50"/>
  <c r="AR11" i="50"/>
  <c r="AI7" i="50"/>
  <c r="AR7" i="50"/>
  <c r="AI13" i="50"/>
  <c r="AI8" i="50"/>
  <c r="AR8" i="50"/>
  <c r="AV10" i="50"/>
  <c r="AQ6" i="50"/>
  <c r="AU6" i="50"/>
  <c r="AX27" i="50"/>
  <c r="AI16" i="50"/>
  <c r="AU9" i="50"/>
  <c r="AS13" i="50"/>
  <c r="AQ10" i="50"/>
  <c r="AX9" i="50"/>
  <c r="AX7" i="50"/>
  <c r="AQ9" i="50"/>
  <c r="AQ7" i="50"/>
  <c r="AV22" i="49"/>
  <c r="AU29" i="49"/>
  <c r="AU25" i="49"/>
  <c r="AU21" i="49"/>
  <c r="AX20" i="49"/>
  <c r="AX18" i="49"/>
  <c r="AX16" i="49"/>
  <c r="AX14" i="49"/>
  <c r="AU10" i="49"/>
  <c r="AW13" i="49"/>
  <c r="AX10" i="49"/>
  <c r="AX8" i="49"/>
  <c r="AU20" i="49"/>
  <c r="AU16" i="49"/>
  <c r="AX19" i="49"/>
  <c r="AX17" i="49"/>
  <c r="AX15" i="49"/>
  <c r="AX7" i="49"/>
  <c r="AS10" i="49"/>
  <c r="AU27" i="49"/>
  <c r="AU23" i="49"/>
  <c r="AV19" i="49"/>
  <c r="AV17" i="49"/>
  <c r="AV15" i="49"/>
  <c r="AV13" i="49"/>
  <c r="AU18" i="49"/>
  <c r="AU14" i="49"/>
  <c r="AV11" i="49"/>
  <c r="AQ19" i="49"/>
  <c r="AQ17" i="49"/>
  <c r="AQ15" i="49"/>
  <c r="AM30" i="49"/>
  <c r="AS17" i="49"/>
  <c r="AS8" i="49"/>
  <c r="AT10" i="49"/>
  <c r="AT8" i="49"/>
  <c r="AW19" i="49"/>
  <c r="AW15" i="49"/>
  <c r="AX23" i="49"/>
  <c r="AX27" i="49"/>
  <c r="AT9" i="49"/>
  <c r="AT7" i="49"/>
  <c r="AK30" i="49"/>
  <c r="AT20" i="49"/>
  <c r="AT18" i="49"/>
  <c r="AT16" i="49"/>
  <c r="AT14" i="49"/>
  <c r="AQ13" i="49"/>
  <c r="AS13" i="49"/>
  <c r="AT13" i="49"/>
  <c r="AV20" i="49"/>
  <c r="AV18" i="49"/>
  <c r="AV16" i="49"/>
  <c r="AV14" i="49"/>
  <c r="AX13" i="49"/>
  <c r="AV10" i="49"/>
  <c r="AV8" i="49"/>
  <c r="AW8" i="49"/>
  <c r="AQ18" i="49"/>
  <c r="AQ14" i="49"/>
  <c r="AU19" i="49"/>
  <c r="AU15" i="49"/>
  <c r="AU11" i="49"/>
  <c r="AQ11" i="49"/>
  <c r="AU12" i="49"/>
  <c r="AR28" i="49"/>
  <c r="AI28" i="49"/>
  <c r="AR26" i="49"/>
  <c r="AI26" i="49"/>
  <c r="AR24" i="49"/>
  <c r="AI24" i="49"/>
  <c r="AR22" i="49"/>
  <c r="AI22" i="49"/>
  <c r="AR19" i="49"/>
  <c r="AI19" i="49"/>
  <c r="AR17" i="49"/>
  <c r="AI17" i="49"/>
  <c r="AR15" i="49"/>
  <c r="AI15" i="49"/>
  <c r="AR13" i="49"/>
  <c r="AI13" i="49"/>
  <c r="AX29" i="49"/>
  <c r="AQ28" i="49"/>
  <c r="AQ26" i="49"/>
  <c r="AQ24" i="49"/>
  <c r="AQ22" i="49"/>
  <c r="AS12" i="49"/>
  <c r="AR11" i="49"/>
  <c r="AI11" i="49"/>
  <c r="AR9" i="49"/>
  <c r="AI9" i="49"/>
  <c r="AR7" i="49"/>
  <c r="AI7" i="49"/>
  <c r="AB30" i="49"/>
  <c r="AR6" i="49"/>
  <c r="AI6" i="49"/>
  <c r="AU9" i="49"/>
  <c r="AE30" i="49"/>
  <c r="AU6" i="49"/>
  <c r="AL30" i="49"/>
  <c r="AW17" i="49"/>
  <c r="AQ10" i="49"/>
  <c r="AX24" i="49"/>
  <c r="AX28" i="49"/>
  <c r="AF30" i="49"/>
  <c r="AV6" i="49"/>
  <c r="AN30" i="49"/>
  <c r="AQ20" i="49"/>
  <c r="AQ16" i="49"/>
  <c r="AU8" i="49"/>
  <c r="AS20" i="49"/>
  <c r="AS16" i="49"/>
  <c r="AX11" i="49"/>
  <c r="AX9" i="49"/>
  <c r="AH30" i="49"/>
  <c r="AX6" i="49"/>
  <c r="AG30" i="49"/>
  <c r="AW6" i="49"/>
  <c r="AS7" i="49"/>
  <c r="AQ7" i="49"/>
  <c r="AQ9" i="49"/>
  <c r="AQ8" i="49"/>
  <c r="AW10" i="49"/>
  <c r="AX21" i="49"/>
  <c r="AX25" i="49"/>
  <c r="AC30" i="49"/>
  <c r="AS6" i="49"/>
  <c r="AP30" i="49"/>
  <c r="AU26" i="49"/>
  <c r="AU22" i="49"/>
  <c r="AR29" i="49"/>
  <c r="AI29" i="49"/>
  <c r="AR27" i="49"/>
  <c r="AI27" i="49"/>
  <c r="AR25" i="49"/>
  <c r="AI25" i="49"/>
  <c r="AR23" i="49"/>
  <c r="AI23" i="49"/>
  <c r="AR21" i="49"/>
  <c r="AI21" i="49"/>
  <c r="AR20" i="49"/>
  <c r="AI20" i="49"/>
  <c r="AR18" i="49"/>
  <c r="AI18" i="49"/>
  <c r="AR16" i="49"/>
  <c r="AI16" i="49"/>
  <c r="AR14" i="49"/>
  <c r="AI14" i="49"/>
  <c r="AY14" i="49" s="1"/>
  <c r="AR12" i="49"/>
  <c r="AI12" i="49"/>
  <c r="AQ29" i="49"/>
  <c r="AQ27" i="49"/>
  <c r="AQ25" i="49"/>
  <c r="AQ23" i="49"/>
  <c r="AQ21" i="49"/>
  <c r="AT19" i="49"/>
  <c r="AT17" i="49"/>
  <c r="AT15" i="49"/>
  <c r="AQ12" i="49"/>
  <c r="AR10" i="49"/>
  <c r="AI10" i="49"/>
  <c r="AR8" i="49"/>
  <c r="AI8" i="49"/>
  <c r="AJ30" i="49"/>
  <c r="AQ6" i="49"/>
  <c r="AO30" i="49"/>
  <c r="AD30" i="49"/>
  <c r="AT6" i="49"/>
  <c r="AS9" i="49"/>
  <c r="AX22" i="49"/>
  <c r="AX26" i="49"/>
  <c r="T30" i="49"/>
  <c r="L6" i="49"/>
  <c r="AU13" i="49"/>
  <c r="AV27" i="50" l="1"/>
  <c r="AS19" i="50"/>
  <c r="AS18" i="50"/>
  <c r="AQ17" i="50"/>
  <c r="AY17" i="50" s="1"/>
  <c r="AI15" i="50"/>
  <c r="AE30" i="50"/>
  <c r="AY15" i="49"/>
  <c r="AQ15" i="50"/>
  <c r="AF30" i="50"/>
  <c r="AI6" i="50"/>
  <c r="AY6" i="50" s="1"/>
  <c r="AM30" i="50"/>
  <c r="AP30" i="50"/>
  <c r="AX30" i="50" s="1"/>
  <c r="AT6" i="50"/>
  <c r="AQ28" i="50"/>
  <c r="AU28" i="50"/>
  <c r="AV20" i="50"/>
  <c r="AU13" i="50"/>
  <c r="AU20" i="50"/>
  <c r="AD30" i="50"/>
  <c r="AT30" i="50" s="1"/>
  <c r="AI14" i="50"/>
  <c r="AR17" i="50"/>
  <c r="AS14" i="50"/>
  <c r="AV17" i="50"/>
  <c r="AW25" i="50"/>
  <c r="AW22" i="50"/>
  <c r="AS29" i="50"/>
  <c r="AW21" i="50"/>
  <c r="AX29" i="50"/>
  <c r="AQ16" i="50"/>
  <c r="AY16" i="50" s="1"/>
  <c r="AQ14" i="50"/>
  <c r="AS21" i="50"/>
  <c r="AT29" i="50"/>
  <c r="AX15" i="50"/>
  <c r="AT16" i="50"/>
  <c r="AI25" i="50"/>
  <c r="AI19" i="50"/>
  <c r="AV28" i="50"/>
  <c r="AQ19" i="50"/>
  <c r="AI24" i="50"/>
  <c r="AV19" i="50"/>
  <c r="AS24" i="50"/>
  <c r="AW13" i="50"/>
  <c r="AW20" i="50"/>
  <c r="AT15" i="50"/>
  <c r="AX14" i="50"/>
  <c r="AO30" i="50"/>
  <c r="AW30" i="50" s="1"/>
  <c r="AT14" i="50"/>
  <c r="AQ26" i="50"/>
  <c r="AK30" i="50"/>
  <c r="AS30" i="50" s="1"/>
  <c r="AX21" i="50"/>
  <c r="AV29" i="50"/>
  <c r="AV21" i="50"/>
  <c r="AW29" i="50"/>
  <c r="AT22" i="50"/>
  <c r="AS20" i="50"/>
  <c r="AV24" i="50"/>
  <c r="AU15" i="50"/>
  <c r="AW24" i="50"/>
  <c r="AX16" i="50"/>
  <c r="AV23" i="50"/>
  <c r="AT25" i="50"/>
  <c r="AU26" i="50"/>
  <c r="AU23" i="50"/>
  <c r="AV15" i="50"/>
  <c r="AI21" i="50"/>
  <c r="AR25" i="50"/>
  <c r="AR19" i="50"/>
  <c r="AS15" i="50"/>
  <c r="AW14" i="50"/>
  <c r="AU22" i="50"/>
  <c r="AS28" i="50"/>
  <c r="AR13" i="50"/>
  <c r="AQ24" i="50"/>
  <c r="AT21" i="50"/>
  <c r="AJ30" i="50"/>
  <c r="AR30" i="50" s="1"/>
  <c r="AQ29" i="50"/>
  <c r="AI27" i="50"/>
  <c r="AW19" i="50"/>
  <c r="AX19" i="50"/>
  <c r="AU27" i="50"/>
  <c r="AQ22" i="50"/>
  <c r="AQ20" i="50"/>
  <c r="AV13" i="50"/>
  <c r="AU18" i="50"/>
  <c r="AU17" i="50"/>
  <c r="AI20" i="50"/>
  <c r="AT19" i="50"/>
  <c r="AI26" i="50"/>
  <c r="AI18" i="50"/>
  <c r="AI23" i="50"/>
  <c r="AQ25" i="50"/>
  <c r="AQ21" i="50"/>
  <c r="AI29" i="50"/>
  <c r="AQ18" i="50"/>
  <c r="AI28" i="50"/>
  <c r="AN30" i="50"/>
  <c r="AQ27" i="50"/>
  <c r="AW26" i="50"/>
  <c r="AQ23" i="50"/>
  <c r="AI22" i="50"/>
  <c r="AS22" i="50"/>
  <c r="AY11" i="50"/>
  <c r="AV25" i="50"/>
  <c r="AV26" i="50"/>
  <c r="AR23" i="50"/>
  <c r="AR15" i="50"/>
  <c r="AS23" i="50"/>
  <c r="T30" i="50"/>
  <c r="AY8" i="50"/>
  <c r="AY12" i="50"/>
  <c r="AB31" i="50"/>
  <c r="AY13" i="50"/>
  <c r="AY7" i="50"/>
  <c r="AY9" i="50"/>
  <c r="AC31" i="50"/>
  <c r="AY10" i="50"/>
  <c r="AH31" i="50"/>
  <c r="AY18" i="49"/>
  <c r="AY17" i="49"/>
  <c r="AY19" i="49"/>
  <c r="AY16" i="49"/>
  <c r="AU30" i="49"/>
  <c r="AT30" i="49"/>
  <c r="AY20" i="49"/>
  <c r="AY7" i="49"/>
  <c r="AY11" i="49"/>
  <c r="AY13" i="49"/>
  <c r="AY10" i="49"/>
  <c r="AY8" i="49"/>
  <c r="AY9" i="49"/>
  <c r="AY24" i="49"/>
  <c r="AH31" i="49"/>
  <c r="AX30" i="49"/>
  <c r="AY28" i="49"/>
  <c r="AY12" i="49"/>
  <c r="AY23" i="49"/>
  <c r="AY27" i="49"/>
  <c r="AC31" i="49"/>
  <c r="AS30" i="49"/>
  <c r="AB31" i="49"/>
  <c r="AR30" i="49"/>
  <c r="AQ30" i="49"/>
  <c r="AZ33" i="49" s="1"/>
  <c r="AW30" i="49"/>
  <c r="AV30" i="49"/>
  <c r="AY22" i="49"/>
  <c r="AY26" i="49"/>
  <c r="AY21" i="49"/>
  <c r="AY25" i="49"/>
  <c r="AY29" i="49"/>
  <c r="AI30" i="49"/>
  <c r="AY6" i="49"/>
  <c r="AQ32" i="49"/>
  <c r="AU30" i="50" l="1"/>
  <c r="AY15" i="50"/>
  <c r="AY26" i="50"/>
  <c r="AV30" i="50"/>
  <c r="AY25" i="50"/>
  <c r="AY28" i="50"/>
  <c r="AY14" i="50"/>
  <c r="AY20" i="50"/>
  <c r="BB33" i="49"/>
  <c r="AY24" i="50"/>
  <c r="AY19" i="50"/>
  <c r="AQ32" i="50"/>
  <c r="AY18" i="50"/>
  <c r="AY27" i="50"/>
  <c r="AY23" i="50"/>
  <c r="AY22" i="50"/>
  <c r="AY21" i="50"/>
  <c r="AY29" i="50"/>
  <c r="AI30" i="50"/>
  <c r="AY32" i="50" s="1"/>
  <c r="AQ30" i="50"/>
  <c r="AZ33" i="50" s="1"/>
  <c r="E33" i="49"/>
  <c r="E34" i="49" s="1"/>
  <c r="AY32" i="49"/>
  <c r="AY30" i="49"/>
  <c r="AQ33" i="49"/>
  <c r="BB33" i="50" l="1"/>
  <c r="AY30" i="50"/>
  <c r="D33" i="50"/>
  <c r="D34" i="50" s="1"/>
  <c r="AQ33" i="50"/>
  <c r="BC33" i="50"/>
  <c r="AY33" i="50"/>
  <c r="BC33" i="49"/>
  <c r="AY33" i="49"/>
  <c r="BD33" i="49" l="1"/>
  <c r="BD33" i="50"/>
  <c r="BU6" i="42" l="1"/>
  <c r="BU7" i="42" s="1"/>
  <c r="BU8" i="42" s="1"/>
  <c r="BR6" i="42"/>
  <c r="BR7" i="42" s="1"/>
  <c r="BR8" i="42" s="1"/>
  <c r="BF29" i="48" l="1"/>
  <c r="BE29" i="48"/>
  <c r="BD29" i="48"/>
  <c r="BC29" i="48"/>
  <c r="BB29" i="48"/>
  <c r="BA29" i="48"/>
  <c r="AZ29" i="48"/>
  <c r="S29" i="48"/>
  <c r="R29" i="48"/>
  <c r="Q29" i="48"/>
  <c r="P29" i="48"/>
  <c r="O29" i="48"/>
  <c r="N29" i="48"/>
  <c r="M29" i="48"/>
  <c r="BF28" i="48"/>
  <c r="BE28" i="48"/>
  <c r="BD28" i="48"/>
  <c r="BC28" i="48"/>
  <c r="BB28" i="48"/>
  <c r="BA28" i="48"/>
  <c r="AZ28" i="48"/>
  <c r="S28" i="48"/>
  <c r="R28" i="48"/>
  <c r="Q28" i="48"/>
  <c r="P28" i="48"/>
  <c r="O28" i="48"/>
  <c r="N28" i="48"/>
  <c r="M28" i="48"/>
  <c r="BF27" i="48"/>
  <c r="BE27" i="48"/>
  <c r="BD27" i="48"/>
  <c r="BC27" i="48"/>
  <c r="BB27" i="48"/>
  <c r="BA27" i="48"/>
  <c r="AZ27" i="48"/>
  <c r="S27" i="48"/>
  <c r="R27" i="48"/>
  <c r="Q27" i="48"/>
  <c r="P27" i="48"/>
  <c r="O27" i="48"/>
  <c r="N27" i="48"/>
  <c r="M27" i="48"/>
  <c r="BF26" i="48"/>
  <c r="BE26" i="48"/>
  <c r="BD26" i="48"/>
  <c r="BC26" i="48"/>
  <c r="BB26" i="48"/>
  <c r="BA26" i="48"/>
  <c r="AZ26" i="48"/>
  <c r="S26" i="48"/>
  <c r="R26" i="48"/>
  <c r="Q26" i="48"/>
  <c r="P26" i="48"/>
  <c r="O26" i="48"/>
  <c r="N26" i="48"/>
  <c r="M26" i="48"/>
  <c r="BF25" i="48"/>
  <c r="BE25" i="48"/>
  <c r="BD25" i="48"/>
  <c r="BC25" i="48"/>
  <c r="BB25" i="48"/>
  <c r="BA25" i="48"/>
  <c r="AZ25" i="48"/>
  <c r="S25" i="48"/>
  <c r="R25" i="48"/>
  <c r="Q25" i="48"/>
  <c r="P25" i="48"/>
  <c r="O25" i="48"/>
  <c r="N25" i="48"/>
  <c r="M25" i="48"/>
  <c r="BF24" i="48"/>
  <c r="BE24" i="48"/>
  <c r="BD24" i="48"/>
  <c r="BC24" i="48"/>
  <c r="BB24" i="48"/>
  <c r="BA24" i="48"/>
  <c r="AZ24" i="48"/>
  <c r="S24" i="48"/>
  <c r="R24" i="48"/>
  <c r="Q24" i="48"/>
  <c r="P24" i="48"/>
  <c r="O24" i="48"/>
  <c r="N24" i="48"/>
  <c r="M24" i="48"/>
  <c r="BF23" i="48"/>
  <c r="BE23" i="48"/>
  <c r="BD23" i="48"/>
  <c r="BC23" i="48"/>
  <c r="BB23" i="48"/>
  <c r="BA23" i="48"/>
  <c r="AZ23" i="48"/>
  <c r="S23" i="48"/>
  <c r="R23" i="48"/>
  <c r="Q23" i="48"/>
  <c r="P23" i="48"/>
  <c r="O23" i="48"/>
  <c r="N23" i="48"/>
  <c r="M23" i="48"/>
  <c r="BF22" i="48"/>
  <c r="BE22" i="48"/>
  <c r="BD22" i="48"/>
  <c r="BC22" i="48"/>
  <c r="BB22" i="48"/>
  <c r="BA22" i="48"/>
  <c r="AZ22" i="48"/>
  <c r="S22" i="48"/>
  <c r="R22" i="48"/>
  <c r="Q22" i="48"/>
  <c r="P22" i="48"/>
  <c r="O22" i="48"/>
  <c r="N22" i="48"/>
  <c r="M22" i="48"/>
  <c r="BF21" i="48"/>
  <c r="BE21" i="48"/>
  <c r="BD21" i="48"/>
  <c r="BC21" i="48"/>
  <c r="BB21" i="48"/>
  <c r="BA21" i="48"/>
  <c r="AZ21" i="48"/>
  <c r="S21" i="48"/>
  <c r="R21" i="48"/>
  <c r="Q21" i="48"/>
  <c r="P21" i="48"/>
  <c r="O21" i="48"/>
  <c r="N21" i="48"/>
  <c r="M21" i="48"/>
  <c r="BF20" i="48"/>
  <c r="BE20" i="48"/>
  <c r="BD20" i="48"/>
  <c r="BC20" i="48"/>
  <c r="BB20" i="48"/>
  <c r="BA20" i="48"/>
  <c r="AZ20" i="48"/>
  <c r="S20" i="48"/>
  <c r="R20" i="48"/>
  <c r="Q20" i="48"/>
  <c r="P20" i="48"/>
  <c r="O20" i="48"/>
  <c r="N20" i="48"/>
  <c r="M20" i="48"/>
  <c r="BF19" i="48"/>
  <c r="BE19" i="48"/>
  <c r="BD19" i="48"/>
  <c r="BC19" i="48"/>
  <c r="BB19" i="48"/>
  <c r="BA19" i="48"/>
  <c r="AZ19" i="48"/>
  <c r="S19" i="48"/>
  <c r="R19" i="48"/>
  <c r="Q19" i="48"/>
  <c r="P19" i="48"/>
  <c r="O19" i="48"/>
  <c r="N19" i="48"/>
  <c r="M19" i="48"/>
  <c r="BF18" i="48"/>
  <c r="BE18" i="48"/>
  <c r="BD18" i="48"/>
  <c r="BC18" i="48"/>
  <c r="BB18" i="48"/>
  <c r="BA18" i="48"/>
  <c r="AZ18" i="48"/>
  <c r="S18" i="48"/>
  <c r="R18" i="48"/>
  <c r="Q18" i="48"/>
  <c r="P18" i="48"/>
  <c r="O18" i="48"/>
  <c r="N18" i="48"/>
  <c r="M18" i="48"/>
  <c r="BF17" i="48"/>
  <c r="BE17" i="48"/>
  <c r="BD17" i="48"/>
  <c r="BC17" i="48"/>
  <c r="BB17" i="48"/>
  <c r="BA17" i="48"/>
  <c r="AZ17" i="48"/>
  <c r="S17" i="48"/>
  <c r="R17" i="48"/>
  <c r="Q17" i="48"/>
  <c r="P17" i="48"/>
  <c r="O17" i="48"/>
  <c r="N17" i="48"/>
  <c r="M17" i="48"/>
  <c r="BF16" i="48"/>
  <c r="BE16" i="48"/>
  <c r="BD16" i="48"/>
  <c r="BC16" i="48"/>
  <c r="BB16" i="48"/>
  <c r="BA16" i="48"/>
  <c r="AZ16" i="48"/>
  <c r="S16" i="48"/>
  <c r="R16" i="48"/>
  <c r="Q16" i="48"/>
  <c r="P16" i="48"/>
  <c r="O16" i="48"/>
  <c r="N16" i="48"/>
  <c r="M16" i="48"/>
  <c r="BF15" i="48"/>
  <c r="BE15" i="48"/>
  <c r="BD15" i="48"/>
  <c r="BC15" i="48"/>
  <c r="BB15" i="48"/>
  <c r="BA15" i="48"/>
  <c r="AZ15" i="48"/>
  <c r="S15" i="48"/>
  <c r="R15" i="48"/>
  <c r="Q15" i="48"/>
  <c r="P15" i="48"/>
  <c r="O15" i="48"/>
  <c r="N15" i="48"/>
  <c r="M15" i="48"/>
  <c r="BF14" i="48"/>
  <c r="BE14" i="48"/>
  <c r="BD14" i="48"/>
  <c r="BC14" i="48"/>
  <c r="BB14" i="48"/>
  <c r="BA14" i="48"/>
  <c r="AZ14" i="48"/>
  <c r="S14" i="48"/>
  <c r="R14" i="48"/>
  <c r="Q14" i="48"/>
  <c r="P14" i="48"/>
  <c r="O14" i="48"/>
  <c r="N14" i="48"/>
  <c r="M14" i="48"/>
  <c r="BF13" i="48"/>
  <c r="BE13" i="48"/>
  <c r="BD13" i="48"/>
  <c r="BC13" i="48"/>
  <c r="BB13" i="48"/>
  <c r="BA13" i="48"/>
  <c r="AZ13" i="48"/>
  <c r="S13" i="48"/>
  <c r="R13" i="48"/>
  <c r="Q13" i="48"/>
  <c r="P13" i="48"/>
  <c r="O13" i="48"/>
  <c r="N13" i="48"/>
  <c r="M13" i="48"/>
  <c r="BF12" i="48"/>
  <c r="BE12" i="48"/>
  <c r="BD12" i="48"/>
  <c r="BC12" i="48"/>
  <c r="BB12" i="48"/>
  <c r="BA12" i="48"/>
  <c r="AZ12" i="48"/>
  <c r="S12" i="48"/>
  <c r="R12" i="48"/>
  <c r="Q12" i="48"/>
  <c r="P12" i="48"/>
  <c r="O12" i="48"/>
  <c r="N12" i="48"/>
  <c r="M12" i="48"/>
  <c r="BF11" i="48"/>
  <c r="BE11" i="48"/>
  <c r="BD11" i="48"/>
  <c r="BC11" i="48"/>
  <c r="BB11" i="48"/>
  <c r="BA11" i="48"/>
  <c r="AZ11" i="48"/>
  <c r="S11" i="48"/>
  <c r="R11" i="48"/>
  <c r="Q11" i="48"/>
  <c r="P11" i="48"/>
  <c r="O11" i="48"/>
  <c r="N11" i="48"/>
  <c r="M11" i="48"/>
  <c r="BF10" i="48"/>
  <c r="BE10" i="48"/>
  <c r="BD10" i="48"/>
  <c r="BC10" i="48"/>
  <c r="BB10" i="48"/>
  <c r="BA10" i="48"/>
  <c r="AZ10" i="48"/>
  <c r="S10" i="48"/>
  <c r="R10" i="48"/>
  <c r="Q10" i="48"/>
  <c r="P10" i="48"/>
  <c r="O10" i="48"/>
  <c r="N10" i="48"/>
  <c r="M10" i="48"/>
  <c r="BF9" i="48"/>
  <c r="BE9" i="48"/>
  <c r="BD9" i="48"/>
  <c r="BC9" i="48"/>
  <c r="BB9" i="48"/>
  <c r="BA9" i="48"/>
  <c r="AZ9" i="48"/>
  <c r="S9" i="48"/>
  <c r="R9" i="48"/>
  <c r="Q9" i="48"/>
  <c r="P9" i="48"/>
  <c r="O9" i="48"/>
  <c r="N9" i="48"/>
  <c r="M9" i="48"/>
  <c r="BF8" i="48"/>
  <c r="BE8" i="48"/>
  <c r="BD8" i="48"/>
  <c r="BC8" i="48"/>
  <c r="BB8" i="48"/>
  <c r="BA8" i="48"/>
  <c r="AZ8" i="48"/>
  <c r="S8" i="48"/>
  <c r="R8" i="48"/>
  <c r="Q8" i="48"/>
  <c r="P8" i="48"/>
  <c r="O8" i="48"/>
  <c r="N8" i="48"/>
  <c r="M8" i="48"/>
  <c r="BF7" i="48"/>
  <c r="BE7" i="48"/>
  <c r="BD7" i="48"/>
  <c r="BC7" i="48"/>
  <c r="BB7" i="48"/>
  <c r="BA7" i="48"/>
  <c r="AZ7" i="48"/>
  <c r="S7" i="48"/>
  <c r="R7" i="48"/>
  <c r="Q7" i="48"/>
  <c r="P7" i="48"/>
  <c r="O7" i="48"/>
  <c r="N7" i="48"/>
  <c r="M7" i="48"/>
  <c r="BF6" i="48"/>
  <c r="BE6" i="48"/>
  <c r="BD6" i="48"/>
  <c r="BC6" i="48"/>
  <c r="BB6" i="48"/>
  <c r="BA6" i="48"/>
  <c r="AZ6" i="48"/>
  <c r="S6" i="48"/>
  <c r="S30" i="48" s="1"/>
  <c r="R6" i="48"/>
  <c r="R30" i="48" s="1"/>
  <c r="Q6" i="48"/>
  <c r="Q30" i="48" s="1"/>
  <c r="P6" i="48"/>
  <c r="P30" i="48" s="1"/>
  <c r="O6" i="48"/>
  <c r="O30" i="48" s="1"/>
  <c r="N6" i="48"/>
  <c r="N30" i="48" s="1"/>
  <c r="M6" i="48"/>
  <c r="M30" i="48" s="1"/>
  <c r="A3" i="48"/>
  <c r="BF29" i="47"/>
  <c r="BE29" i="47"/>
  <c r="BD29" i="47"/>
  <c r="BC29" i="47"/>
  <c r="BB29" i="47"/>
  <c r="BA29" i="47"/>
  <c r="AZ29" i="47"/>
  <c r="S29" i="47"/>
  <c r="R29" i="47"/>
  <c r="Q29" i="47"/>
  <c r="P29" i="47"/>
  <c r="O29" i="47"/>
  <c r="N29" i="47"/>
  <c r="M29" i="47"/>
  <c r="BF28" i="47"/>
  <c r="BE28" i="47"/>
  <c r="BD28" i="47"/>
  <c r="BC28" i="47"/>
  <c r="BB28" i="47"/>
  <c r="BA28" i="47"/>
  <c r="AZ28" i="47"/>
  <c r="S28" i="47"/>
  <c r="R28" i="47"/>
  <c r="Q28" i="47"/>
  <c r="P28" i="47"/>
  <c r="O28" i="47"/>
  <c r="N28" i="47"/>
  <c r="M28" i="47"/>
  <c r="BF27" i="47"/>
  <c r="BE27" i="47"/>
  <c r="BD27" i="47"/>
  <c r="BC27" i="47"/>
  <c r="BB27" i="47"/>
  <c r="BA27" i="47"/>
  <c r="AZ27" i="47"/>
  <c r="S27" i="47"/>
  <c r="R27" i="47"/>
  <c r="Q27" i="47"/>
  <c r="P27" i="47"/>
  <c r="O27" i="47"/>
  <c r="N27" i="47"/>
  <c r="M27" i="47"/>
  <c r="BF26" i="47"/>
  <c r="BE26" i="47"/>
  <c r="BD26" i="47"/>
  <c r="BC26" i="47"/>
  <c r="BB26" i="47"/>
  <c r="BA26" i="47"/>
  <c r="AZ26" i="47"/>
  <c r="S26" i="47"/>
  <c r="R26" i="47"/>
  <c r="Q26" i="47"/>
  <c r="P26" i="47"/>
  <c r="O26" i="47"/>
  <c r="N26" i="47"/>
  <c r="M26" i="47"/>
  <c r="BF25" i="47"/>
  <c r="BE25" i="47"/>
  <c r="BD25" i="47"/>
  <c r="BC25" i="47"/>
  <c r="BB25" i="47"/>
  <c r="BA25" i="47"/>
  <c r="AZ25" i="47"/>
  <c r="S25" i="47"/>
  <c r="R25" i="47"/>
  <c r="Q25" i="47"/>
  <c r="P25" i="47"/>
  <c r="O25" i="47"/>
  <c r="N25" i="47"/>
  <c r="M25" i="47"/>
  <c r="BF24" i="47"/>
  <c r="BE24" i="47"/>
  <c r="BD24" i="47"/>
  <c r="BC24" i="47"/>
  <c r="BB24" i="47"/>
  <c r="BA24" i="47"/>
  <c r="AZ24" i="47"/>
  <c r="S24" i="47"/>
  <c r="R24" i="47"/>
  <c r="Q24" i="47"/>
  <c r="P24" i="47"/>
  <c r="O24" i="47"/>
  <c r="N24" i="47"/>
  <c r="M24" i="47"/>
  <c r="BF23" i="47"/>
  <c r="BE23" i="47"/>
  <c r="BD23" i="47"/>
  <c r="BC23" i="47"/>
  <c r="BB23" i="47"/>
  <c r="BA23" i="47"/>
  <c r="AZ23" i="47"/>
  <c r="S23" i="47"/>
  <c r="R23" i="47"/>
  <c r="Q23" i="47"/>
  <c r="P23" i="47"/>
  <c r="O23" i="47"/>
  <c r="N23" i="47"/>
  <c r="M23" i="47"/>
  <c r="BF22" i="47"/>
  <c r="BE22" i="47"/>
  <c r="BD22" i="47"/>
  <c r="BC22" i="47"/>
  <c r="BB22" i="47"/>
  <c r="BA22" i="47"/>
  <c r="AZ22" i="47"/>
  <c r="S22" i="47"/>
  <c r="R22" i="47"/>
  <c r="Q22" i="47"/>
  <c r="P22" i="47"/>
  <c r="O22" i="47"/>
  <c r="N22" i="47"/>
  <c r="M22" i="47"/>
  <c r="BF21" i="47"/>
  <c r="BE21" i="47"/>
  <c r="BD21" i="47"/>
  <c r="BC21" i="47"/>
  <c r="BB21" i="47"/>
  <c r="BA21" i="47"/>
  <c r="AZ21" i="47"/>
  <c r="S21" i="47"/>
  <c r="R21" i="47"/>
  <c r="Q21" i="47"/>
  <c r="P21" i="47"/>
  <c r="O21" i="47"/>
  <c r="N21" i="47"/>
  <c r="M21" i="47"/>
  <c r="BF20" i="47"/>
  <c r="BE20" i="47"/>
  <c r="BD20" i="47"/>
  <c r="BC20" i="47"/>
  <c r="BB20" i="47"/>
  <c r="BA20" i="47"/>
  <c r="AZ20" i="47"/>
  <c r="S20" i="47"/>
  <c r="R20" i="47"/>
  <c r="Q20" i="47"/>
  <c r="P20" i="47"/>
  <c r="O20" i="47"/>
  <c r="N20" i="47"/>
  <c r="M20" i="47"/>
  <c r="BF19" i="47"/>
  <c r="BE19" i="47"/>
  <c r="BD19" i="47"/>
  <c r="BC19" i="47"/>
  <c r="BB19" i="47"/>
  <c r="BA19" i="47"/>
  <c r="AZ19" i="47"/>
  <c r="S19" i="47"/>
  <c r="R19" i="47"/>
  <c r="Q19" i="47"/>
  <c r="P19" i="47"/>
  <c r="O19" i="47"/>
  <c r="N19" i="47"/>
  <c r="M19" i="47"/>
  <c r="BF18" i="47"/>
  <c r="BE18" i="47"/>
  <c r="BD18" i="47"/>
  <c r="BC18" i="47"/>
  <c r="BB18" i="47"/>
  <c r="BA18" i="47"/>
  <c r="AZ18" i="47"/>
  <c r="S18" i="47"/>
  <c r="R18" i="47"/>
  <c r="Q18" i="47"/>
  <c r="P18" i="47"/>
  <c r="O18" i="47"/>
  <c r="N18" i="47"/>
  <c r="M18" i="47"/>
  <c r="BF17" i="47"/>
  <c r="BE17" i="47"/>
  <c r="BD17" i="47"/>
  <c r="BC17" i="47"/>
  <c r="BB17" i="47"/>
  <c r="BA17" i="47"/>
  <c r="AZ17" i="47"/>
  <c r="S17" i="47"/>
  <c r="R17" i="47"/>
  <c r="Q17" i="47"/>
  <c r="P17" i="47"/>
  <c r="O17" i="47"/>
  <c r="N17" i="47"/>
  <c r="M17" i="47"/>
  <c r="BF16" i="47"/>
  <c r="BE16" i="47"/>
  <c r="BD16" i="47"/>
  <c r="BC16" i="47"/>
  <c r="BB16" i="47"/>
  <c r="BA16" i="47"/>
  <c r="AZ16" i="47"/>
  <c r="S16" i="47"/>
  <c r="R16" i="47"/>
  <c r="Q16" i="47"/>
  <c r="P16" i="47"/>
  <c r="O16" i="47"/>
  <c r="N16" i="47"/>
  <c r="M16" i="47"/>
  <c r="BF15" i="47"/>
  <c r="BE15" i="47"/>
  <c r="BD15" i="47"/>
  <c r="BC15" i="47"/>
  <c r="BB15" i="47"/>
  <c r="BA15" i="47"/>
  <c r="AZ15" i="47"/>
  <c r="S15" i="47"/>
  <c r="R15" i="47"/>
  <c r="Q15" i="47"/>
  <c r="P15" i="47"/>
  <c r="O15" i="47"/>
  <c r="N15" i="47"/>
  <c r="M15" i="47"/>
  <c r="BF14" i="47"/>
  <c r="BE14" i="47"/>
  <c r="BD14" i="47"/>
  <c r="BC14" i="47"/>
  <c r="BB14" i="47"/>
  <c r="BA14" i="47"/>
  <c r="AZ14" i="47"/>
  <c r="S14" i="47"/>
  <c r="R14" i="47"/>
  <c r="Q14" i="47"/>
  <c r="P14" i="47"/>
  <c r="O14" i="47"/>
  <c r="N14" i="47"/>
  <c r="M14" i="47"/>
  <c r="BF13" i="47"/>
  <c r="BE13" i="47"/>
  <c r="BD13" i="47"/>
  <c r="BC13" i="47"/>
  <c r="BB13" i="47"/>
  <c r="BA13" i="47"/>
  <c r="AZ13" i="47"/>
  <c r="S13" i="47"/>
  <c r="R13" i="47"/>
  <c r="Q13" i="47"/>
  <c r="P13" i="47"/>
  <c r="O13" i="47"/>
  <c r="N13" i="47"/>
  <c r="M13" i="47"/>
  <c r="BF12" i="47"/>
  <c r="BE12" i="47"/>
  <c r="BD12" i="47"/>
  <c r="BC12" i="47"/>
  <c r="BB12" i="47"/>
  <c r="BA12" i="47"/>
  <c r="AZ12" i="47"/>
  <c r="S12" i="47"/>
  <c r="R12" i="47"/>
  <c r="Q12" i="47"/>
  <c r="P12" i="47"/>
  <c r="O12" i="47"/>
  <c r="N12" i="47"/>
  <c r="M12" i="47"/>
  <c r="BF11" i="47"/>
  <c r="BE11" i="47"/>
  <c r="BD11" i="47"/>
  <c r="BC11" i="47"/>
  <c r="BB11" i="47"/>
  <c r="BA11" i="47"/>
  <c r="AZ11" i="47"/>
  <c r="S11" i="47"/>
  <c r="R11" i="47"/>
  <c r="Q11" i="47"/>
  <c r="P11" i="47"/>
  <c r="O11" i="47"/>
  <c r="N11" i="47"/>
  <c r="M11" i="47"/>
  <c r="BF10" i="47"/>
  <c r="BE10" i="47"/>
  <c r="BD10" i="47"/>
  <c r="BC10" i="47"/>
  <c r="BB10" i="47"/>
  <c r="BA10" i="47"/>
  <c r="AZ10" i="47"/>
  <c r="S10" i="47"/>
  <c r="R10" i="47"/>
  <c r="Q10" i="47"/>
  <c r="P10" i="47"/>
  <c r="O10" i="47"/>
  <c r="N10" i="47"/>
  <c r="M10" i="47"/>
  <c r="BF9" i="47"/>
  <c r="BE9" i="47"/>
  <c r="BD9" i="47"/>
  <c r="BC9" i="47"/>
  <c r="BB9" i="47"/>
  <c r="BA9" i="47"/>
  <c r="AZ9" i="47"/>
  <c r="S9" i="47"/>
  <c r="R9" i="47"/>
  <c r="Q9" i="47"/>
  <c r="P9" i="47"/>
  <c r="O9" i="47"/>
  <c r="N9" i="47"/>
  <c r="M9" i="47"/>
  <c r="BF8" i="47"/>
  <c r="BE8" i="47"/>
  <c r="BD8" i="47"/>
  <c r="BC8" i="47"/>
  <c r="BB8" i="47"/>
  <c r="BA8" i="47"/>
  <c r="AZ8" i="47"/>
  <c r="S8" i="47"/>
  <c r="R8" i="47"/>
  <c r="Q8" i="47"/>
  <c r="P8" i="47"/>
  <c r="O8" i="47"/>
  <c r="N8" i="47"/>
  <c r="M8" i="47"/>
  <c r="BF7" i="47"/>
  <c r="BE7" i="47"/>
  <c r="BD7" i="47"/>
  <c r="BC7" i="47"/>
  <c r="BB7" i="47"/>
  <c r="BA7" i="47"/>
  <c r="AZ7" i="47"/>
  <c r="S7" i="47"/>
  <c r="R7" i="47"/>
  <c r="Q7" i="47"/>
  <c r="P7" i="47"/>
  <c r="O7" i="47"/>
  <c r="N7" i="47"/>
  <c r="M7" i="47"/>
  <c r="BF6" i="47"/>
  <c r="BE6" i="47"/>
  <c r="BD6" i="47"/>
  <c r="BC6" i="47"/>
  <c r="BB6" i="47"/>
  <c r="BA6" i="47"/>
  <c r="AZ6" i="47"/>
  <c r="S6" i="47"/>
  <c r="S30" i="47" s="1"/>
  <c r="R6" i="47"/>
  <c r="R30" i="47" s="1"/>
  <c r="Q6" i="47"/>
  <c r="P6" i="47"/>
  <c r="O6" i="47"/>
  <c r="O30" i="47" s="1"/>
  <c r="N6" i="47"/>
  <c r="N30" i="47" s="1"/>
  <c r="M6" i="47"/>
  <c r="BO4" i="47"/>
  <c r="BO5" i="47" s="1"/>
  <c r="BO6" i="47" s="1"/>
  <c r="BO7" i="47" s="1"/>
  <c r="BO8" i="47" s="1"/>
  <c r="BO9" i="47" s="1"/>
  <c r="BO10" i="47" s="1"/>
  <c r="BO11" i="47" s="1"/>
  <c r="A3" i="47"/>
  <c r="BF29" i="46"/>
  <c r="BE29" i="46"/>
  <c r="BD29" i="46"/>
  <c r="BC29" i="46"/>
  <c r="BB29" i="46"/>
  <c r="BA29" i="46"/>
  <c r="AZ29" i="46"/>
  <c r="S29" i="46"/>
  <c r="R29" i="46"/>
  <c r="Q29" i="46"/>
  <c r="P29" i="46"/>
  <c r="O29" i="46"/>
  <c r="N29" i="46"/>
  <c r="M29" i="46"/>
  <c r="BF28" i="46"/>
  <c r="BE28" i="46"/>
  <c r="BD28" i="46"/>
  <c r="BC28" i="46"/>
  <c r="BB28" i="46"/>
  <c r="BA28" i="46"/>
  <c r="AZ28" i="46"/>
  <c r="S28" i="46"/>
  <c r="R28" i="46"/>
  <c r="Q28" i="46"/>
  <c r="P28" i="46"/>
  <c r="O28" i="46"/>
  <c r="N28" i="46"/>
  <c r="M28" i="46"/>
  <c r="BF27" i="46"/>
  <c r="BE27" i="46"/>
  <c r="BD27" i="46"/>
  <c r="BC27" i="46"/>
  <c r="BB27" i="46"/>
  <c r="BA27" i="46"/>
  <c r="AZ27" i="46"/>
  <c r="S27" i="46"/>
  <c r="R27" i="46"/>
  <c r="Q27" i="46"/>
  <c r="P27" i="46"/>
  <c r="O27" i="46"/>
  <c r="N27" i="46"/>
  <c r="M27" i="46"/>
  <c r="BF26" i="46"/>
  <c r="BE26" i="46"/>
  <c r="BD26" i="46"/>
  <c r="BC26" i="46"/>
  <c r="BB26" i="46"/>
  <c r="BA26" i="46"/>
  <c r="AZ26" i="46"/>
  <c r="S26" i="46"/>
  <c r="R26" i="46"/>
  <c r="Q26" i="46"/>
  <c r="P26" i="46"/>
  <c r="O26" i="46"/>
  <c r="N26" i="46"/>
  <c r="M26" i="46"/>
  <c r="BF25" i="46"/>
  <c r="BE25" i="46"/>
  <c r="BD25" i="46"/>
  <c r="BC25" i="46"/>
  <c r="BB25" i="46"/>
  <c r="BA25" i="46"/>
  <c r="AZ25" i="46"/>
  <c r="S25" i="46"/>
  <c r="R25" i="46"/>
  <c r="Q25" i="46"/>
  <c r="P25" i="46"/>
  <c r="O25" i="46"/>
  <c r="N25" i="46"/>
  <c r="M25" i="46"/>
  <c r="BF24" i="46"/>
  <c r="BE24" i="46"/>
  <c r="BD24" i="46"/>
  <c r="BC24" i="46"/>
  <c r="BB24" i="46"/>
  <c r="BA24" i="46"/>
  <c r="AZ24" i="46"/>
  <c r="S24" i="46"/>
  <c r="R24" i="46"/>
  <c r="Q24" i="46"/>
  <c r="P24" i="46"/>
  <c r="O24" i="46"/>
  <c r="N24" i="46"/>
  <c r="M24" i="46"/>
  <c r="BF23" i="46"/>
  <c r="BE23" i="46"/>
  <c r="BD23" i="46"/>
  <c r="BC23" i="46"/>
  <c r="BB23" i="46"/>
  <c r="BA23" i="46"/>
  <c r="AZ23" i="46"/>
  <c r="S23" i="46"/>
  <c r="R23" i="46"/>
  <c r="Q23" i="46"/>
  <c r="P23" i="46"/>
  <c r="O23" i="46"/>
  <c r="N23" i="46"/>
  <c r="M23" i="46"/>
  <c r="BF22" i="46"/>
  <c r="BE22" i="46"/>
  <c r="BD22" i="46"/>
  <c r="BC22" i="46"/>
  <c r="BB22" i="46"/>
  <c r="BA22" i="46"/>
  <c r="AZ22" i="46"/>
  <c r="S22" i="46"/>
  <c r="R22" i="46"/>
  <c r="Q22" i="46"/>
  <c r="P22" i="46"/>
  <c r="O22" i="46"/>
  <c r="N22" i="46"/>
  <c r="M22" i="46"/>
  <c r="BF21" i="46"/>
  <c r="BE21" i="46"/>
  <c r="BD21" i="46"/>
  <c r="BC21" i="46"/>
  <c r="BB21" i="46"/>
  <c r="BA21" i="46"/>
  <c r="AZ21" i="46"/>
  <c r="S21" i="46"/>
  <c r="R21" i="46"/>
  <c r="Q21" i="46"/>
  <c r="P21" i="46"/>
  <c r="O21" i="46"/>
  <c r="N21" i="46"/>
  <c r="M21" i="46"/>
  <c r="BF20" i="46"/>
  <c r="BE20" i="46"/>
  <c r="BD20" i="46"/>
  <c r="BC20" i="46"/>
  <c r="BB20" i="46"/>
  <c r="BA20" i="46"/>
  <c r="AZ20" i="46"/>
  <c r="S20" i="46"/>
  <c r="R20" i="46"/>
  <c r="Q20" i="46"/>
  <c r="P20" i="46"/>
  <c r="O20" i="46"/>
  <c r="N20" i="46"/>
  <c r="M20" i="46"/>
  <c r="BF19" i="46"/>
  <c r="BE19" i="46"/>
  <c r="BD19" i="46"/>
  <c r="BC19" i="46"/>
  <c r="BB19" i="46"/>
  <c r="BA19" i="46"/>
  <c r="AZ19" i="46"/>
  <c r="S19" i="46"/>
  <c r="R19" i="46"/>
  <c r="Q19" i="46"/>
  <c r="P19" i="46"/>
  <c r="O19" i="46"/>
  <c r="N19" i="46"/>
  <c r="M19" i="46"/>
  <c r="BF18" i="46"/>
  <c r="BE18" i="46"/>
  <c r="BD18" i="46"/>
  <c r="BC18" i="46"/>
  <c r="BB18" i="46"/>
  <c r="BA18" i="46"/>
  <c r="AZ18" i="46"/>
  <c r="S18" i="46"/>
  <c r="R18" i="46"/>
  <c r="Q18" i="46"/>
  <c r="P18" i="46"/>
  <c r="O18" i="46"/>
  <c r="N18" i="46"/>
  <c r="M18" i="46"/>
  <c r="BF17" i="46"/>
  <c r="BE17" i="46"/>
  <c r="BD17" i="46"/>
  <c r="BC17" i="46"/>
  <c r="BB17" i="46"/>
  <c r="BA17" i="46"/>
  <c r="AZ17" i="46"/>
  <c r="S17" i="46"/>
  <c r="R17" i="46"/>
  <c r="Q17" i="46"/>
  <c r="P17" i="46"/>
  <c r="O17" i="46"/>
  <c r="N17" i="46"/>
  <c r="M17" i="46"/>
  <c r="BF16" i="46"/>
  <c r="BE16" i="46"/>
  <c r="BD16" i="46"/>
  <c r="BC16" i="46"/>
  <c r="BB16" i="46"/>
  <c r="BA16" i="46"/>
  <c r="AZ16" i="46"/>
  <c r="S16" i="46"/>
  <c r="R16" i="46"/>
  <c r="Q16" i="46"/>
  <c r="P16" i="46"/>
  <c r="O16" i="46"/>
  <c r="N16" i="46"/>
  <c r="M16" i="46"/>
  <c r="BF15" i="46"/>
  <c r="BE15" i="46"/>
  <c r="BD15" i="46"/>
  <c r="BC15" i="46"/>
  <c r="BB15" i="46"/>
  <c r="BA15" i="46"/>
  <c r="AZ15" i="46"/>
  <c r="S15" i="46"/>
  <c r="R15" i="46"/>
  <c r="Q15" i="46"/>
  <c r="P15" i="46"/>
  <c r="O15" i="46"/>
  <c r="N15" i="46"/>
  <c r="M15" i="46"/>
  <c r="BF14" i="46"/>
  <c r="BE14" i="46"/>
  <c r="BD14" i="46"/>
  <c r="BC14" i="46"/>
  <c r="BB14" i="46"/>
  <c r="BA14" i="46"/>
  <c r="AZ14" i="46"/>
  <c r="S14" i="46"/>
  <c r="R14" i="46"/>
  <c r="Q14" i="46"/>
  <c r="P14" i="46"/>
  <c r="O14" i="46"/>
  <c r="N14" i="46"/>
  <c r="M14" i="46"/>
  <c r="BF13" i="46"/>
  <c r="BE13" i="46"/>
  <c r="BD13" i="46"/>
  <c r="BC13" i="46"/>
  <c r="BB13" i="46"/>
  <c r="BA13" i="46"/>
  <c r="AZ13" i="46"/>
  <c r="S13" i="46"/>
  <c r="R13" i="46"/>
  <c r="Q13" i="46"/>
  <c r="P13" i="46"/>
  <c r="O13" i="46"/>
  <c r="N13" i="46"/>
  <c r="M13" i="46"/>
  <c r="BF12" i="46"/>
  <c r="BE12" i="46"/>
  <c r="BD12" i="46"/>
  <c r="BC12" i="46"/>
  <c r="BB12" i="46"/>
  <c r="BA12" i="46"/>
  <c r="AZ12" i="46"/>
  <c r="S12" i="46"/>
  <c r="R12" i="46"/>
  <c r="Q12" i="46"/>
  <c r="P12" i="46"/>
  <c r="O12" i="46"/>
  <c r="N12" i="46"/>
  <c r="M12" i="46"/>
  <c r="BF11" i="46"/>
  <c r="BE11" i="46"/>
  <c r="BD11" i="46"/>
  <c r="BC11" i="46"/>
  <c r="BB11" i="46"/>
  <c r="BA11" i="46"/>
  <c r="AZ11" i="46"/>
  <c r="S11" i="46"/>
  <c r="R11" i="46"/>
  <c r="Q11" i="46"/>
  <c r="P11" i="46"/>
  <c r="O11" i="46"/>
  <c r="N11" i="46"/>
  <c r="M11" i="46"/>
  <c r="BF10" i="46"/>
  <c r="BE10" i="46"/>
  <c r="BD10" i="46"/>
  <c r="BC10" i="46"/>
  <c r="BB10" i="46"/>
  <c r="BA10" i="46"/>
  <c r="AZ10" i="46"/>
  <c r="S10" i="46"/>
  <c r="R10" i="46"/>
  <c r="Q10" i="46"/>
  <c r="P10" i="46"/>
  <c r="O10" i="46"/>
  <c r="N10" i="46"/>
  <c r="M10" i="46"/>
  <c r="BF9" i="46"/>
  <c r="BE9" i="46"/>
  <c r="BD9" i="46"/>
  <c r="BC9" i="46"/>
  <c r="BB9" i="46"/>
  <c r="BA9" i="46"/>
  <c r="AZ9" i="46"/>
  <c r="S9" i="46"/>
  <c r="R9" i="46"/>
  <c r="Q9" i="46"/>
  <c r="P9" i="46"/>
  <c r="O9" i="46"/>
  <c r="N9" i="46"/>
  <c r="M9" i="46"/>
  <c r="BF8" i="46"/>
  <c r="BE8" i="46"/>
  <c r="BD8" i="46"/>
  <c r="BC8" i="46"/>
  <c r="BB8" i="46"/>
  <c r="BA8" i="46"/>
  <c r="AZ8" i="46"/>
  <c r="S8" i="46"/>
  <c r="R8" i="46"/>
  <c r="Q8" i="46"/>
  <c r="P8" i="46"/>
  <c r="O8" i="46"/>
  <c r="N8" i="46"/>
  <c r="M8" i="46"/>
  <c r="BF7" i="46"/>
  <c r="BE7" i="46"/>
  <c r="BD7" i="46"/>
  <c r="BC7" i="46"/>
  <c r="BB7" i="46"/>
  <c r="BA7" i="46"/>
  <c r="AZ7" i="46"/>
  <c r="S7" i="46"/>
  <c r="R7" i="46"/>
  <c r="Q7" i="46"/>
  <c r="P7" i="46"/>
  <c r="O7" i="46"/>
  <c r="N7" i="46"/>
  <c r="M7" i="46"/>
  <c r="BS6" i="46"/>
  <c r="BS7" i="46" s="1"/>
  <c r="BP6" i="46"/>
  <c r="BP7" i="46" s="1"/>
  <c r="BF6" i="46"/>
  <c r="BE6" i="46"/>
  <c r="BD6" i="46"/>
  <c r="BC6" i="46"/>
  <c r="BB6" i="46"/>
  <c r="BA6" i="46"/>
  <c r="AZ6" i="46"/>
  <c r="S6" i="46"/>
  <c r="R6" i="46"/>
  <c r="Q6" i="46"/>
  <c r="Q30" i="46" s="1"/>
  <c r="P6" i="46"/>
  <c r="P30" i="46" s="1"/>
  <c r="O6" i="46"/>
  <c r="N6" i="46"/>
  <c r="M6" i="46"/>
  <c r="M30" i="46" s="1"/>
  <c r="BS5" i="46"/>
  <c r="BP5" i="46"/>
  <c r="A3" i="46"/>
  <c r="BF29" i="45"/>
  <c r="BE29" i="45"/>
  <c r="BD29" i="45"/>
  <c r="BC29" i="45"/>
  <c r="BB29" i="45"/>
  <c r="BA29" i="45"/>
  <c r="AZ29" i="45"/>
  <c r="BF28" i="45"/>
  <c r="BE28" i="45"/>
  <c r="BD28" i="45"/>
  <c r="BC28" i="45"/>
  <c r="BB28" i="45"/>
  <c r="BA28" i="45"/>
  <c r="AZ28" i="45"/>
  <c r="S28" i="45"/>
  <c r="R28" i="45"/>
  <c r="Q28" i="45"/>
  <c r="P28" i="45"/>
  <c r="O28" i="45"/>
  <c r="N28" i="45"/>
  <c r="M28" i="45"/>
  <c r="BF27" i="45"/>
  <c r="BE27" i="45"/>
  <c r="BD27" i="45"/>
  <c r="BC27" i="45"/>
  <c r="BB27" i="45"/>
  <c r="BA27" i="45"/>
  <c r="AZ27" i="45"/>
  <c r="S27" i="45"/>
  <c r="R27" i="45"/>
  <c r="Q27" i="45"/>
  <c r="P27" i="45"/>
  <c r="O27" i="45"/>
  <c r="N27" i="45"/>
  <c r="M27" i="45"/>
  <c r="BF26" i="45"/>
  <c r="BE26" i="45"/>
  <c r="BD26" i="45"/>
  <c r="BC26" i="45"/>
  <c r="BB26" i="45"/>
  <c r="BA26" i="45"/>
  <c r="AZ26" i="45"/>
  <c r="S26" i="45"/>
  <c r="R26" i="45"/>
  <c r="Q26" i="45"/>
  <c r="P26" i="45"/>
  <c r="O26" i="45"/>
  <c r="N26" i="45"/>
  <c r="M26" i="45"/>
  <c r="BF25" i="45"/>
  <c r="BE25" i="45"/>
  <c r="BD25" i="45"/>
  <c r="BC25" i="45"/>
  <c r="BB25" i="45"/>
  <c r="BA25" i="45"/>
  <c r="AZ25" i="45"/>
  <c r="BF24" i="45"/>
  <c r="BE24" i="45"/>
  <c r="BD24" i="45"/>
  <c r="BC24" i="45"/>
  <c r="BB24" i="45"/>
  <c r="BA24" i="45"/>
  <c r="AZ24" i="45"/>
  <c r="BF23" i="45"/>
  <c r="BE23" i="45"/>
  <c r="BD23" i="45"/>
  <c r="BC23" i="45"/>
  <c r="BB23" i="45"/>
  <c r="BA23" i="45"/>
  <c r="AZ23" i="45"/>
  <c r="BF22" i="45"/>
  <c r="BE22" i="45"/>
  <c r="BD22" i="45"/>
  <c r="BC22" i="45"/>
  <c r="BB22" i="45"/>
  <c r="BA22" i="45"/>
  <c r="AZ22" i="45"/>
  <c r="BF21" i="45"/>
  <c r="BE21" i="45"/>
  <c r="BD21" i="45"/>
  <c r="BC21" i="45"/>
  <c r="BB21" i="45"/>
  <c r="BA21" i="45"/>
  <c r="AZ21" i="45"/>
  <c r="BF20" i="45"/>
  <c r="BE20" i="45"/>
  <c r="BD20" i="45"/>
  <c r="BC20" i="45"/>
  <c r="BB20" i="45"/>
  <c r="BA20" i="45"/>
  <c r="AZ20" i="45"/>
  <c r="BF19" i="45"/>
  <c r="BE19" i="45"/>
  <c r="BD19" i="45"/>
  <c r="BC19" i="45"/>
  <c r="BB19" i="45"/>
  <c r="BA19" i="45"/>
  <c r="AZ19" i="45"/>
  <c r="BF18" i="45"/>
  <c r="BE18" i="45"/>
  <c r="BD18" i="45"/>
  <c r="BC18" i="45"/>
  <c r="BB18" i="45"/>
  <c r="BA18" i="45"/>
  <c r="AZ18" i="45"/>
  <c r="BF17" i="45"/>
  <c r="BE17" i="45"/>
  <c r="BD17" i="45"/>
  <c r="BC17" i="45"/>
  <c r="BB17" i="45"/>
  <c r="BA17" i="45"/>
  <c r="AZ17" i="45"/>
  <c r="BF16" i="45"/>
  <c r="BE16" i="45"/>
  <c r="BD16" i="45"/>
  <c r="BC16" i="45"/>
  <c r="BB16" i="45"/>
  <c r="BA16" i="45"/>
  <c r="AZ16" i="45"/>
  <c r="BF15" i="45"/>
  <c r="BE15" i="45"/>
  <c r="BD15" i="45"/>
  <c r="BC15" i="45"/>
  <c r="BB15" i="45"/>
  <c r="BA15" i="45"/>
  <c r="AZ15" i="45"/>
  <c r="BF14" i="45"/>
  <c r="BE14" i="45"/>
  <c r="BD14" i="45"/>
  <c r="BC14" i="45"/>
  <c r="BB14" i="45"/>
  <c r="BA14" i="45"/>
  <c r="AZ14" i="45"/>
  <c r="BF13" i="45"/>
  <c r="BE13" i="45"/>
  <c r="BD13" i="45"/>
  <c r="BC13" i="45"/>
  <c r="BB13" i="45"/>
  <c r="BA13" i="45"/>
  <c r="AZ13" i="45"/>
  <c r="S13" i="45"/>
  <c r="R13" i="45"/>
  <c r="Q13" i="45"/>
  <c r="P13" i="45"/>
  <c r="O13" i="45"/>
  <c r="N13" i="45"/>
  <c r="M13" i="45"/>
  <c r="BF12" i="45"/>
  <c r="BE12" i="45"/>
  <c r="BD12" i="45"/>
  <c r="BC12" i="45"/>
  <c r="BB12" i="45"/>
  <c r="BA12" i="45"/>
  <c r="AZ12" i="45"/>
  <c r="S12" i="45"/>
  <c r="R12" i="45"/>
  <c r="Q12" i="45"/>
  <c r="P12" i="45"/>
  <c r="O12" i="45"/>
  <c r="N12" i="45"/>
  <c r="M12" i="45"/>
  <c r="BF11" i="45"/>
  <c r="BE11" i="45"/>
  <c r="BD11" i="45"/>
  <c r="BC11" i="45"/>
  <c r="BB11" i="45"/>
  <c r="BA11" i="45"/>
  <c r="AZ11" i="45"/>
  <c r="S11" i="45"/>
  <c r="R11" i="45"/>
  <c r="Q11" i="45"/>
  <c r="P11" i="45"/>
  <c r="O11" i="45"/>
  <c r="N11" i="45"/>
  <c r="M11" i="45"/>
  <c r="BF10" i="45"/>
  <c r="BE10" i="45"/>
  <c r="BD10" i="45"/>
  <c r="BC10" i="45"/>
  <c r="BB10" i="45"/>
  <c r="BA10" i="45"/>
  <c r="AZ10" i="45"/>
  <c r="S10" i="45"/>
  <c r="R10" i="45"/>
  <c r="Q10" i="45"/>
  <c r="P10" i="45"/>
  <c r="O10" i="45"/>
  <c r="N10" i="45"/>
  <c r="M10" i="45"/>
  <c r="BF9" i="45"/>
  <c r="BE9" i="45"/>
  <c r="BD9" i="45"/>
  <c r="BC9" i="45"/>
  <c r="BB9" i="45"/>
  <c r="BA9" i="45"/>
  <c r="AZ9" i="45"/>
  <c r="S9" i="45"/>
  <c r="R9" i="45"/>
  <c r="Q9" i="45"/>
  <c r="P9" i="45"/>
  <c r="O9" i="45"/>
  <c r="N9" i="45"/>
  <c r="M9" i="45"/>
  <c r="BF8" i="45"/>
  <c r="BE8" i="45"/>
  <c r="BD8" i="45"/>
  <c r="BC8" i="45"/>
  <c r="BB8" i="45"/>
  <c r="BA8" i="45"/>
  <c r="AZ8" i="45"/>
  <c r="S8" i="45"/>
  <c r="R8" i="45"/>
  <c r="Q8" i="45"/>
  <c r="P8" i="45"/>
  <c r="O8" i="45"/>
  <c r="N8" i="45"/>
  <c r="M8" i="45"/>
  <c r="BF7" i="45"/>
  <c r="BE7" i="45"/>
  <c r="BD7" i="45"/>
  <c r="BC7" i="45"/>
  <c r="BB7" i="45"/>
  <c r="BA7" i="45"/>
  <c r="AZ7" i="45"/>
  <c r="BF6" i="45"/>
  <c r="BE6" i="45"/>
  <c r="BD6" i="45"/>
  <c r="BC6" i="45"/>
  <c r="BB6" i="45"/>
  <c r="BA6" i="45"/>
  <c r="AZ6" i="45"/>
  <c r="BP5" i="45"/>
  <c r="A3" i="45"/>
  <c r="AA30" i="44"/>
  <c r="Z30" i="44"/>
  <c r="Y30" i="44"/>
  <c r="X30" i="44"/>
  <c r="W30" i="44"/>
  <c r="V30" i="44"/>
  <c r="U30" i="44"/>
  <c r="BF29" i="44"/>
  <c r="BE29" i="44"/>
  <c r="BD29" i="44"/>
  <c r="BC29" i="44"/>
  <c r="BB29" i="44"/>
  <c r="BA29" i="44"/>
  <c r="AZ29" i="44"/>
  <c r="S29" i="44"/>
  <c r="R29" i="44"/>
  <c r="Q29" i="44"/>
  <c r="P29" i="44"/>
  <c r="O29" i="44"/>
  <c r="N29" i="44"/>
  <c r="M29" i="44"/>
  <c r="BF28" i="44"/>
  <c r="BE28" i="44"/>
  <c r="BD28" i="44"/>
  <c r="BC28" i="44"/>
  <c r="BB28" i="44"/>
  <c r="BA28" i="44"/>
  <c r="AZ28" i="44"/>
  <c r="S28" i="44"/>
  <c r="R28" i="44"/>
  <c r="Q28" i="44"/>
  <c r="P28" i="44"/>
  <c r="O28" i="44"/>
  <c r="N28" i="44"/>
  <c r="M28" i="44"/>
  <c r="BF27" i="44"/>
  <c r="BE27" i="44"/>
  <c r="BD27" i="44"/>
  <c r="BC27" i="44"/>
  <c r="BB27" i="44"/>
  <c r="BA27" i="44"/>
  <c r="AZ27" i="44"/>
  <c r="S27" i="44"/>
  <c r="R27" i="44"/>
  <c r="Q27" i="44"/>
  <c r="P27" i="44"/>
  <c r="O27" i="44"/>
  <c r="N27" i="44"/>
  <c r="M27" i="44"/>
  <c r="BF26" i="44"/>
  <c r="BE26" i="44"/>
  <c r="BD26" i="44"/>
  <c r="BC26" i="44"/>
  <c r="BB26" i="44"/>
  <c r="BA26" i="44"/>
  <c r="AZ26" i="44"/>
  <c r="S26" i="44"/>
  <c r="R26" i="44"/>
  <c r="Q26" i="44"/>
  <c r="P26" i="44"/>
  <c r="O26" i="44"/>
  <c r="N26" i="44"/>
  <c r="M26" i="44"/>
  <c r="BF25" i="44"/>
  <c r="BE25" i="44"/>
  <c r="BD25" i="44"/>
  <c r="BC25" i="44"/>
  <c r="BB25" i="44"/>
  <c r="BA25" i="44"/>
  <c r="AZ25" i="44"/>
  <c r="S25" i="44"/>
  <c r="R25" i="44"/>
  <c r="Q25" i="44"/>
  <c r="P25" i="44"/>
  <c r="O25" i="44"/>
  <c r="N25" i="44"/>
  <c r="M25" i="44"/>
  <c r="BF24" i="44"/>
  <c r="BE24" i="44"/>
  <c r="BD24" i="44"/>
  <c r="BC24" i="44"/>
  <c r="BB24" i="44"/>
  <c r="BA24" i="44"/>
  <c r="AZ24" i="44"/>
  <c r="S24" i="44"/>
  <c r="R24" i="44"/>
  <c r="Q24" i="44"/>
  <c r="P24" i="44"/>
  <c r="O24" i="44"/>
  <c r="N24" i="44"/>
  <c r="M24" i="44"/>
  <c r="BF23" i="44"/>
  <c r="BE23" i="44"/>
  <c r="BD23" i="44"/>
  <c r="BC23" i="44"/>
  <c r="BB23" i="44"/>
  <c r="BA23" i="44"/>
  <c r="AZ23" i="44"/>
  <c r="S23" i="44"/>
  <c r="R23" i="44"/>
  <c r="Q23" i="44"/>
  <c r="P23" i="44"/>
  <c r="O23" i="44"/>
  <c r="N23" i="44"/>
  <c r="M23" i="44"/>
  <c r="BF22" i="44"/>
  <c r="BE22" i="44"/>
  <c r="BD22" i="44"/>
  <c r="BC22" i="44"/>
  <c r="BB22" i="44"/>
  <c r="BA22" i="44"/>
  <c r="AZ22" i="44"/>
  <c r="S22" i="44"/>
  <c r="R22" i="44"/>
  <c r="Q22" i="44"/>
  <c r="P22" i="44"/>
  <c r="O22" i="44"/>
  <c r="N22" i="44"/>
  <c r="M22" i="44"/>
  <c r="BF21" i="44"/>
  <c r="BE21" i="44"/>
  <c r="BD21" i="44"/>
  <c r="BC21" i="44"/>
  <c r="BB21" i="44"/>
  <c r="BA21" i="44"/>
  <c r="AZ21" i="44"/>
  <c r="S21" i="44"/>
  <c r="R21" i="44"/>
  <c r="Q21" i="44"/>
  <c r="P21" i="44"/>
  <c r="O21" i="44"/>
  <c r="N21" i="44"/>
  <c r="M21" i="44"/>
  <c r="BF20" i="44"/>
  <c r="BE20" i="44"/>
  <c r="BD20" i="44"/>
  <c r="BC20" i="44"/>
  <c r="BB20" i="44"/>
  <c r="BA20" i="44"/>
  <c r="AZ20" i="44"/>
  <c r="S20" i="44"/>
  <c r="R20" i="44"/>
  <c r="Q20" i="44"/>
  <c r="P20" i="44"/>
  <c r="O20" i="44"/>
  <c r="N20" i="44"/>
  <c r="M20" i="44"/>
  <c r="BF19" i="44"/>
  <c r="BE19" i="44"/>
  <c r="BD19" i="44"/>
  <c r="BC19" i="44"/>
  <c r="BB19" i="44"/>
  <c r="BA19" i="44"/>
  <c r="AZ19" i="44"/>
  <c r="S19" i="44"/>
  <c r="R19" i="44"/>
  <c r="Q19" i="44"/>
  <c r="P19" i="44"/>
  <c r="O19" i="44"/>
  <c r="N19" i="44"/>
  <c r="M19" i="44"/>
  <c r="BF18" i="44"/>
  <c r="BE18" i="44"/>
  <c r="BD18" i="44"/>
  <c r="BC18" i="44"/>
  <c r="BB18" i="44"/>
  <c r="BA18" i="44"/>
  <c r="AZ18" i="44"/>
  <c r="S18" i="44"/>
  <c r="R18" i="44"/>
  <c r="Q18" i="44"/>
  <c r="P18" i="44"/>
  <c r="O18" i="44"/>
  <c r="N18" i="44"/>
  <c r="M18" i="44"/>
  <c r="BF17" i="44"/>
  <c r="BE17" i="44"/>
  <c r="BD17" i="44"/>
  <c r="BC17" i="44"/>
  <c r="BB17" i="44"/>
  <c r="BA17" i="44"/>
  <c r="AZ17" i="44"/>
  <c r="S17" i="44"/>
  <c r="R17" i="44"/>
  <c r="Q17" i="44"/>
  <c r="P17" i="44"/>
  <c r="O17" i="44"/>
  <c r="N17" i="44"/>
  <c r="M17" i="44"/>
  <c r="BF16" i="44"/>
  <c r="BE16" i="44"/>
  <c r="BD16" i="44"/>
  <c r="BC16" i="44"/>
  <c r="BB16" i="44"/>
  <c r="BA16" i="44"/>
  <c r="AZ16" i="44"/>
  <c r="S16" i="44"/>
  <c r="R16" i="44"/>
  <c r="Q16" i="44"/>
  <c r="P16" i="44"/>
  <c r="O16" i="44"/>
  <c r="N16" i="44"/>
  <c r="M16" i="44"/>
  <c r="BF15" i="44"/>
  <c r="BE15" i="44"/>
  <c r="BD15" i="44"/>
  <c r="BC15" i="44"/>
  <c r="BB15" i="44"/>
  <c r="BA15" i="44"/>
  <c r="AZ15" i="44"/>
  <c r="S15" i="44"/>
  <c r="R15" i="44"/>
  <c r="Q15" i="44"/>
  <c r="P15" i="44"/>
  <c r="O15" i="44"/>
  <c r="N15" i="44"/>
  <c r="M15" i="44"/>
  <c r="BF14" i="44"/>
  <c r="BE14" i="44"/>
  <c r="BD14" i="44"/>
  <c r="BC14" i="44"/>
  <c r="BB14" i="44"/>
  <c r="BA14" i="44"/>
  <c r="AZ14" i="44"/>
  <c r="S14" i="44"/>
  <c r="R14" i="44"/>
  <c r="Q14" i="44"/>
  <c r="P14" i="44"/>
  <c r="O14" i="44"/>
  <c r="N14" i="44"/>
  <c r="M14" i="44"/>
  <c r="BF13" i="44"/>
  <c r="BE13" i="44"/>
  <c r="BD13" i="44"/>
  <c r="BC13" i="44"/>
  <c r="BB13" i="44"/>
  <c r="BA13" i="44"/>
  <c r="AZ13" i="44"/>
  <c r="S13" i="44"/>
  <c r="R13" i="44"/>
  <c r="Q13" i="44"/>
  <c r="P13" i="44"/>
  <c r="O13" i="44"/>
  <c r="N13" i="44"/>
  <c r="M13" i="44"/>
  <c r="BF12" i="44"/>
  <c r="BE12" i="44"/>
  <c r="BD12" i="44"/>
  <c r="BC12" i="44"/>
  <c r="BB12" i="44"/>
  <c r="BA12" i="44"/>
  <c r="AZ12" i="44"/>
  <c r="S12" i="44"/>
  <c r="R12" i="44"/>
  <c r="Q12" i="44"/>
  <c r="P12" i="44"/>
  <c r="O12" i="44"/>
  <c r="N12" i="44"/>
  <c r="M12" i="44"/>
  <c r="BF11" i="44"/>
  <c r="BE11" i="44"/>
  <c r="BD11" i="44"/>
  <c r="BC11" i="44"/>
  <c r="BB11" i="44"/>
  <c r="BA11" i="44"/>
  <c r="AZ11" i="44"/>
  <c r="S11" i="44"/>
  <c r="R11" i="44"/>
  <c r="Q11" i="44"/>
  <c r="P11" i="44"/>
  <c r="O11" i="44"/>
  <c r="N11" i="44"/>
  <c r="M11" i="44"/>
  <c r="BF10" i="44"/>
  <c r="BE10" i="44"/>
  <c r="BD10" i="44"/>
  <c r="BC10" i="44"/>
  <c r="BB10" i="44"/>
  <c r="BA10" i="44"/>
  <c r="AZ10" i="44"/>
  <c r="S10" i="44"/>
  <c r="R10" i="44"/>
  <c r="Q10" i="44"/>
  <c r="P10" i="44"/>
  <c r="O10" i="44"/>
  <c r="N10" i="44"/>
  <c r="M10" i="44"/>
  <c r="BF9" i="44"/>
  <c r="BE9" i="44"/>
  <c r="BD9" i="44"/>
  <c r="BC9" i="44"/>
  <c r="BB9" i="44"/>
  <c r="BA9" i="44"/>
  <c r="AZ9" i="44"/>
  <c r="S9" i="44"/>
  <c r="R9" i="44"/>
  <c r="Q9" i="44"/>
  <c r="P9" i="44"/>
  <c r="O9" i="44"/>
  <c r="N9" i="44"/>
  <c r="M9" i="44"/>
  <c r="BF8" i="44"/>
  <c r="BE8" i="44"/>
  <c r="BD8" i="44"/>
  <c r="BC8" i="44"/>
  <c r="BB8" i="44"/>
  <c r="BA8" i="44"/>
  <c r="AZ8" i="44"/>
  <c r="S8" i="44"/>
  <c r="R8" i="44"/>
  <c r="Q8" i="44"/>
  <c r="P8" i="44"/>
  <c r="O8" i="44"/>
  <c r="N8" i="44"/>
  <c r="M8" i="44"/>
  <c r="BF7" i="44"/>
  <c r="BE7" i="44"/>
  <c r="BD7" i="44"/>
  <c r="BC7" i="44"/>
  <c r="BB7" i="44"/>
  <c r="BA7" i="44"/>
  <c r="AZ7" i="44"/>
  <c r="S7" i="44"/>
  <c r="R7" i="44"/>
  <c r="Q7" i="44"/>
  <c r="P7" i="44"/>
  <c r="O7" i="44"/>
  <c r="N7" i="44"/>
  <c r="M7" i="44"/>
  <c r="BF6" i="44"/>
  <c r="BE6" i="44"/>
  <c r="BD6" i="44"/>
  <c r="BC6" i="44"/>
  <c r="BB6" i="44"/>
  <c r="BA6" i="44"/>
  <c r="AZ6" i="44"/>
  <c r="S6" i="44"/>
  <c r="R6" i="44"/>
  <c r="Q6" i="44"/>
  <c r="Q30" i="44" s="1"/>
  <c r="P6" i="44"/>
  <c r="O6" i="44"/>
  <c r="N6" i="44"/>
  <c r="M6" i="44"/>
  <c r="M30" i="44" s="1"/>
  <c r="BQ4" i="44"/>
  <c r="BQ5" i="44" s="1"/>
  <c r="BQ6" i="44" s="1"/>
  <c r="BQ7" i="44" s="1"/>
  <c r="BQ8" i="44" s="1"/>
  <c r="BQ9" i="44" s="1"/>
  <c r="A3" i="44"/>
  <c r="BF29" i="43"/>
  <c r="BE29" i="43"/>
  <c r="BD29" i="43"/>
  <c r="BC29" i="43"/>
  <c r="BB29" i="43"/>
  <c r="BA29" i="43"/>
  <c r="AZ29" i="43"/>
  <c r="BF28" i="43"/>
  <c r="BE28" i="43"/>
  <c r="BD28" i="43"/>
  <c r="BC28" i="43"/>
  <c r="BB28" i="43"/>
  <c r="BA28" i="43"/>
  <c r="AZ28" i="43"/>
  <c r="BF27" i="43"/>
  <c r="BE27" i="43"/>
  <c r="BD27" i="43"/>
  <c r="BC27" i="43"/>
  <c r="BB27" i="43"/>
  <c r="BA27" i="43"/>
  <c r="AZ27" i="43"/>
  <c r="BF26" i="43"/>
  <c r="BE26" i="43"/>
  <c r="BD26" i="43"/>
  <c r="BC26" i="43"/>
  <c r="BB26" i="43"/>
  <c r="BA26" i="43"/>
  <c r="AZ26" i="43"/>
  <c r="BF25" i="43"/>
  <c r="BE25" i="43"/>
  <c r="BD25" i="43"/>
  <c r="BC25" i="43"/>
  <c r="BB25" i="43"/>
  <c r="BA25" i="43"/>
  <c r="AZ25" i="43"/>
  <c r="BF24" i="43"/>
  <c r="BE24" i="43"/>
  <c r="BD24" i="43"/>
  <c r="BC24" i="43"/>
  <c r="BB24" i="43"/>
  <c r="BA24" i="43"/>
  <c r="AZ24" i="43"/>
  <c r="BF23" i="43"/>
  <c r="BE23" i="43"/>
  <c r="BD23" i="43"/>
  <c r="BC23" i="43"/>
  <c r="BB23" i="43"/>
  <c r="BA23" i="43"/>
  <c r="AZ23" i="43"/>
  <c r="BF22" i="43"/>
  <c r="BE22" i="43"/>
  <c r="BD22" i="43"/>
  <c r="BC22" i="43"/>
  <c r="BB22" i="43"/>
  <c r="BA22" i="43"/>
  <c r="AZ22" i="43"/>
  <c r="BF21" i="43"/>
  <c r="BE21" i="43"/>
  <c r="BD21" i="43"/>
  <c r="BC21" i="43"/>
  <c r="BB21" i="43"/>
  <c r="BA21" i="43"/>
  <c r="AZ21" i="43"/>
  <c r="BF20" i="43"/>
  <c r="BE20" i="43"/>
  <c r="BD20" i="43"/>
  <c r="BC20" i="43"/>
  <c r="BB20" i="43"/>
  <c r="BA20" i="43"/>
  <c r="AZ20" i="43"/>
  <c r="BF19" i="43"/>
  <c r="BE19" i="43"/>
  <c r="BD19" i="43"/>
  <c r="BC19" i="43"/>
  <c r="BB19" i="43"/>
  <c r="BA19" i="43"/>
  <c r="AZ19" i="43"/>
  <c r="BF18" i="43"/>
  <c r="BE18" i="43"/>
  <c r="BD18" i="43"/>
  <c r="BC18" i="43"/>
  <c r="BB18" i="43"/>
  <c r="BA18" i="43"/>
  <c r="AZ18" i="43"/>
  <c r="BF17" i="43"/>
  <c r="BE17" i="43"/>
  <c r="BD17" i="43"/>
  <c r="BC17" i="43"/>
  <c r="BB17" i="43"/>
  <c r="BA17" i="43"/>
  <c r="AZ17" i="43"/>
  <c r="BF16" i="43"/>
  <c r="BE16" i="43"/>
  <c r="BD16" i="43"/>
  <c r="BC16" i="43"/>
  <c r="BB16" i="43"/>
  <c r="BA16" i="43"/>
  <c r="AZ16" i="43"/>
  <c r="BF15" i="43"/>
  <c r="BE15" i="43"/>
  <c r="BD15" i="43"/>
  <c r="BC15" i="43"/>
  <c r="BB15" i="43"/>
  <c r="BA15" i="43"/>
  <c r="AZ15" i="43"/>
  <c r="BF14" i="43"/>
  <c r="BE14" i="43"/>
  <c r="BD14" i="43"/>
  <c r="BC14" i="43"/>
  <c r="BB14" i="43"/>
  <c r="BA14" i="43"/>
  <c r="AZ14" i="43"/>
  <c r="BF13" i="43"/>
  <c r="BE13" i="43"/>
  <c r="BD13" i="43"/>
  <c r="BC13" i="43"/>
  <c r="BB13" i="43"/>
  <c r="BA13" i="43"/>
  <c r="AZ13" i="43"/>
  <c r="BF12" i="43"/>
  <c r="BE12" i="43"/>
  <c r="BD12" i="43"/>
  <c r="BC12" i="43"/>
  <c r="BB12" i="43"/>
  <c r="BA12" i="43"/>
  <c r="AZ12" i="43"/>
  <c r="S12" i="43"/>
  <c r="R12" i="43"/>
  <c r="Q12" i="43"/>
  <c r="P12" i="43"/>
  <c r="O12" i="43"/>
  <c r="N12" i="43"/>
  <c r="M12" i="43"/>
  <c r="BF11" i="43"/>
  <c r="BE11" i="43"/>
  <c r="BD11" i="43"/>
  <c r="BC11" i="43"/>
  <c r="BB11" i="43"/>
  <c r="BA11" i="43"/>
  <c r="AZ11" i="43"/>
  <c r="S11" i="43"/>
  <c r="R11" i="43"/>
  <c r="Q11" i="43"/>
  <c r="P11" i="43"/>
  <c r="O11" i="43"/>
  <c r="N11" i="43"/>
  <c r="M11" i="43"/>
  <c r="BF10" i="43"/>
  <c r="BE10" i="43"/>
  <c r="BD10" i="43"/>
  <c r="BC10" i="43"/>
  <c r="BB10" i="43"/>
  <c r="BA10" i="43"/>
  <c r="AZ10" i="43"/>
  <c r="S10" i="43"/>
  <c r="R10" i="43"/>
  <c r="Q10" i="43"/>
  <c r="P10" i="43"/>
  <c r="O10" i="43"/>
  <c r="N10" i="43"/>
  <c r="M10" i="43"/>
  <c r="BF9" i="43"/>
  <c r="BE9" i="43"/>
  <c r="BD9" i="43"/>
  <c r="BC9" i="43"/>
  <c r="BB9" i="43"/>
  <c r="BA9" i="43"/>
  <c r="AZ9" i="43"/>
  <c r="S9" i="43"/>
  <c r="R9" i="43"/>
  <c r="Q9" i="43"/>
  <c r="P9" i="43"/>
  <c r="O9" i="43"/>
  <c r="N9" i="43"/>
  <c r="M9" i="43"/>
  <c r="BF8" i="43"/>
  <c r="BE8" i="43"/>
  <c r="BD8" i="43"/>
  <c r="BC8" i="43"/>
  <c r="BB8" i="43"/>
  <c r="BA8" i="43"/>
  <c r="AZ8" i="43"/>
  <c r="S8" i="43"/>
  <c r="R8" i="43"/>
  <c r="Q8" i="43"/>
  <c r="P8" i="43"/>
  <c r="O8" i="43"/>
  <c r="N8" i="43"/>
  <c r="M8" i="43"/>
  <c r="BF7" i="43"/>
  <c r="BE7" i="43"/>
  <c r="BD7" i="43"/>
  <c r="BC7" i="43"/>
  <c r="BB7" i="43"/>
  <c r="BA7" i="43"/>
  <c r="AZ7" i="43"/>
  <c r="S7" i="43"/>
  <c r="R7" i="43"/>
  <c r="Q7" i="43"/>
  <c r="P7" i="43"/>
  <c r="O7" i="43"/>
  <c r="N7" i="43"/>
  <c r="M7" i="43"/>
  <c r="BF6" i="43"/>
  <c r="BE6" i="43"/>
  <c r="BD6" i="43"/>
  <c r="BC6" i="43"/>
  <c r="BB6" i="43"/>
  <c r="BA6" i="43"/>
  <c r="AZ6" i="43"/>
  <c r="S6" i="43"/>
  <c r="R6" i="43"/>
  <c r="Q6" i="43"/>
  <c r="P6" i="43"/>
  <c r="O6" i="43"/>
  <c r="N6" i="43"/>
  <c r="M6" i="43"/>
  <c r="BS5" i="43"/>
  <c r="BP5" i="43"/>
  <c r="A3" i="43"/>
  <c r="Q32" i="42"/>
  <c r="Q35" i="42" s="1"/>
  <c r="BF29" i="42"/>
  <c r="BE29" i="42"/>
  <c r="BD29" i="42"/>
  <c r="BC29" i="42"/>
  <c r="BB29" i="42"/>
  <c r="BA29" i="42"/>
  <c r="AZ29" i="42"/>
  <c r="S29" i="42"/>
  <c r="R29" i="42"/>
  <c r="Q29" i="42"/>
  <c r="P29" i="42"/>
  <c r="O29" i="42"/>
  <c r="N29" i="42"/>
  <c r="M29" i="42"/>
  <c r="BF28" i="42"/>
  <c r="BM28" i="42" s="1"/>
  <c r="S28" i="42" s="1"/>
  <c r="BE28" i="42"/>
  <c r="BL28" i="42" s="1"/>
  <c r="R28" i="42" s="1"/>
  <c r="BD28" i="42"/>
  <c r="BK28" i="42" s="1"/>
  <c r="Q28" i="42" s="1"/>
  <c r="BC28" i="42"/>
  <c r="BJ28" i="42" s="1"/>
  <c r="P28" i="42" s="1"/>
  <c r="BB28" i="42"/>
  <c r="BI28" i="42" s="1"/>
  <c r="O28" i="42" s="1"/>
  <c r="BA28" i="42"/>
  <c r="BH28" i="42" s="1"/>
  <c r="N28" i="42" s="1"/>
  <c r="AZ28" i="42"/>
  <c r="BG28" i="42" s="1"/>
  <c r="M28" i="42" s="1"/>
  <c r="BF27" i="42"/>
  <c r="BM27" i="42" s="1"/>
  <c r="S27" i="42" s="1"/>
  <c r="BE27" i="42"/>
  <c r="BL27" i="42" s="1"/>
  <c r="R27" i="42" s="1"/>
  <c r="BD27" i="42"/>
  <c r="BK27" i="42" s="1"/>
  <c r="Q27" i="42" s="1"/>
  <c r="BC27" i="42"/>
  <c r="BJ27" i="42" s="1"/>
  <c r="P27" i="42" s="1"/>
  <c r="BB27" i="42"/>
  <c r="BI27" i="42" s="1"/>
  <c r="O27" i="42" s="1"/>
  <c r="BA27" i="42"/>
  <c r="BH27" i="42" s="1"/>
  <c r="N27" i="42" s="1"/>
  <c r="AZ27" i="42"/>
  <c r="BG27" i="42" s="1"/>
  <c r="M27" i="42" s="1"/>
  <c r="BF26" i="42"/>
  <c r="BM26" i="42" s="1"/>
  <c r="S26" i="42" s="1"/>
  <c r="BE26" i="42"/>
  <c r="BL26" i="42" s="1"/>
  <c r="R26" i="42" s="1"/>
  <c r="BD26" i="42"/>
  <c r="BK26" i="42" s="1"/>
  <c r="Q26" i="42" s="1"/>
  <c r="BC26" i="42"/>
  <c r="BJ26" i="42" s="1"/>
  <c r="P26" i="42" s="1"/>
  <c r="BB26" i="42"/>
  <c r="BI26" i="42" s="1"/>
  <c r="O26" i="42" s="1"/>
  <c r="BA26" i="42"/>
  <c r="BH26" i="42" s="1"/>
  <c r="N26" i="42" s="1"/>
  <c r="AZ26" i="42"/>
  <c r="BG26" i="42" s="1"/>
  <c r="M26" i="42" s="1"/>
  <c r="BF25" i="42"/>
  <c r="BM25" i="42" s="1"/>
  <c r="S25" i="42" s="1"/>
  <c r="BE25" i="42"/>
  <c r="BL25" i="42" s="1"/>
  <c r="R25" i="42" s="1"/>
  <c r="BD25" i="42"/>
  <c r="BK25" i="42" s="1"/>
  <c r="Q25" i="42" s="1"/>
  <c r="BC25" i="42"/>
  <c r="BJ25" i="42" s="1"/>
  <c r="P25" i="42" s="1"/>
  <c r="BB25" i="42"/>
  <c r="BI25" i="42" s="1"/>
  <c r="O25" i="42" s="1"/>
  <c r="BA25" i="42"/>
  <c r="BH25" i="42" s="1"/>
  <c r="N25" i="42" s="1"/>
  <c r="AZ25" i="42"/>
  <c r="BG25" i="42" s="1"/>
  <c r="M25" i="42" s="1"/>
  <c r="BF24" i="42"/>
  <c r="BM24" i="42" s="1"/>
  <c r="S24" i="42" s="1"/>
  <c r="BE24" i="42"/>
  <c r="BL24" i="42" s="1"/>
  <c r="R24" i="42" s="1"/>
  <c r="BD24" i="42"/>
  <c r="BK24" i="42" s="1"/>
  <c r="Q24" i="42" s="1"/>
  <c r="BC24" i="42"/>
  <c r="BJ24" i="42" s="1"/>
  <c r="P24" i="42" s="1"/>
  <c r="BB24" i="42"/>
  <c r="BI24" i="42" s="1"/>
  <c r="BA24" i="42"/>
  <c r="BH24" i="42" s="1"/>
  <c r="N24" i="42" s="1"/>
  <c r="AZ24" i="42"/>
  <c r="BG24" i="42" s="1"/>
  <c r="M24" i="42" s="1"/>
  <c r="O24" i="42"/>
  <c r="BF23" i="42"/>
  <c r="BM23" i="42" s="1"/>
  <c r="S23" i="42" s="1"/>
  <c r="BE23" i="42"/>
  <c r="BL23" i="42" s="1"/>
  <c r="R23" i="42" s="1"/>
  <c r="BD23" i="42"/>
  <c r="BK23" i="42" s="1"/>
  <c r="Q23" i="42" s="1"/>
  <c r="BC23" i="42"/>
  <c r="BJ23" i="42" s="1"/>
  <c r="P23" i="42" s="1"/>
  <c r="BB23" i="42"/>
  <c r="BI23" i="42" s="1"/>
  <c r="O23" i="42" s="1"/>
  <c r="BA23" i="42"/>
  <c r="BH23" i="42" s="1"/>
  <c r="N23" i="42" s="1"/>
  <c r="AZ23" i="42"/>
  <c r="BG23" i="42" s="1"/>
  <c r="M23" i="42" s="1"/>
  <c r="BF22" i="42"/>
  <c r="BM22" i="42" s="1"/>
  <c r="S22" i="42" s="1"/>
  <c r="BE22" i="42"/>
  <c r="BL22" i="42" s="1"/>
  <c r="R22" i="42" s="1"/>
  <c r="BD22" i="42"/>
  <c r="BK22" i="42" s="1"/>
  <c r="Q22" i="42" s="1"/>
  <c r="BC22" i="42"/>
  <c r="BJ22" i="42" s="1"/>
  <c r="P22" i="42" s="1"/>
  <c r="BB22" i="42"/>
  <c r="BI22" i="42" s="1"/>
  <c r="O22" i="42" s="1"/>
  <c r="BA22" i="42"/>
  <c r="BH22" i="42" s="1"/>
  <c r="N22" i="42" s="1"/>
  <c r="AZ22" i="42"/>
  <c r="BG22" i="42" s="1"/>
  <c r="M22" i="42" s="1"/>
  <c r="BF21" i="42"/>
  <c r="BM21" i="42" s="1"/>
  <c r="S21" i="42" s="1"/>
  <c r="BE21" i="42"/>
  <c r="BL21" i="42" s="1"/>
  <c r="R21" i="42" s="1"/>
  <c r="BD21" i="42"/>
  <c r="BK21" i="42" s="1"/>
  <c r="Q21" i="42" s="1"/>
  <c r="BC21" i="42"/>
  <c r="BJ21" i="42" s="1"/>
  <c r="P21" i="42" s="1"/>
  <c r="BB21" i="42"/>
  <c r="BI21" i="42" s="1"/>
  <c r="O21" i="42" s="1"/>
  <c r="BA21" i="42"/>
  <c r="BH21" i="42" s="1"/>
  <c r="N21" i="42" s="1"/>
  <c r="AZ21" i="42"/>
  <c r="BG21" i="42" s="1"/>
  <c r="M21" i="42" s="1"/>
  <c r="BF20" i="42"/>
  <c r="BM20" i="42" s="1"/>
  <c r="BE20" i="42"/>
  <c r="BL20" i="42" s="1"/>
  <c r="R20" i="42" s="1"/>
  <c r="BD20" i="42"/>
  <c r="BK20" i="42" s="1"/>
  <c r="Q20" i="42" s="1"/>
  <c r="BC20" i="42"/>
  <c r="BJ20" i="42" s="1"/>
  <c r="P20" i="42" s="1"/>
  <c r="BB20" i="42"/>
  <c r="BI20" i="42" s="1"/>
  <c r="BA20" i="42"/>
  <c r="BH20" i="42" s="1"/>
  <c r="N20" i="42" s="1"/>
  <c r="AZ20" i="42"/>
  <c r="BG20" i="42" s="1"/>
  <c r="M20" i="42" s="1"/>
  <c r="S20" i="42"/>
  <c r="O20" i="42"/>
  <c r="BF19" i="42"/>
  <c r="BM19" i="42" s="1"/>
  <c r="S19" i="42" s="1"/>
  <c r="BE19" i="42"/>
  <c r="BL19" i="42" s="1"/>
  <c r="R19" i="42" s="1"/>
  <c r="BD19" i="42"/>
  <c r="BK19" i="42" s="1"/>
  <c r="Q19" i="42" s="1"/>
  <c r="BC19" i="42"/>
  <c r="BJ19" i="42" s="1"/>
  <c r="BB19" i="42"/>
  <c r="BI19" i="42" s="1"/>
  <c r="O19" i="42" s="1"/>
  <c r="BA19" i="42"/>
  <c r="BH19" i="42" s="1"/>
  <c r="N19" i="42" s="1"/>
  <c r="AZ19" i="42"/>
  <c r="BG19" i="42" s="1"/>
  <c r="M19" i="42" s="1"/>
  <c r="P19" i="42"/>
  <c r="BF18" i="42"/>
  <c r="BM18" i="42" s="1"/>
  <c r="S18" i="42" s="1"/>
  <c r="BE18" i="42"/>
  <c r="BL18" i="42" s="1"/>
  <c r="R18" i="42" s="1"/>
  <c r="BD18" i="42"/>
  <c r="BK18" i="42" s="1"/>
  <c r="Q18" i="42" s="1"/>
  <c r="BC18" i="42"/>
  <c r="BJ18" i="42" s="1"/>
  <c r="P18" i="42" s="1"/>
  <c r="BB18" i="42"/>
  <c r="BI18" i="42" s="1"/>
  <c r="O18" i="42" s="1"/>
  <c r="BA18" i="42"/>
  <c r="BH18" i="42" s="1"/>
  <c r="N18" i="42" s="1"/>
  <c r="AZ18" i="42"/>
  <c r="BG18" i="42" s="1"/>
  <c r="M18" i="42" s="1"/>
  <c r="BF17" i="42"/>
  <c r="BM17" i="42" s="1"/>
  <c r="S17" i="42" s="1"/>
  <c r="BE17" i="42"/>
  <c r="BL17" i="42" s="1"/>
  <c r="R17" i="42" s="1"/>
  <c r="BD17" i="42"/>
  <c r="BK17" i="42" s="1"/>
  <c r="Q17" i="42" s="1"/>
  <c r="BC17" i="42"/>
  <c r="BJ17" i="42" s="1"/>
  <c r="P17" i="42" s="1"/>
  <c r="BB17" i="42"/>
  <c r="BI17" i="42" s="1"/>
  <c r="O17" i="42" s="1"/>
  <c r="BA17" i="42"/>
  <c r="BH17" i="42" s="1"/>
  <c r="N17" i="42" s="1"/>
  <c r="AZ17" i="42"/>
  <c r="BG17" i="42" s="1"/>
  <c r="M17" i="42" s="1"/>
  <c r="BF16" i="42"/>
  <c r="BM16" i="42" s="1"/>
  <c r="S16" i="42" s="1"/>
  <c r="BE16" i="42"/>
  <c r="BL16" i="42" s="1"/>
  <c r="R16" i="42" s="1"/>
  <c r="BD16" i="42"/>
  <c r="BK16" i="42" s="1"/>
  <c r="Q16" i="42" s="1"/>
  <c r="BC16" i="42"/>
  <c r="BJ16" i="42" s="1"/>
  <c r="P16" i="42" s="1"/>
  <c r="BB16" i="42"/>
  <c r="BI16" i="42" s="1"/>
  <c r="O16" i="42" s="1"/>
  <c r="BA16" i="42"/>
  <c r="BH16" i="42" s="1"/>
  <c r="N16" i="42" s="1"/>
  <c r="AZ16" i="42"/>
  <c r="BG16" i="42" s="1"/>
  <c r="M16" i="42" s="1"/>
  <c r="BF15" i="42"/>
  <c r="BM15" i="42" s="1"/>
  <c r="S15" i="42" s="1"/>
  <c r="BE15" i="42"/>
  <c r="BL15" i="42" s="1"/>
  <c r="R15" i="42" s="1"/>
  <c r="BD15" i="42"/>
  <c r="BK15" i="42" s="1"/>
  <c r="Q15" i="42" s="1"/>
  <c r="BC15" i="42"/>
  <c r="BJ15" i="42" s="1"/>
  <c r="P15" i="42" s="1"/>
  <c r="BB15" i="42"/>
  <c r="BI15" i="42" s="1"/>
  <c r="O15" i="42" s="1"/>
  <c r="BA15" i="42"/>
  <c r="BH15" i="42" s="1"/>
  <c r="N15" i="42" s="1"/>
  <c r="AZ15" i="42"/>
  <c r="BG15" i="42" s="1"/>
  <c r="M15" i="42" s="1"/>
  <c r="BF14" i="42"/>
  <c r="BM14" i="42" s="1"/>
  <c r="S14" i="42" s="1"/>
  <c r="BE14" i="42"/>
  <c r="BL14" i="42" s="1"/>
  <c r="R14" i="42" s="1"/>
  <c r="BD14" i="42"/>
  <c r="BK14" i="42" s="1"/>
  <c r="Q14" i="42" s="1"/>
  <c r="BC14" i="42"/>
  <c r="BJ14" i="42" s="1"/>
  <c r="P14" i="42" s="1"/>
  <c r="BB14" i="42"/>
  <c r="BI14" i="42" s="1"/>
  <c r="O14" i="42" s="1"/>
  <c r="BA14" i="42"/>
  <c r="BH14" i="42" s="1"/>
  <c r="N14" i="42" s="1"/>
  <c r="AZ14" i="42"/>
  <c r="BG14" i="42" s="1"/>
  <c r="M14" i="42" s="1"/>
  <c r="BF13" i="42"/>
  <c r="BM13" i="42" s="1"/>
  <c r="S13" i="42" s="1"/>
  <c r="BE13" i="42"/>
  <c r="BL13" i="42" s="1"/>
  <c r="R13" i="42" s="1"/>
  <c r="BD13" i="42"/>
  <c r="BK13" i="42" s="1"/>
  <c r="Q13" i="42" s="1"/>
  <c r="BC13" i="42"/>
  <c r="BJ13" i="42" s="1"/>
  <c r="P13" i="42" s="1"/>
  <c r="BB13" i="42"/>
  <c r="BI13" i="42" s="1"/>
  <c r="O13" i="42" s="1"/>
  <c r="BA13" i="42"/>
  <c r="BH13" i="42" s="1"/>
  <c r="N13" i="42" s="1"/>
  <c r="AZ13" i="42"/>
  <c r="BG13" i="42" s="1"/>
  <c r="M13" i="42" s="1"/>
  <c r="BF12" i="42"/>
  <c r="BM12" i="42" s="1"/>
  <c r="S12" i="42" s="1"/>
  <c r="BE12" i="42"/>
  <c r="BL12" i="42" s="1"/>
  <c r="R12" i="42" s="1"/>
  <c r="BD12" i="42"/>
  <c r="BC12" i="42"/>
  <c r="BB12" i="42"/>
  <c r="BI12" i="42" s="1"/>
  <c r="O12" i="42" s="1"/>
  <c r="BA12" i="42"/>
  <c r="BH12" i="42" s="1"/>
  <c r="N12" i="42" s="1"/>
  <c r="AZ12" i="42"/>
  <c r="BG12" i="42" s="1"/>
  <c r="M12" i="42" s="1"/>
  <c r="AY12" i="42"/>
  <c r="Q12" i="42"/>
  <c r="P12" i="42"/>
  <c r="BL11" i="42"/>
  <c r="BK11" i="42"/>
  <c r="Q11" i="42" s="1"/>
  <c r="BG11" i="42"/>
  <c r="M11" i="42" s="1"/>
  <c r="BF11" i="42"/>
  <c r="BM11" i="42" s="1"/>
  <c r="S11" i="42" s="1"/>
  <c r="BE11" i="42"/>
  <c r="BD11" i="42"/>
  <c r="BC11" i="42"/>
  <c r="BJ11" i="42" s="1"/>
  <c r="P11" i="42" s="1"/>
  <c r="BB11" i="42"/>
  <c r="BI11" i="42" s="1"/>
  <c r="O11" i="42" s="1"/>
  <c r="BA11" i="42"/>
  <c r="BH11" i="42" s="1"/>
  <c r="N11" i="42" s="1"/>
  <c r="AZ11" i="42"/>
  <c r="AY11" i="42"/>
  <c r="R11" i="42"/>
  <c r="BI10" i="42"/>
  <c r="O10" i="42" s="1"/>
  <c r="BH10" i="42"/>
  <c r="N10" i="42" s="1"/>
  <c r="BF10" i="42"/>
  <c r="BM10" i="42" s="1"/>
  <c r="S10" i="42" s="1"/>
  <c r="BE10" i="42"/>
  <c r="BL10" i="42" s="1"/>
  <c r="R10" i="42" s="1"/>
  <c r="BD10" i="42"/>
  <c r="BK10" i="42" s="1"/>
  <c r="Q10" i="42" s="1"/>
  <c r="BC10" i="42"/>
  <c r="BJ10" i="42" s="1"/>
  <c r="P10" i="42" s="1"/>
  <c r="BB10" i="42"/>
  <c r="BA10" i="42"/>
  <c r="AZ10" i="42"/>
  <c r="BG10" i="42" s="1"/>
  <c r="M10" i="42" s="1"/>
  <c r="AY10" i="42"/>
  <c r="BJ9" i="42"/>
  <c r="BI9" i="42"/>
  <c r="O9" i="42" s="1"/>
  <c r="BF9" i="42"/>
  <c r="BM9" i="42" s="1"/>
  <c r="S9" i="42" s="1"/>
  <c r="BE9" i="42"/>
  <c r="BL9" i="42" s="1"/>
  <c r="R9" i="42" s="1"/>
  <c r="BD9" i="42"/>
  <c r="BK9" i="42" s="1"/>
  <c r="Q9" i="42" s="1"/>
  <c r="BC9" i="42"/>
  <c r="BB9" i="42"/>
  <c r="BA9" i="42"/>
  <c r="BH9" i="42" s="1"/>
  <c r="N9" i="42" s="1"/>
  <c r="AZ9" i="42"/>
  <c r="BG9" i="42" s="1"/>
  <c r="M9" i="42" s="1"/>
  <c r="AY9" i="42"/>
  <c r="P9" i="42"/>
  <c r="BF8" i="42"/>
  <c r="BM8" i="42" s="1"/>
  <c r="S8" i="42" s="1"/>
  <c r="BE8" i="42"/>
  <c r="BL8" i="42" s="1"/>
  <c r="R8" i="42" s="1"/>
  <c r="BD8" i="42"/>
  <c r="BC8" i="42"/>
  <c r="BJ8" i="42" s="1"/>
  <c r="P8" i="42" s="1"/>
  <c r="BB8" i="42"/>
  <c r="BI8" i="42" s="1"/>
  <c r="O8" i="42" s="1"/>
  <c r="BA8" i="42"/>
  <c r="BH8" i="42" s="1"/>
  <c r="N8" i="42" s="1"/>
  <c r="AZ8" i="42"/>
  <c r="AY8" i="42"/>
  <c r="Q8" i="42"/>
  <c r="M8" i="42"/>
  <c r="BF7" i="42"/>
  <c r="BM7" i="42" s="1"/>
  <c r="S7" i="42" s="1"/>
  <c r="BE7" i="42"/>
  <c r="BL7" i="42" s="1"/>
  <c r="R7" i="42" s="1"/>
  <c r="BD7" i="42"/>
  <c r="BK7" i="42" s="1"/>
  <c r="Q7" i="42" s="1"/>
  <c r="BC7" i="42"/>
  <c r="BJ7" i="42" s="1"/>
  <c r="P7" i="42" s="1"/>
  <c r="BB7" i="42"/>
  <c r="BI7" i="42" s="1"/>
  <c r="O7" i="42" s="1"/>
  <c r="BA7" i="42"/>
  <c r="BH7" i="42" s="1"/>
  <c r="N7" i="42" s="1"/>
  <c r="AZ7" i="42"/>
  <c r="BG7" i="42" s="1"/>
  <c r="M7" i="42" s="1"/>
  <c r="AY7" i="42"/>
  <c r="BF6" i="42"/>
  <c r="BE6" i="42"/>
  <c r="BL6" i="42" s="1"/>
  <c r="R6" i="42" s="1"/>
  <c r="BD6" i="42"/>
  <c r="BC6" i="42"/>
  <c r="BB6" i="42"/>
  <c r="BA6" i="42"/>
  <c r="BH6" i="42" s="1"/>
  <c r="N6" i="42" s="1"/>
  <c r="AZ6" i="42"/>
  <c r="AY6" i="42"/>
  <c r="A3" i="42"/>
  <c r="BP6" i="45" l="1"/>
  <c r="BP7" i="45" s="1"/>
  <c r="BL24" i="45"/>
  <c r="R24" i="45" s="1"/>
  <c r="BH24" i="45"/>
  <c r="N24" i="45" s="1"/>
  <c r="BK23" i="45"/>
  <c r="Q23" i="45" s="1"/>
  <c r="BG23" i="45"/>
  <c r="M23" i="45" s="1"/>
  <c r="BJ22" i="45"/>
  <c r="P22" i="45" s="1"/>
  <c r="BM21" i="45"/>
  <c r="S21" i="45" s="1"/>
  <c r="BI21" i="45"/>
  <c r="O21" i="45" s="1"/>
  <c r="BL20" i="45"/>
  <c r="R20" i="45" s="1"/>
  <c r="BH20" i="45"/>
  <c r="N20" i="45" s="1"/>
  <c r="BK19" i="45"/>
  <c r="Q19" i="45" s="1"/>
  <c r="BG19" i="45"/>
  <c r="M19" i="45" s="1"/>
  <c r="BM17" i="45"/>
  <c r="S17" i="45" s="1"/>
  <c r="BL16" i="45"/>
  <c r="R16" i="45" s="1"/>
  <c r="BK15" i="45"/>
  <c r="Q15" i="45" s="1"/>
  <c r="BJ14" i="45"/>
  <c r="P14" i="45" s="1"/>
  <c r="BI7" i="45"/>
  <c r="O7" i="45" s="1"/>
  <c r="BL6" i="45"/>
  <c r="R6" i="45" s="1"/>
  <c r="BH6" i="45"/>
  <c r="N6" i="45" s="1"/>
  <c r="BM20" i="45"/>
  <c r="S20" i="45" s="1"/>
  <c r="BK18" i="45"/>
  <c r="Q18" i="45" s="1"/>
  <c r="BG14" i="45"/>
  <c r="M14" i="45" s="1"/>
  <c r="BM29" i="45"/>
  <c r="S29" i="45" s="1"/>
  <c r="BL25" i="45"/>
  <c r="R25" i="45" s="1"/>
  <c r="BH25" i="45"/>
  <c r="N25" i="45" s="1"/>
  <c r="BK24" i="45"/>
  <c r="Q24" i="45" s="1"/>
  <c r="BG24" i="45"/>
  <c r="M24" i="45" s="1"/>
  <c r="BJ23" i="45"/>
  <c r="P23" i="45" s="1"/>
  <c r="BM22" i="45"/>
  <c r="S22" i="45" s="1"/>
  <c r="BI22" i="45"/>
  <c r="O22" i="45" s="1"/>
  <c r="BL21" i="45"/>
  <c r="R21" i="45" s="1"/>
  <c r="BH21" i="45"/>
  <c r="N21" i="45" s="1"/>
  <c r="BK20" i="45"/>
  <c r="Q20" i="45" s="1"/>
  <c r="BG20" i="45"/>
  <c r="M20" i="45" s="1"/>
  <c r="BJ19" i="45"/>
  <c r="P19" i="45" s="1"/>
  <c r="BM18" i="45"/>
  <c r="S18" i="45" s="1"/>
  <c r="BI18" i="45"/>
  <c r="O18" i="45" s="1"/>
  <c r="BL17" i="45"/>
  <c r="R17" i="45" s="1"/>
  <c r="BK16" i="45"/>
  <c r="Q16" i="45" s="1"/>
  <c r="BG16" i="45"/>
  <c r="M16" i="45" s="1"/>
  <c r="BJ15" i="45"/>
  <c r="P15" i="45" s="1"/>
  <c r="BI14" i="45"/>
  <c r="O14" i="45" s="1"/>
  <c r="BL7" i="45"/>
  <c r="R7" i="45" s="1"/>
  <c r="BH7" i="45"/>
  <c r="N7" i="45" s="1"/>
  <c r="BK6" i="45"/>
  <c r="Q6" i="45" s="1"/>
  <c r="BG6" i="45"/>
  <c r="M6" i="45" s="1"/>
  <c r="BI20" i="45"/>
  <c r="O20" i="45" s="1"/>
  <c r="BG18" i="45"/>
  <c r="M18" i="45" s="1"/>
  <c r="BJ7" i="45"/>
  <c r="P7" i="45" s="1"/>
  <c r="BH29" i="45"/>
  <c r="N29" i="45" s="1"/>
  <c r="BG25" i="45"/>
  <c r="M25" i="45" s="1"/>
  <c r="BJ24" i="45"/>
  <c r="P24" i="45" s="1"/>
  <c r="BM23" i="45"/>
  <c r="S23" i="45" s="1"/>
  <c r="BI23" i="45"/>
  <c r="O23" i="45" s="1"/>
  <c r="BL22" i="45"/>
  <c r="R22" i="45" s="1"/>
  <c r="BH22" i="45"/>
  <c r="N22" i="45" s="1"/>
  <c r="BK21" i="45"/>
  <c r="Q21" i="45" s="1"/>
  <c r="BG21" i="45"/>
  <c r="M21" i="45" s="1"/>
  <c r="BJ20" i="45"/>
  <c r="P20" i="45" s="1"/>
  <c r="BM19" i="45"/>
  <c r="S19" i="45" s="1"/>
  <c r="BI19" i="45"/>
  <c r="O19" i="45" s="1"/>
  <c r="BL18" i="45"/>
  <c r="R18" i="45" s="1"/>
  <c r="BH18" i="45"/>
  <c r="N18" i="45" s="1"/>
  <c r="BG17" i="45"/>
  <c r="M17" i="45" s="1"/>
  <c r="BM15" i="45"/>
  <c r="S15" i="45" s="1"/>
  <c r="BL14" i="45"/>
  <c r="R14" i="45" s="1"/>
  <c r="BH14" i="45"/>
  <c r="N14" i="45" s="1"/>
  <c r="BK7" i="45"/>
  <c r="Q7" i="45" s="1"/>
  <c r="BG7" i="45"/>
  <c r="M7" i="45" s="1"/>
  <c r="BJ6" i="45"/>
  <c r="P6" i="45" s="1"/>
  <c r="BG22" i="45"/>
  <c r="M22" i="45" s="1"/>
  <c r="BL19" i="45"/>
  <c r="R19" i="45" s="1"/>
  <c r="BK14" i="45"/>
  <c r="Q14" i="45" s="1"/>
  <c r="BG29" i="45"/>
  <c r="M29" i="45" s="1"/>
  <c r="BJ25" i="45"/>
  <c r="P25" i="45" s="1"/>
  <c r="BM24" i="45"/>
  <c r="S24" i="45" s="1"/>
  <c r="BI24" i="45"/>
  <c r="O24" i="45" s="1"/>
  <c r="BL23" i="45"/>
  <c r="R23" i="45" s="1"/>
  <c r="BH23" i="45"/>
  <c r="N23" i="45" s="1"/>
  <c r="BK22" i="45"/>
  <c r="Q22" i="45" s="1"/>
  <c r="BJ21" i="45"/>
  <c r="P21" i="45" s="1"/>
  <c r="BH19" i="45"/>
  <c r="N19" i="45" s="1"/>
  <c r="BH15" i="45"/>
  <c r="N15" i="45" s="1"/>
  <c r="BM6" i="45"/>
  <c r="S6" i="45" s="1"/>
  <c r="BI6" i="42"/>
  <c r="O6" i="42" s="1"/>
  <c r="O30" i="42" s="1"/>
  <c r="BM6" i="42"/>
  <c r="S6" i="42" s="1"/>
  <c r="S30" i="42" s="1"/>
  <c r="BG6" i="42"/>
  <c r="M6" i="42" s="1"/>
  <c r="M30" i="42" s="1"/>
  <c r="BK6" i="42"/>
  <c r="Q6" i="42" s="1"/>
  <c r="Q30" i="42" s="1"/>
  <c r="BJ6" i="42"/>
  <c r="P6" i="42" s="1"/>
  <c r="P30" i="42" s="1"/>
  <c r="BS6" i="43"/>
  <c r="BS7" i="43" s="1"/>
  <c r="BM28" i="43"/>
  <c r="S28" i="43" s="1"/>
  <c r="BI28" i="43"/>
  <c r="O28" i="43" s="1"/>
  <c r="BL27" i="43"/>
  <c r="R27" i="43" s="1"/>
  <c r="BH27" i="43"/>
  <c r="N27" i="43" s="1"/>
  <c r="BK26" i="43"/>
  <c r="Q26" i="43" s="1"/>
  <c r="BG26" i="43"/>
  <c r="M26" i="43" s="1"/>
  <c r="BL26" i="43"/>
  <c r="R26" i="43" s="1"/>
  <c r="BH28" i="43"/>
  <c r="N28" i="43" s="1"/>
  <c r="BG27" i="43"/>
  <c r="M27" i="43" s="1"/>
  <c r="BM27" i="43"/>
  <c r="S27" i="43" s="1"/>
  <c r="BH26" i="43"/>
  <c r="N26" i="43" s="1"/>
  <c r="BK28" i="43"/>
  <c r="Q28" i="43" s="1"/>
  <c r="BG28" i="43"/>
  <c r="M28" i="43" s="1"/>
  <c r="BJ27" i="43"/>
  <c r="P27" i="43" s="1"/>
  <c r="BM26" i="43"/>
  <c r="S26" i="43" s="1"/>
  <c r="BI26" i="43"/>
  <c r="O26" i="43" s="1"/>
  <c r="BI27" i="43"/>
  <c r="O27" i="43" s="1"/>
  <c r="BP6" i="43"/>
  <c r="BP7" i="43" s="1"/>
  <c r="BJ29" i="43"/>
  <c r="P29" i="43" s="1"/>
  <c r="BM25" i="43"/>
  <c r="S25" i="43" s="1"/>
  <c r="BI25" i="43"/>
  <c r="O25" i="43" s="1"/>
  <c r="BL24" i="43"/>
  <c r="R24" i="43" s="1"/>
  <c r="BH24" i="43"/>
  <c r="N24" i="43" s="1"/>
  <c r="BK23" i="43"/>
  <c r="Q23" i="43" s="1"/>
  <c r="BJ22" i="43"/>
  <c r="P22" i="43" s="1"/>
  <c r="BM21" i="43"/>
  <c r="S21" i="43" s="1"/>
  <c r="BI21" i="43"/>
  <c r="O21" i="43" s="1"/>
  <c r="BH20" i="43"/>
  <c r="N20" i="43" s="1"/>
  <c r="BG19" i="43"/>
  <c r="M19" i="43" s="1"/>
  <c r="BM17" i="43"/>
  <c r="S17" i="43" s="1"/>
  <c r="BL16" i="43"/>
  <c r="R16" i="43" s="1"/>
  <c r="BH16" i="43"/>
  <c r="N16" i="43" s="1"/>
  <c r="BK15" i="43"/>
  <c r="Q15" i="43" s="1"/>
  <c r="BG15" i="43"/>
  <c r="M15" i="43" s="1"/>
  <c r="BJ14" i="43"/>
  <c r="P14" i="43" s="1"/>
  <c r="BI13" i="43"/>
  <c r="O13" i="43" s="1"/>
  <c r="BM24" i="43"/>
  <c r="S24" i="43" s="1"/>
  <c r="BK22" i="43"/>
  <c r="Q22" i="43" s="1"/>
  <c r="BI20" i="43"/>
  <c r="O20" i="43" s="1"/>
  <c r="BG18" i="43"/>
  <c r="M18" i="43" s="1"/>
  <c r="BL15" i="43"/>
  <c r="R15" i="43" s="1"/>
  <c r="BJ13" i="43"/>
  <c r="P13" i="43" s="1"/>
  <c r="BI29" i="43"/>
  <c r="O29" i="43" s="1"/>
  <c r="BH25" i="43"/>
  <c r="N25" i="43" s="1"/>
  <c r="BK24" i="43"/>
  <c r="Q24" i="43" s="1"/>
  <c r="BG24" i="43"/>
  <c r="M24" i="43" s="1"/>
  <c r="BJ23" i="43"/>
  <c r="P23" i="43" s="1"/>
  <c r="BM22" i="43"/>
  <c r="S22" i="43" s="1"/>
  <c r="BL21" i="43"/>
  <c r="R21" i="43" s="1"/>
  <c r="BK20" i="43"/>
  <c r="Q20" i="43" s="1"/>
  <c r="BG20" i="43"/>
  <c r="M20" i="43" s="1"/>
  <c r="BJ19" i="43"/>
  <c r="P19" i="43" s="1"/>
  <c r="BI18" i="43"/>
  <c r="O18" i="43" s="1"/>
  <c r="BH17" i="43"/>
  <c r="N17" i="43" s="1"/>
  <c r="BG16" i="43"/>
  <c r="M16" i="43" s="1"/>
  <c r="BM14" i="43"/>
  <c r="S14" i="43" s="1"/>
  <c r="BI14" i="43"/>
  <c r="O14" i="43" s="1"/>
  <c r="BL13" i="43"/>
  <c r="R13" i="43" s="1"/>
  <c r="BL23" i="43"/>
  <c r="R23" i="43" s="1"/>
  <c r="BM20" i="43"/>
  <c r="S20" i="43" s="1"/>
  <c r="BK18" i="43"/>
  <c r="Q18" i="43" s="1"/>
  <c r="BM16" i="43"/>
  <c r="S16" i="43" s="1"/>
  <c r="BK14" i="43"/>
  <c r="Q14" i="43" s="1"/>
  <c r="BH29" i="43"/>
  <c r="N29" i="43" s="1"/>
  <c r="BK25" i="43"/>
  <c r="Q25" i="43" s="1"/>
  <c r="BG25" i="43"/>
  <c r="M25" i="43" s="1"/>
  <c r="BJ24" i="43"/>
  <c r="P24" i="43" s="1"/>
  <c r="BM23" i="43"/>
  <c r="S23" i="43" s="1"/>
  <c r="BI23" i="43"/>
  <c r="O23" i="43" s="1"/>
  <c r="BL22" i="43"/>
  <c r="R22" i="43" s="1"/>
  <c r="BK21" i="43"/>
  <c r="Q21" i="43" s="1"/>
  <c r="BJ20" i="43"/>
  <c r="P20" i="43" s="1"/>
  <c r="BI19" i="43"/>
  <c r="O19" i="43" s="1"/>
  <c r="BH18" i="43"/>
  <c r="N18" i="43" s="1"/>
  <c r="BG17" i="43"/>
  <c r="M17" i="43" s="1"/>
  <c r="BM15" i="43"/>
  <c r="S15" i="43" s="1"/>
  <c r="BL14" i="43"/>
  <c r="R14" i="43" s="1"/>
  <c r="BH14" i="43"/>
  <c r="N14" i="43" s="1"/>
  <c r="BK13" i="43"/>
  <c r="Q13" i="43" s="1"/>
  <c r="BI24" i="43"/>
  <c r="O24" i="43" s="1"/>
  <c r="BL19" i="43"/>
  <c r="R19" i="43" s="1"/>
  <c r="BH15" i="43"/>
  <c r="N15" i="43" s="1"/>
  <c r="BG29" i="43"/>
  <c r="M29" i="43" s="1"/>
  <c r="BJ25" i="43"/>
  <c r="P25" i="43" s="1"/>
  <c r="BH23" i="43"/>
  <c r="N23" i="43" s="1"/>
  <c r="BJ21" i="43"/>
  <c r="P21" i="43" s="1"/>
  <c r="BH19" i="43"/>
  <c r="N19" i="43" s="1"/>
  <c r="BI16" i="43"/>
  <c r="O16" i="43" s="1"/>
  <c r="BG14" i="43"/>
  <c r="M14" i="43" s="1"/>
  <c r="N30" i="42"/>
  <c r="R30" i="42"/>
  <c r="N30" i="44"/>
  <c r="R30" i="44"/>
  <c r="O30" i="44"/>
  <c r="S30" i="44"/>
  <c r="P30" i="44"/>
  <c r="N30" i="46"/>
  <c r="R30" i="46"/>
  <c r="O30" i="46"/>
  <c r="S30" i="46"/>
  <c r="P30" i="47"/>
  <c r="M30" i="47"/>
  <c r="Q30" i="47"/>
  <c r="M4" i="45"/>
  <c r="AP4" i="46"/>
  <c r="AK4" i="46"/>
  <c r="AX4" i="44"/>
  <c r="AF4" i="47"/>
  <c r="AJ4" i="48"/>
  <c r="AG4" i="46"/>
  <c r="AG4" i="42"/>
  <c r="S4" i="46"/>
  <c r="AD4" i="43"/>
  <c r="AM4" i="43"/>
  <c r="AT4" i="42"/>
  <c r="AE4" i="45"/>
  <c r="AA4" i="45"/>
  <c r="AA4" i="42"/>
  <c r="Y4" i="42"/>
  <c r="Z4" i="48"/>
  <c r="V4" i="48"/>
  <c r="AM4" i="45"/>
  <c r="R4" i="44"/>
  <c r="AN4" i="46"/>
  <c r="AR4" i="46"/>
  <c r="V4" i="42"/>
  <c r="AN4" i="43"/>
  <c r="AT4" i="48"/>
  <c r="AV4" i="46"/>
  <c r="AJ4" i="42"/>
  <c r="AV4" i="47"/>
  <c r="AS4" i="42"/>
  <c r="AT4" i="47"/>
  <c r="AK4" i="44"/>
  <c r="AW4" i="46"/>
  <c r="AE4" i="44"/>
  <c r="AM4" i="47"/>
  <c r="R4" i="48"/>
  <c r="Y4" i="48"/>
  <c r="AM4" i="42"/>
  <c r="AL4" i="46"/>
  <c r="AM4" i="48"/>
  <c r="AC4" i="43"/>
  <c r="X4" i="45"/>
  <c r="S4" i="47"/>
  <c r="W4" i="48"/>
  <c r="AE4" i="42"/>
  <c r="AR4" i="48"/>
  <c r="Q4" i="44"/>
  <c r="AM4" i="46"/>
  <c r="U4" i="47"/>
  <c r="AR4" i="44"/>
  <c r="AB4" i="48"/>
  <c r="AN4" i="47"/>
  <c r="AL4" i="47"/>
  <c r="AL4" i="45"/>
  <c r="V4" i="43"/>
  <c r="AE4" i="46"/>
  <c r="P4" i="48"/>
  <c r="W4" i="47"/>
  <c r="Q4" i="46"/>
  <c r="AH4" i="46"/>
  <c r="Q4" i="43"/>
  <c r="U4" i="48"/>
  <c r="W4" i="45"/>
  <c r="AG4" i="43"/>
  <c r="Z4" i="46"/>
  <c r="P4" i="42"/>
  <c r="AH4" i="44"/>
  <c r="AT4" i="44"/>
  <c r="AK4" i="47"/>
  <c r="AB4" i="44"/>
  <c r="AP4" i="47"/>
  <c r="AV4" i="48"/>
  <c r="N4" i="43"/>
  <c r="AR4" i="45"/>
  <c r="AE4" i="47"/>
  <c r="AF4" i="45"/>
  <c r="AD4" i="48"/>
  <c r="AK4" i="43"/>
  <c r="M4" i="47"/>
  <c r="AU4" i="42"/>
  <c r="AU4" i="46"/>
  <c r="AN4" i="42"/>
  <c r="AU4" i="47"/>
  <c r="V4" i="44"/>
  <c r="Q4" i="48"/>
  <c r="AH4" i="48"/>
  <c r="AS4" i="46"/>
  <c r="AA4" i="47"/>
  <c r="O4" i="44"/>
  <c r="AP4" i="45"/>
  <c r="AO4" i="45"/>
  <c r="AK4" i="45"/>
  <c r="U4" i="43"/>
  <c r="O4" i="46"/>
  <c r="AS4" i="43"/>
  <c r="AW4" i="43"/>
  <c r="AB4" i="43"/>
  <c r="AG4" i="45"/>
  <c r="AS4" i="48"/>
  <c r="AX4" i="42"/>
  <c r="AH4" i="47"/>
  <c r="Y4" i="43"/>
  <c r="X4" i="46"/>
  <c r="AL4" i="48"/>
  <c r="AG4" i="47"/>
  <c r="W4" i="43"/>
  <c r="AO4" i="44"/>
  <c r="AU4" i="43"/>
  <c r="AC4" i="47"/>
  <c r="AE4" i="43"/>
  <c r="X4" i="42"/>
  <c r="W4" i="42"/>
  <c r="M4" i="44"/>
  <c r="AJ4" i="43"/>
  <c r="N4" i="42"/>
  <c r="N4" i="47"/>
  <c r="AP4" i="43"/>
  <c r="AL4" i="43"/>
  <c r="AX4" i="47"/>
  <c r="AR4" i="43"/>
  <c r="AW4" i="48"/>
  <c r="AU4" i="44"/>
  <c r="AU4" i="45"/>
  <c r="W4" i="46"/>
  <c r="R4" i="42"/>
  <c r="Y4" i="45"/>
  <c r="AG4" i="44"/>
  <c r="AK4" i="48"/>
  <c r="X4" i="44"/>
  <c r="AF4" i="46"/>
  <c r="AP4" i="48"/>
  <c r="AX4" i="48"/>
  <c r="AX4" i="43"/>
  <c r="X4" i="48"/>
  <c r="AA4" i="43"/>
  <c r="R4" i="46"/>
  <c r="S4" i="44"/>
  <c r="N4" i="44"/>
  <c r="Z4" i="42"/>
  <c r="M4" i="48"/>
  <c r="AN4" i="45"/>
  <c r="AT4" i="45"/>
  <c r="AF4" i="48"/>
  <c r="AA4" i="46"/>
  <c r="O4" i="43"/>
  <c r="Q4" i="42"/>
  <c r="R4" i="45"/>
  <c r="U4" i="45"/>
  <c r="AO4" i="47"/>
  <c r="AX4" i="46"/>
  <c r="AW4" i="45"/>
  <c r="AC4" i="46"/>
  <c r="U4" i="42"/>
  <c r="AD4" i="47"/>
  <c r="AW4" i="44"/>
  <c r="AH4" i="45"/>
  <c r="Z4" i="44"/>
  <c r="AF4" i="42"/>
  <c r="AF4" i="44"/>
  <c r="AD4" i="45"/>
  <c r="P4" i="45"/>
  <c r="P4" i="43"/>
  <c r="M4" i="42"/>
  <c r="AL4" i="44"/>
  <c r="AA4" i="48"/>
  <c r="AC4" i="42"/>
  <c r="AW4" i="42"/>
  <c r="AN4" i="44"/>
  <c r="AV4" i="43"/>
  <c r="AL4" i="42"/>
  <c r="N4" i="48"/>
  <c r="AK4" i="42"/>
  <c r="AF4" i="43"/>
  <c r="AS4" i="45"/>
  <c r="Z4" i="45"/>
  <c r="V4" i="47"/>
  <c r="P4" i="46"/>
  <c r="AP4" i="44"/>
  <c r="AP4" i="42"/>
  <c r="AO4" i="42"/>
  <c r="M4" i="43"/>
  <c r="U4" i="46"/>
  <c r="AV4" i="45"/>
  <c r="X4" i="43"/>
  <c r="W4" i="44"/>
  <c r="AR4" i="47"/>
  <c r="AS4" i="44"/>
  <c r="AC4" i="45"/>
  <c r="N4" i="46"/>
  <c r="AO4" i="43"/>
  <c r="AB4" i="42"/>
  <c r="Y4" i="44"/>
  <c r="AJ4" i="46"/>
  <c r="AC4" i="48"/>
  <c r="AB4" i="47"/>
  <c r="V4" i="46"/>
  <c r="U4" i="44"/>
  <c r="AN4" i="48"/>
  <c r="AX4" i="45"/>
  <c r="AC4" i="44"/>
  <c r="AH4" i="42"/>
  <c r="Y4" i="46"/>
  <c r="AB4" i="45"/>
  <c r="P4" i="44"/>
  <c r="M4" i="46"/>
  <c r="O4" i="45"/>
  <c r="AD4" i="42"/>
  <c r="Q4" i="47"/>
  <c r="AJ4" i="47"/>
  <c r="S4" i="42"/>
  <c r="AD4" i="46"/>
  <c r="Q4" i="45"/>
  <c r="X4" i="47"/>
  <c r="AV4" i="42"/>
  <c r="AV4" i="44"/>
  <c r="AJ4" i="44"/>
  <c r="S4" i="48"/>
  <c r="AS4" i="47"/>
  <c r="AG4" i="48"/>
  <c r="P4" i="47"/>
  <c r="R4" i="47"/>
  <c r="AO4" i="46"/>
  <c r="Z4" i="43"/>
  <c r="AM4" i="44"/>
  <c r="O4" i="47"/>
  <c r="AB4" i="46"/>
  <c r="R4" i="43"/>
  <c r="Z4" i="47"/>
  <c r="N4" i="45"/>
  <c r="O4" i="42"/>
  <c r="AU4" i="48"/>
  <c r="S4" i="43"/>
  <c r="AH4" i="43"/>
  <c r="AJ4" i="45"/>
  <c r="AE4" i="48"/>
  <c r="S4" i="45"/>
  <c r="AO4" i="48"/>
  <c r="AD4" i="44"/>
  <c r="V4" i="45"/>
  <c r="AA4" i="44"/>
  <c r="AW4" i="47"/>
  <c r="O4" i="48"/>
  <c r="Y4" i="47"/>
  <c r="AT4" i="43"/>
  <c r="AR4" i="42"/>
  <c r="AT4" i="46"/>
  <c r="BI25" i="45" l="1"/>
  <c r="O25" i="45" s="1"/>
  <c r="BJ17" i="45"/>
  <c r="P17" i="45" s="1"/>
  <c r="BM16" i="45"/>
  <c r="S16" i="45" s="1"/>
  <c r="AH16" i="45" s="1"/>
  <c r="BI15" i="45"/>
  <c r="O15" i="45" s="1"/>
  <c r="BK17" i="45"/>
  <c r="Q17" i="45" s="1"/>
  <c r="Q30" i="45" s="1"/>
  <c r="BL29" i="45"/>
  <c r="R29" i="45" s="1"/>
  <c r="BI6" i="45"/>
  <c r="O6" i="45" s="1"/>
  <c r="BM7" i="45"/>
  <c r="S7" i="45" s="1"/>
  <c r="BH16" i="45"/>
  <c r="N16" i="45" s="1"/>
  <c r="BJ18" i="45"/>
  <c r="P18" i="45" s="1"/>
  <c r="BM25" i="45"/>
  <c r="S25" i="45" s="1"/>
  <c r="AH25" i="45" s="1"/>
  <c r="BK29" i="45"/>
  <c r="Q29" i="45" s="1"/>
  <c r="BJ16" i="45"/>
  <c r="P16" i="45" s="1"/>
  <c r="BK25" i="45"/>
  <c r="Q25" i="45" s="1"/>
  <c r="BL15" i="45"/>
  <c r="R15" i="45" s="1"/>
  <c r="R30" i="45" s="1"/>
  <c r="BM14" i="45"/>
  <c r="S14" i="45" s="1"/>
  <c r="BH17" i="45"/>
  <c r="N17" i="45" s="1"/>
  <c r="BI29" i="45"/>
  <c r="O29" i="45" s="1"/>
  <c r="BI16" i="45"/>
  <c r="O16" i="45" s="1"/>
  <c r="BG15" i="45"/>
  <c r="M15" i="45" s="1"/>
  <c r="M30" i="45" s="1"/>
  <c r="BI17" i="45"/>
  <c r="O17" i="45" s="1"/>
  <c r="BJ29" i="45"/>
  <c r="P29" i="45" s="1"/>
  <c r="AL10" i="47"/>
  <c r="AL9" i="47"/>
  <c r="AL7" i="47"/>
  <c r="AL12" i="47"/>
  <c r="AL16" i="47"/>
  <c r="AL20" i="47"/>
  <c r="AL24" i="47"/>
  <c r="AL26" i="47"/>
  <c r="AL28" i="47"/>
  <c r="AL15" i="47"/>
  <c r="AL19" i="47"/>
  <c r="AL23" i="47"/>
  <c r="AL6" i="47"/>
  <c r="AL14" i="47"/>
  <c r="AL22" i="47"/>
  <c r="AL8" i="47"/>
  <c r="AL27" i="47"/>
  <c r="AL18" i="47"/>
  <c r="AL21" i="47"/>
  <c r="AL11" i="47"/>
  <c r="AL29" i="47"/>
  <c r="AL25" i="47"/>
  <c r="AL13" i="47"/>
  <c r="AL17" i="47"/>
  <c r="AH26" i="45"/>
  <c r="AH22" i="45"/>
  <c r="AH8" i="45"/>
  <c r="AH10" i="45"/>
  <c r="AH12" i="45"/>
  <c r="AH14" i="45"/>
  <c r="AH18" i="45"/>
  <c r="AH20" i="45"/>
  <c r="AH28" i="45"/>
  <c r="AH29" i="45"/>
  <c r="AH23" i="45"/>
  <c r="AH27" i="45"/>
  <c r="AH6" i="45"/>
  <c r="AH24" i="45"/>
  <c r="AH11" i="45"/>
  <c r="AH19" i="45"/>
  <c r="AH13" i="45"/>
  <c r="AH15" i="45"/>
  <c r="AH21" i="45"/>
  <c r="AH9" i="45"/>
  <c r="AH17" i="45"/>
  <c r="AD11" i="42"/>
  <c r="AD12" i="42"/>
  <c r="AD7" i="42"/>
  <c r="AT7" i="42" s="1"/>
  <c r="AD9" i="42"/>
  <c r="AD6" i="42"/>
  <c r="AT6" i="42" s="1"/>
  <c r="AD8" i="42"/>
  <c r="AD10" i="42"/>
  <c r="AD13" i="42"/>
  <c r="AD16" i="42"/>
  <c r="AD21" i="42"/>
  <c r="AD24" i="42"/>
  <c r="AD29" i="42"/>
  <c r="AD14" i="42"/>
  <c r="AD19" i="42"/>
  <c r="AD22" i="42"/>
  <c r="AD27" i="42"/>
  <c r="AD15" i="42"/>
  <c r="AD26" i="42"/>
  <c r="AD17" i="42"/>
  <c r="AD28" i="42"/>
  <c r="AD23" i="42"/>
  <c r="AD25" i="42"/>
  <c r="AD18" i="42"/>
  <c r="AD20" i="42"/>
  <c r="AJ11" i="43"/>
  <c r="AJ25" i="43"/>
  <c r="AJ6" i="43"/>
  <c r="AJ10" i="43"/>
  <c r="AJ16" i="43"/>
  <c r="AJ18" i="43"/>
  <c r="AJ29" i="43"/>
  <c r="AJ20" i="43"/>
  <c r="AJ26" i="43"/>
  <c r="AJ28" i="43"/>
  <c r="AJ27" i="43"/>
  <c r="AJ7" i="43"/>
  <c r="AJ8" i="43"/>
  <c r="AJ15" i="43"/>
  <c r="AJ24" i="43"/>
  <c r="AJ17" i="43"/>
  <c r="AJ12" i="43"/>
  <c r="AJ9" i="43"/>
  <c r="AJ11" i="42"/>
  <c r="AJ14" i="42"/>
  <c r="AJ16" i="42"/>
  <c r="AJ18" i="42"/>
  <c r="AJ20" i="42"/>
  <c r="AJ22" i="42"/>
  <c r="AJ24" i="42"/>
  <c r="AJ10" i="42"/>
  <c r="AJ13" i="42"/>
  <c r="AJ15" i="42"/>
  <c r="AJ17" i="42"/>
  <c r="AJ19" i="42"/>
  <c r="AJ21" i="42"/>
  <c r="AJ23" i="42"/>
  <c r="AJ25" i="42"/>
  <c r="AJ27" i="42"/>
  <c r="AJ29" i="42"/>
  <c r="AJ8" i="42"/>
  <c r="AJ26" i="42"/>
  <c r="AJ28" i="42"/>
  <c r="AJ9" i="42"/>
  <c r="AJ12" i="42"/>
  <c r="AK7" i="44"/>
  <c r="AK15" i="44"/>
  <c r="AK23" i="44"/>
  <c r="AK13" i="44"/>
  <c r="AK21" i="44"/>
  <c r="AK29" i="44"/>
  <c r="AK8" i="44"/>
  <c r="AK11" i="44"/>
  <c r="AK27" i="44"/>
  <c r="AK10" i="44"/>
  <c r="AK14" i="44"/>
  <c r="AK22" i="44"/>
  <c r="AK17" i="44"/>
  <c r="AK20" i="44"/>
  <c r="AK28" i="44"/>
  <c r="AK25" i="44"/>
  <c r="AK6" i="44"/>
  <c r="AK24" i="44"/>
  <c r="AK19" i="44"/>
  <c r="AK26" i="44"/>
  <c r="AK18" i="44"/>
  <c r="AK9" i="44"/>
  <c r="AK12" i="44"/>
  <c r="AK16" i="44"/>
  <c r="AO8" i="48"/>
  <c r="AO9" i="48"/>
  <c r="AO13" i="48"/>
  <c r="AO17" i="48"/>
  <c r="AO15" i="48"/>
  <c r="AO14" i="48"/>
  <c r="AO18" i="48"/>
  <c r="AO19" i="48"/>
  <c r="AO24" i="48"/>
  <c r="AO25" i="48"/>
  <c r="AO11" i="48"/>
  <c r="AO27" i="48"/>
  <c r="AO10" i="48"/>
  <c r="AO6" i="48"/>
  <c r="AO20" i="48"/>
  <c r="AO22" i="48"/>
  <c r="AO23" i="48"/>
  <c r="AO26" i="48"/>
  <c r="AO7" i="48"/>
  <c r="AO16" i="48"/>
  <c r="AO28" i="48"/>
  <c r="AO21" i="48"/>
  <c r="AO29" i="48"/>
  <c r="AO12" i="48"/>
  <c r="T10" i="42"/>
  <c r="L10" i="42" s="1"/>
  <c r="T8" i="42"/>
  <c r="L8" i="42" s="1"/>
  <c r="T6" i="42"/>
  <c r="L6" i="42" s="1"/>
  <c r="T11" i="42"/>
  <c r="T9" i="42"/>
  <c r="L9" i="42" s="1"/>
  <c r="T13" i="42"/>
  <c r="L13" i="42" s="1"/>
  <c r="T15" i="42"/>
  <c r="L15" i="42" s="1"/>
  <c r="T17" i="42"/>
  <c r="L17" i="42" s="1"/>
  <c r="T19" i="42"/>
  <c r="L19" i="42" s="1"/>
  <c r="T21" i="42"/>
  <c r="L21" i="42" s="1"/>
  <c r="T23" i="42"/>
  <c r="L23" i="42" s="1"/>
  <c r="T25" i="42"/>
  <c r="L25" i="42" s="1"/>
  <c r="T27" i="42"/>
  <c r="L27" i="42" s="1"/>
  <c r="T29" i="42"/>
  <c r="L29" i="42" s="1"/>
  <c r="T14" i="42"/>
  <c r="L14" i="42" s="1"/>
  <c r="T18" i="42"/>
  <c r="L18" i="42" s="1"/>
  <c r="T22" i="42"/>
  <c r="L22" i="42" s="1"/>
  <c r="T26" i="42"/>
  <c r="L26" i="42" s="1"/>
  <c r="T12" i="42"/>
  <c r="L12" i="42" s="1"/>
  <c r="T20" i="42"/>
  <c r="L20" i="42" s="1"/>
  <c r="T28" i="42"/>
  <c r="L28" i="42" s="1"/>
  <c r="T24" i="42"/>
  <c r="L24" i="42" s="1"/>
  <c r="T7" i="42"/>
  <c r="L7" i="42" s="1"/>
  <c r="T16" i="42"/>
  <c r="L16" i="42" s="1"/>
  <c r="AN21" i="45"/>
  <c r="AN7" i="45"/>
  <c r="AN8" i="45"/>
  <c r="AN24" i="45"/>
  <c r="AN14" i="45"/>
  <c r="AN22" i="45"/>
  <c r="AN9" i="45"/>
  <c r="AN13" i="45"/>
  <c r="AN17" i="45"/>
  <c r="AN12" i="45"/>
  <c r="AN20" i="45"/>
  <c r="AN27" i="45"/>
  <c r="AN29" i="45"/>
  <c r="AN26" i="45"/>
  <c r="AN6" i="45"/>
  <c r="AN23" i="45"/>
  <c r="AN11" i="45"/>
  <c r="AN15" i="45"/>
  <c r="AN16" i="45"/>
  <c r="AN19" i="45"/>
  <c r="AN10" i="45"/>
  <c r="AN18" i="45"/>
  <c r="AN25" i="45"/>
  <c r="AN28" i="45"/>
  <c r="AK9" i="43"/>
  <c r="AK15" i="43"/>
  <c r="AK14" i="43"/>
  <c r="AK25" i="43"/>
  <c r="AK7" i="43"/>
  <c r="AK17" i="43"/>
  <c r="AK12" i="43"/>
  <c r="AK16" i="43"/>
  <c r="AK23" i="43"/>
  <c r="AK27" i="43"/>
  <c r="AK29" i="43"/>
  <c r="AK26" i="43"/>
  <c r="AK11" i="43"/>
  <c r="AK8" i="43"/>
  <c r="AK19" i="43"/>
  <c r="AK18" i="43"/>
  <c r="AK20" i="43"/>
  <c r="AK10" i="43"/>
  <c r="AK6" i="43"/>
  <c r="AK24" i="43"/>
  <c r="AK28" i="43"/>
  <c r="AP6" i="47"/>
  <c r="AP13" i="47"/>
  <c r="AP17" i="47"/>
  <c r="AP21" i="47"/>
  <c r="AP8" i="47"/>
  <c r="AP25" i="47"/>
  <c r="AP27" i="47"/>
  <c r="AP29" i="47"/>
  <c r="AP9" i="47"/>
  <c r="AP7" i="47"/>
  <c r="AP12" i="47"/>
  <c r="AP16" i="47"/>
  <c r="AP20" i="47"/>
  <c r="AP24" i="47"/>
  <c r="AP26" i="47"/>
  <c r="AP28" i="47"/>
  <c r="AP19" i="47"/>
  <c r="AP11" i="47"/>
  <c r="AP14" i="47"/>
  <c r="AP10" i="47"/>
  <c r="AP15" i="47"/>
  <c r="AP18" i="47"/>
  <c r="AP22" i="47"/>
  <c r="AP23" i="47"/>
  <c r="AG6" i="44"/>
  <c r="AG7" i="44"/>
  <c r="AG11" i="44"/>
  <c r="AG13" i="44"/>
  <c r="AG15" i="44"/>
  <c r="AG17" i="44"/>
  <c r="AG19" i="44"/>
  <c r="AG21" i="44"/>
  <c r="AG23" i="44"/>
  <c r="AG25" i="44"/>
  <c r="AG27" i="44"/>
  <c r="AG29" i="44"/>
  <c r="AG9" i="44"/>
  <c r="AG10" i="44"/>
  <c r="AG14" i="44"/>
  <c r="AG18" i="44"/>
  <c r="AG22" i="44"/>
  <c r="AG26" i="44"/>
  <c r="AG8" i="44"/>
  <c r="AG24" i="44"/>
  <c r="AG12" i="44"/>
  <c r="AG28" i="44"/>
  <c r="AG16" i="44"/>
  <c r="AG20" i="44"/>
  <c r="AG13" i="43"/>
  <c r="AG16" i="43"/>
  <c r="AG6" i="43"/>
  <c r="AG9" i="43"/>
  <c r="AG11" i="43"/>
  <c r="AG7" i="43"/>
  <c r="AG8" i="43"/>
  <c r="AG12" i="43"/>
  <c r="AG22" i="43"/>
  <c r="AG24" i="43"/>
  <c r="AG10" i="43"/>
  <c r="AG19" i="43"/>
  <c r="AG23" i="43"/>
  <c r="AG27" i="43"/>
  <c r="AF6" i="42"/>
  <c r="AV6" i="42" s="1"/>
  <c r="AF7" i="42"/>
  <c r="AV7" i="42" s="1"/>
  <c r="AF10" i="42"/>
  <c r="AF8" i="42"/>
  <c r="AF12" i="42"/>
  <c r="AF11" i="42"/>
  <c r="AF14" i="42"/>
  <c r="AF16" i="42"/>
  <c r="AF18" i="42"/>
  <c r="AF20" i="42"/>
  <c r="AF22" i="42"/>
  <c r="AF24" i="42"/>
  <c r="AF26" i="42"/>
  <c r="AF28" i="42"/>
  <c r="AF9" i="42"/>
  <c r="AF13" i="42"/>
  <c r="AF17" i="42"/>
  <c r="AF21" i="42"/>
  <c r="AF25" i="42"/>
  <c r="AF29" i="42"/>
  <c r="AF19" i="42"/>
  <c r="AF27" i="42"/>
  <c r="AF23" i="42"/>
  <c r="AF15" i="42"/>
  <c r="AD9" i="46"/>
  <c r="AD11" i="46"/>
  <c r="AD16" i="46"/>
  <c r="AD25" i="46"/>
  <c r="AD6" i="46"/>
  <c r="AD28" i="46"/>
  <c r="AD12" i="46"/>
  <c r="AD14" i="46"/>
  <c r="AD18" i="46"/>
  <c r="AD22" i="46"/>
  <c r="AD13" i="46"/>
  <c r="AD17" i="46"/>
  <c r="AD21" i="46"/>
  <c r="AD26" i="46"/>
  <c r="AD7" i="46"/>
  <c r="AD24" i="46"/>
  <c r="AD20" i="46"/>
  <c r="AD15" i="46"/>
  <c r="AD27" i="46"/>
  <c r="AD10" i="46"/>
  <c r="AD29" i="46"/>
  <c r="AD23" i="46"/>
  <c r="AD19" i="46"/>
  <c r="AD8" i="46"/>
  <c r="AL8" i="44"/>
  <c r="AL12" i="44"/>
  <c r="AL16" i="44"/>
  <c r="AL20" i="44"/>
  <c r="AL24" i="44"/>
  <c r="AL28" i="44"/>
  <c r="AL7" i="44"/>
  <c r="AL15" i="44"/>
  <c r="AL23" i="44"/>
  <c r="AL13" i="44"/>
  <c r="AL21" i="44"/>
  <c r="AL29" i="44"/>
  <c r="AL17" i="44"/>
  <c r="AL10" i="44"/>
  <c r="AL18" i="44"/>
  <c r="AL26" i="44"/>
  <c r="AL19" i="44"/>
  <c r="AL9" i="44"/>
  <c r="AL27" i="44"/>
  <c r="AL6" i="44"/>
  <c r="AL14" i="44"/>
  <c r="AL22" i="44"/>
  <c r="AL25" i="44"/>
  <c r="AL11" i="44"/>
  <c r="AE9" i="46"/>
  <c r="AE12" i="46"/>
  <c r="AE14" i="46"/>
  <c r="AE16" i="46"/>
  <c r="AE18" i="46"/>
  <c r="AE20" i="46"/>
  <c r="AE22" i="46"/>
  <c r="AE24" i="46"/>
  <c r="AE26" i="46"/>
  <c r="AE8" i="46"/>
  <c r="AE29" i="46"/>
  <c r="AE10" i="46"/>
  <c r="AE6" i="46"/>
  <c r="AE15" i="46"/>
  <c r="AE25" i="46"/>
  <c r="AE28" i="46"/>
  <c r="AE11" i="46"/>
  <c r="AE21" i="46"/>
  <c r="AE27" i="46"/>
  <c r="AE17" i="46"/>
  <c r="AE23" i="46"/>
  <c r="AE7" i="46"/>
  <c r="AE13" i="46"/>
  <c r="AE19" i="46"/>
  <c r="AG11" i="47"/>
  <c r="AG6" i="47"/>
  <c r="AG8" i="47"/>
  <c r="AG12" i="47"/>
  <c r="AG14" i="47"/>
  <c r="AG16" i="47"/>
  <c r="AG18" i="47"/>
  <c r="AG20" i="47"/>
  <c r="AG22" i="47"/>
  <c r="AG24" i="47"/>
  <c r="AG26" i="47"/>
  <c r="AG28" i="47"/>
  <c r="AG17" i="47"/>
  <c r="AG27" i="47"/>
  <c r="AG9" i="47"/>
  <c r="AG7" i="47"/>
  <c r="AG13" i="47"/>
  <c r="AG23" i="47"/>
  <c r="AG29" i="47"/>
  <c r="AG19" i="47"/>
  <c r="AG25" i="47"/>
  <c r="AG10" i="47"/>
  <c r="AG15" i="47"/>
  <c r="AG21" i="47"/>
  <c r="AB10" i="46"/>
  <c r="AB9" i="46"/>
  <c r="AB7" i="46"/>
  <c r="AB11" i="46"/>
  <c r="AB6" i="46"/>
  <c r="AB12" i="46"/>
  <c r="AB14" i="46"/>
  <c r="AB16" i="46"/>
  <c r="AB18" i="46"/>
  <c r="AB20" i="46"/>
  <c r="AB22" i="46"/>
  <c r="AB24" i="46"/>
  <c r="AB26" i="46"/>
  <c r="AB28" i="46"/>
  <c r="AB13" i="46"/>
  <c r="AB17" i="46"/>
  <c r="AB21" i="46"/>
  <c r="AB25" i="46"/>
  <c r="AB8" i="46"/>
  <c r="AB15" i="46"/>
  <c r="AB27" i="46"/>
  <c r="AB23" i="46"/>
  <c r="AB29" i="46"/>
  <c r="AB19" i="46"/>
  <c r="AO7" i="46"/>
  <c r="AO15" i="46"/>
  <c r="AO19" i="46"/>
  <c r="AO13" i="46"/>
  <c r="AO17" i="46"/>
  <c r="AO21" i="46"/>
  <c r="AO12" i="46"/>
  <c r="AO16" i="46"/>
  <c r="AO20" i="46"/>
  <c r="AO29" i="46"/>
  <c r="AO14" i="46"/>
  <c r="AO18" i="46"/>
  <c r="AO22" i="46"/>
  <c r="AO24" i="46"/>
  <c r="AO26" i="46"/>
  <c r="AO28" i="46"/>
  <c r="AO25" i="46"/>
  <c r="AO9" i="46"/>
  <c r="AO27" i="46"/>
  <c r="AO8" i="46"/>
  <c r="AO11" i="46"/>
  <c r="AO10" i="46"/>
  <c r="AO23" i="46"/>
  <c r="AO6" i="46"/>
  <c r="T7" i="43"/>
  <c r="L7" i="43" s="1"/>
  <c r="T9" i="43"/>
  <c r="L9" i="43" s="1"/>
  <c r="T8" i="43"/>
  <c r="L8" i="43" s="1"/>
  <c r="T12" i="43"/>
  <c r="L12" i="43" s="1"/>
  <c r="T6" i="43"/>
  <c r="L6" i="43" s="1"/>
  <c r="T11" i="43"/>
  <c r="L11" i="43" s="1"/>
  <c r="T10" i="43"/>
  <c r="L10" i="43" s="1"/>
  <c r="AK7" i="48"/>
  <c r="AK10" i="48"/>
  <c r="AK9" i="48"/>
  <c r="AK6" i="48"/>
  <c r="AK11" i="48"/>
  <c r="AK13" i="48"/>
  <c r="AK14" i="48"/>
  <c r="AK20" i="48"/>
  <c r="AK22" i="48"/>
  <c r="AK23" i="48"/>
  <c r="AK8" i="48"/>
  <c r="AK19" i="48"/>
  <c r="AK24" i="48"/>
  <c r="AK15" i="48"/>
  <c r="AK16" i="48"/>
  <c r="AK28" i="48"/>
  <c r="AK21" i="48"/>
  <c r="AK29" i="48"/>
  <c r="AK18" i="48"/>
  <c r="AK25" i="48"/>
  <c r="AK17" i="48"/>
  <c r="AK12" i="48"/>
  <c r="AK26" i="48"/>
  <c r="AK27" i="48"/>
  <c r="AO14" i="45"/>
  <c r="AO12" i="45"/>
  <c r="AO20" i="45"/>
  <c r="AO6" i="45"/>
  <c r="AO13" i="45"/>
  <c r="AO8" i="45"/>
  <c r="AO27" i="45"/>
  <c r="AO29" i="45"/>
  <c r="AO22" i="45"/>
  <c r="AO18" i="45"/>
  <c r="AO15" i="45"/>
  <c r="AO19" i="45"/>
  <c r="AO28" i="45"/>
  <c r="AO9" i="45"/>
  <c r="AO26" i="45"/>
  <c r="AO23" i="45"/>
  <c r="AO25" i="45"/>
  <c r="AO21" i="45"/>
  <c r="AO7" i="45"/>
  <c r="AO11" i="45"/>
  <c r="AO24" i="45"/>
  <c r="AO10" i="45"/>
  <c r="AO17" i="45"/>
  <c r="AO16" i="45"/>
  <c r="AE8" i="42"/>
  <c r="AE12" i="42"/>
  <c r="AE14" i="42"/>
  <c r="AE16" i="42"/>
  <c r="AE18" i="42"/>
  <c r="AE20" i="42"/>
  <c r="AE22" i="42"/>
  <c r="AE24" i="42"/>
  <c r="AE26" i="42"/>
  <c r="AE28" i="42"/>
  <c r="AE10" i="42"/>
  <c r="AE11" i="42"/>
  <c r="AE9" i="42"/>
  <c r="AE13" i="42"/>
  <c r="AE17" i="42"/>
  <c r="AE21" i="42"/>
  <c r="AE25" i="42"/>
  <c r="AE29" i="42"/>
  <c r="AE6" i="42"/>
  <c r="AU6" i="42" s="1"/>
  <c r="AE15" i="42"/>
  <c r="AE23" i="42"/>
  <c r="AE7" i="42"/>
  <c r="AE19" i="42"/>
  <c r="AE27" i="42"/>
  <c r="AL8" i="48"/>
  <c r="AL12" i="48"/>
  <c r="AL14" i="48"/>
  <c r="AL16" i="48"/>
  <c r="AL18" i="48"/>
  <c r="AL20" i="48"/>
  <c r="AL9" i="48"/>
  <c r="AL23" i="48"/>
  <c r="AL11" i="48"/>
  <c r="AL19" i="48"/>
  <c r="AL27" i="48"/>
  <c r="AL22" i="48"/>
  <c r="AL24" i="48"/>
  <c r="AL26" i="48"/>
  <c r="AL28" i="48"/>
  <c r="AL15" i="48"/>
  <c r="AL21" i="48"/>
  <c r="AL10" i="48"/>
  <c r="AL6" i="48"/>
  <c r="AL13" i="48"/>
  <c r="AL17" i="48"/>
  <c r="AL7" i="48"/>
  <c r="AL25" i="48"/>
  <c r="AL29" i="48"/>
  <c r="AK11" i="42"/>
  <c r="AK12" i="42"/>
  <c r="AK15" i="42"/>
  <c r="AK23" i="42"/>
  <c r="AK8" i="42"/>
  <c r="AK30" i="42" s="1"/>
  <c r="AK9" i="42"/>
  <c r="AK13" i="42"/>
  <c r="AK21" i="42"/>
  <c r="AK29" i="42"/>
  <c r="AK27" i="42"/>
  <c r="AK16" i="42"/>
  <c r="AK24" i="42"/>
  <c r="AK10" i="42"/>
  <c r="AK17" i="42"/>
  <c r="AK14" i="42"/>
  <c r="AK22" i="42"/>
  <c r="AK19" i="42"/>
  <c r="AK20" i="42"/>
  <c r="AK26" i="42"/>
  <c r="AK28" i="42"/>
  <c r="AK25" i="42"/>
  <c r="AK18" i="42"/>
  <c r="AC6" i="42"/>
  <c r="AS6" i="42" s="1"/>
  <c r="AC8" i="42"/>
  <c r="AC9" i="42"/>
  <c r="AC7" i="42"/>
  <c r="AS7" i="42" s="1"/>
  <c r="AC10" i="42"/>
  <c r="AC12" i="42"/>
  <c r="AC13" i="42"/>
  <c r="AC15" i="42"/>
  <c r="AC17" i="42"/>
  <c r="AC19" i="42"/>
  <c r="AC21" i="42"/>
  <c r="AC23" i="42"/>
  <c r="AC25" i="42"/>
  <c r="AC27" i="42"/>
  <c r="AC29" i="42"/>
  <c r="AS29" i="42" s="1"/>
  <c r="AC22" i="42"/>
  <c r="AC11" i="42"/>
  <c r="AC14" i="42"/>
  <c r="AC20" i="42"/>
  <c r="AC28" i="42"/>
  <c r="AC16" i="42"/>
  <c r="AC18" i="42"/>
  <c r="AC26" i="42"/>
  <c r="AC24" i="42"/>
  <c r="AB9" i="43"/>
  <c r="AB16" i="43"/>
  <c r="AB18" i="43"/>
  <c r="AB8" i="43"/>
  <c r="AB12" i="43"/>
  <c r="AR12" i="43" s="1"/>
  <c r="AB11" i="43"/>
  <c r="AB15" i="43"/>
  <c r="AB20" i="43"/>
  <c r="AR20" i="43" s="1"/>
  <c r="AB29" i="43"/>
  <c r="AB6" i="43"/>
  <c r="AB24" i="43"/>
  <c r="AR24" i="43" s="1"/>
  <c r="AB27" i="43"/>
  <c r="AB10" i="43"/>
  <c r="AB7" i="43"/>
  <c r="AB25" i="43"/>
  <c r="AB26" i="43"/>
  <c r="AB28" i="43"/>
  <c r="AB17" i="43"/>
  <c r="AP7" i="44"/>
  <c r="AP9" i="44"/>
  <c r="AP11" i="44"/>
  <c r="AP13" i="44"/>
  <c r="AP15" i="44"/>
  <c r="AP17" i="44"/>
  <c r="AP19" i="44"/>
  <c r="AP21" i="44"/>
  <c r="AP23" i="44"/>
  <c r="AP25" i="44"/>
  <c r="AP27" i="44"/>
  <c r="AP29" i="44"/>
  <c r="AP8" i="44"/>
  <c r="AP12" i="44"/>
  <c r="AP16" i="44"/>
  <c r="AP20" i="44"/>
  <c r="AP24" i="44"/>
  <c r="AP28" i="44"/>
  <c r="AP6" i="44"/>
  <c r="AP14" i="44"/>
  <c r="AP22" i="44"/>
  <c r="AP10" i="44"/>
  <c r="AP26" i="44"/>
  <c r="AP18" i="44"/>
  <c r="AB11" i="47"/>
  <c r="AB8" i="47"/>
  <c r="AB15" i="47"/>
  <c r="AB19" i="47"/>
  <c r="AB23" i="47"/>
  <c r="AB6" i="47"/>
  <c r="AB12" i="47"/>
  <c r="AB16" i="47"/>
  <c r="AB20" i="47"/>
  <c r="AB9" i="47"/>
  <c r="AB24" i="47"/>
  <c r="AB26" i="47"/>
  <c r="AB28" i="47"/>
  <c r="AB14" i="47"/>
  <c r="AB22" i="47"/>
  <c r="AB29" i="47"/>
  <c r="AB7" i="47"/>
  <c r="AB13" i="47"/>
  <c r="AB25" i="47"/>
  <c r="AB17" i="47"/>
  <c r="AB10" i="47"/>
  <c r="AB18" i="47"/>
  <c r="AB27" i="47"/>
  <c r="AB21" i="47"/>
  <c r="AL8" i="43"/>
  <c r="AL10" i="43"/>
  <c r="AL12" i="43"/>
  <c r="AL16" i="43"/>
  <c r="AL7" i="43"/>
  <c r="AL9" i="43"/>
  <c r="AL11" i="43"/>
  <c r="AL13" i="43"/>
  <c r="AL26" i="43"/>
  <c r="AL6" i="43"/>
  <c r="AL20" i="43"/>
  <c r="AL27" i="43"/>
  <c r="AL28" i="43"/>
  <c r="AL29" i="43"/>
  <c r="AL21" i="43"/>
  <c r="AL24" i="43"/>
  <c r="AH6" i="47"/>
  <c r="AH10" i="47"/>
  <c r="AH8" i="47"/>
  <c r="AH16" i="47"/>
  <c r="AH19" i="47"/>
  <c r="AH24" i="47"/>
  <c r="AH27" i="47"/>
  <c r="AH11" i="47"/>
  <c r="AH13" i="47"/>
  <c r="AX13" i="47" s="1"/>
  <c r="AH17" i="47"/>
  <c r="AX17" i="47" s="1"/>
  <c r="AH20" i="47"/>
  <c r="AH12" i="47"/>
  <c r="AH7" i="47"/>
  <c r="AH14" i="47"/>
  <c r="AX14" i="47" s="1"/>
  <c r="AH21" i="47"/>
  <c r="AX21" i="47" s="1"/>
  <c r="AH25" i="47"/>
  <c r="AH28" i="47"/>
  <c r="AH9" i="47"/>
  <c r="AH15" i="47"/>
  <c r="AH18" i="47"/>
  <c r="AH22" i="47"/>
  <c r="AH29" i="47"/>
  <c r="AH23" i="47"/>
  <c r="AX23" i="47" s="1"/>
  <c r="AH26" i="47"/>
  <c r="AF9" i="48"/>
  <c r="AF11" i="48"/>
  <c r="AF13" i="48"/>
  <c r="AF15" i="48"/>
  <c r="AF6" i="48"/>
  <c r="AF12" i="48"/>
  <c r="AF17" i="48"/>
  <c r="AF19" i="48"/>
  <c r="AF21" i="48"/>
  <c r="AF23" i="48"/>
  <c r="AF25" i="48"/>
  <c r="AF27" i="48"/>
  <c r="AF29" i="48"/>
  <c r="AF10" i="48"/>
  <c r="AF8" i="48"/>
  <c r="AF14" i="48"/>
  <c r="AF7" i="48"/>
  <c r="AF16" i="48"/>
  <c r="AF18" i="48"/>
  <c r="AF20" i="48"/>
  <c r="AF22" i="48"/>
  <c r="AF24" i="48"/>
  <c r="AF26" i="48"/>
  <c r="AF28" i="48"/>
  <c r="AL27" i="46"/>
  <c r="AL23" i="46"/>
  <c r="AL19" i="46"/>
  <c r="AL12" i="46"/>
  <c r="AT12" i="46" s="1"/>
  <c r="AL26" i="46"/>
  <c r="AL22" i="46"/>
  <c r="AL15" i="46"/>
  <c r="AL21" i="46"/>
  <c r="AL25" i="46"/>
  <c r="AT25" i="46" s="1"/>
  <c r="AL20" i="46"/>
  <c r="AL24" i="46"/>
  <c r="AL16" i="46"/>
  <c r="AT16" i="46" s="1"/>
  <c r="AL11" i="46"/>
  <c r="AL17" i="46"/>
  <c r="AL9" i="46"/>
  <c r="AL13" i="46"/>
  <c r="AT13" i="46" s="1"/>
  <c r="AL8" i="46"/>
  <c r="AT8" i="46" s="1"/>
  <c r="AL28" i="46"/>
  <c r="AL29" i="46"/>
  <c r="AL10" i="46"/>
  <c r="AL18" i="46"/>
  <c r="AL7" i="46"/>
  <c r="AL14" i="46"/>
  <c r="AL6" i="46"/>
  <c r="AH7" i="43"/>
  <c r="AH15" i="43"/>
  <c r="AH10" i="43"/>
  <c r="AH17" i="43"/>
  <c r="AH6" i="43"/>
  <c r="AH8" i="43"/>
  <c r="AH14" i="43"/>
  <c r="AH21" i="43"/>
  <c r="AH27" i="43"/>
  <c r="AH12" i="43"/>
  <c r="AH23" i="43"/>
  <c r="AH28" i="43"/>
  <c r="AH25" i="43"/>
  <c r="AH16" i="43"/>
  <c r="AH20" i="43"/>
  <c r="AH22" i="43"/>
  <c r="AH11" i="43"/>
  <c r="AH9" i="43"/>
  <c r="AM8" i="47"/>
  <c r="AM23" i="47"/>
  <c r="AM9" i="47"/>
  <c r="AM13" i="47"/>
  <c r="AM21" i="47"/>
  <c r="AM14" i="47"/>
  <c r="AM22" i="47"/>
  <c r="AM29" i="47"/>
  <c r="AM24" i="47"/>
  <c r="AM11" i="47"/>
  <c r="AM15" i="47"/>
  <c r="AM16" i="47"/>
  <c r="AM27" i="47"/>
  <c r="AM10" i="47"/>
  <c r="AM19" i="47"/>
  <c r="AM12" i="47"/>
  <c r="AM6" i="47"/>
  <c r="AM26" i="47"/>
  <c r="AM17" i="47"/>
  <c r="AM18" i="47"/>
  <c r="AM25" i="47"/>
  <c r="AM20" i="47"/>
  <c r="AM7" i="47"/>
  <c r="AM28" i="47"/>
  <c r="AP7" i="45"/>
  <c r="AP10" i="45"/>
  <c r="AP12" i="45"/>
  <c r="AP14" i="45"/>
  <c r="AP16" i="45"/>
  <c r="AP18" i="45"/>
  <c r="AP20" i="45"/>
  <c r="AX20" i="45" s="1"/>
  <c r="AP22" i="45"/>
  <c r="AP27" i="45"/>
  <c r="AP6" i="45"/>
  <c r="AP11" i="45"/>
  <c r="AP19" i="45"/>
  <c r="AP23" i="45"/>
  <c r="AP28" i="45"/>
  <c r="AP8" i="45"/>
  <c r="AP9" i="45"/>
  <c r="AP17" i="45"/>
  <c r="AP29" i="45"/>
  <c r="AP13" i="45"/>
  <c r="AP26" i="45"/>
  <c r="AP15" i="45"/>
  <c r="AX15" i="45" s="1"/>
  <c r="AP24" i="45"/>
  <c r="AP21" i="45"/>
  <c r="AP25" i="45"/>
  <c r="AK8" i="45"/>
  <c r="AK12" i="45"/>
  <c r="AK20" i="45"/>
  <c r="AK10" i="45"/>
  <c r="AK18" i="45"/>
  <c r="AK11" i="45"/>
  <c r="AK19" i="45"/>
  <c r="AK25" i="45"/>
  <c r="AK6" i="45"/>
  <c r="AK9" i="45"/>
  <c r="AK26" i="45"/>
  <c r="AK23" i="45"/>
  <c r="AK21" i="45"/>
  <c r="AK7" i="45"/>
  <c r="AK14" i="45"/>
  <c r="AK13" i="45"/>
  <c r="AK17" i="45"/>
  <c r="AK29" i="45"/>
  <c r="AK16" i="45"/>
  <c r="AK28" i="45"/>
  <c r="AK22" i="45"/>
  <c r="AK15" i="45"/>
  <c r="AK24" i="45"/>
  <c r="AK27" i="45"/>
  <c r="AN9" i="48"/>
  <c r="AN17" i="48"/>
  <c r="AN28" i="48"/>
  <c r="AN16" i="48"/>
  <c r="AN7" i="48"/>
  <c r="AN19" i="48"/>
  <c r="AV19" i="48" s="1"/>
  <c r="AN12" i="48"/>
  <c r="AN26" i="48"/>
  <c r="AN25" i="48"/>
  <c r="AN6" i="48"/>
  <c r="AN13" i="48"/>
  <c r="AN24" i="48"/>
  <c r="AN20" i="48"/>
  <c r="AN10" i="48"/>
  <c r="AN15" i="48"/>
  <c r="AN22" i="48"/>
  <c r="AN18" i="48"/>
  <c r="AN23" i="48"/>
  <c r="AN27" i="48"/>
  <c r="AN14" i="48"/>
  <c r="AN8" i="48"/>
  <c r="AN11" i="48"/>
  <c r="AN21" i="48"/>
  <c r="AN29" i="48"/>
  <c r="AD6" i="48"/>
  <c r="AT6" i="48" s="1"/>
  <c r="AD8" i="48"/>
  <c r="AD12" i="48"/>
  <c r="AD16" i="48"/>
  <c r="AD25" i="48"/>
  <c r="AT25" i="48" s="1"/>
  <c r="AD9" i="48"/>
  <c r="AD11" i="48"/>
  <c r="AT11" i="48" s="1"/>
  <c r="AD13" i="48"/>
  <c r="AD15" i="48"/>
  <c r="AD17" i="48"/>
  <c r="AD19" i="48"/>
  <c r="AD22" i="48"/>
  <c r="AD24" i="48"/>
  <c r="AD26" i="48"/>
  <c r="AD28" i="48"/>
  <c r="AD7" i="48"/>
  <c r="AD14" i="48"/>
  <c r="AT14" i="48" s="1"/>
  <c r="AD20" i="48"/>
  <c r="AD23" i="48"/>
  <c r="AD27" i="48"/>
  <c r="AD10" i="48"/>
  <c r="AD18" i="48"/>
  <c r="AD21" i="48"/>
  <c r="AT21" i="48" s="1"/>
  <c r="AD29" i="48"/>
  <c r="AF6" i="43"/>
  <c r="AF10" i="43"/>
  <c r="AF13" i="43"/>
  <c r="AF9" i="43"/>
  <c r="AF14" i="43"/>
  <c r="AF8" i="43"/>
  <c r="AF7" i="43"/>
  <c r="AF23" i="43"/>
  <c r="AF26" i="43"/>
  <c r="AF11" i="43"/>
  <c r="AF20" i="43"/>
  <c r="AF12" i="43"/>
  <c r="AF22" i="43"/>
  <c r="AF21" i="43"/>
  <c r="AF28" i="43"/>
  <c r="T11" i="44"/>
  <c r="L11" i="44" s="1"/>
  <c r="T13" i="44"/>
  <c r="L13" i="44" s="1"/>
  <c r="T15" i="44"/>
  <c r="L15" i="44" s="1"/>
  <c r="T17" i="44"/>
  <c r="L17" i="44" s="1"/>
  <c r="T19" i="44"/>
  <c r="L19" i="44" s="1"/>
  <c r="T21" i="44"/>
  <c r="L21" i="44" s="1"/>
  <c r="T23" i="44"/>
  <c r="L23" i="44" s="1"/>
  <c r="T25" i="44"/>
  <c r="L25" i="44" s="1"/>
  <c r="T27" i="44"/>
  <c r="L27" i="44" s="1"/>
  <c r="T29" i="44"/>
  <c r="L29" i="44" s="1"/>
  <c r="T8" i="44"/>
  <c r="L8" i="44" s="1"/>
  <c r="T10" i="44"/>
  <c r="L10" i="44" s="1"/>
  <c r="T18" i="44"/>
  <c r="L18" i="44" s="1"/>
  <c r="T26" i="44"/>
  <c r="L26" i="44" s="1"/>
  <c r="T16" i="44"/>
  <c r="L16" i="44" s="1"/>
  <c r="T24" i="44"/>
  <c r="L24" i="44" s="1"/>
  <c r="T7" i="44"/>
  <c r="L7" i="44" s="1"/>
  <c r="T12" i="44"/>
  <c r="L12" i="44" s="1"/>
  <c r="T28" i="44"/>
  <c r="L28" i="44" s="1"/>
  <c r="T14" i="44"/>
  <c r="L14" i="44" s="1"/>
  <c r="T6" i="44"/>
  <c r="L6" i="44" s="1"/>
  <c r="T20" i="44"/>
  <c r="L20" i="44" s="1"/>
  <c r="T22" i="44"/>
  <c r="L22" i="44" s="1"/>
  <c r="T9" i="44"/>
  <c r="L9" i="44" s="1"/>
  <c r="AH6" i="48"/>
  <c r="AH7" i="48"/>
  <c r="AH9" i="48"/>
  <c r="AH8" i="48"/>
  <c r="AH10" i="48"/>
  <c r="AH12" i="48"/>
  <c r="AH14" i="48"/>
  <c r="AH16" i="48"/>
  <c r="AH18" i="48"/>
  <c r="AH20" i="48"/>
  <c r="AH21" i="48"/>
  <c r="AH23" i="48"/>
  <c r="AH25" i="48"/>
  <c r="AH27" i="48"/>
  <c r="AH29" i="48"/>
  <c r="AH11" i="48"/>
  <c r="AH13" i="48"/>
  <c r="AH15" i="48"/>
  <c r="AH17" i="48"/>
  <c r="AH19" i="48"/>
  <c r="AH22" i="48"/>
  <c r="AH24" i="48"/>
  <c r="AH26" i="48"/>
  <c r="AH28" i="48"/>
  <c r="AM11" i="46"/>
  <c r="AU11" i="46" s="1"/>
  <c r="AM8" i="46"/>
  <c r="AM10" i="46"/>
  <c r="AM13" i="46"/>
  <c r="AM17" i="46"/>
  <c r="AM21" i="46"/>
  <c r="AM25" i="46"/>
  <c r="AM14" i="46"/>
  <c r="AM18" i="46"/>
  <c r="AM22" i="46"/>
  <c r="AM26" i="46"/>
  <c r="AM29" i="46"/>
  <c r="AM7" i="46"/>
  <c r="AM9" i="46"/>
  <c r="AM16" i="46"/>
  <c r="AM24" i="46"/>
  <c r="AM6" i="46"/>
  <c r="AM19" i="46"/>
  <c r="AM28" i="46"/>
  <c r="AM20" i="46"/>
  <c r="AM12" i="46"/>
  <c r="AM23" i="46"/>
  <c r="AM15" i="46"/>
  <c r="AM27" i="46"/>
  <c r="AC6" i="48"/>
  <c r="AC7" i="48"/>
  <c r="AC9" i="48"/>
  <c r="AC10" i="48"/>
  <c r="AC12" i="48"/>
  <c r="AC14" i="48"/>
  <c r="AS14" i="48" s="1"/>
  <c r="AC16" i="48"/>
  <c r="AC18" i="48"/>
  <c r="AC20" i="48"/>
  <c r="AC24" i="48"/>
  <c r="AC28" i="48"/>
  <c r="AS28" i="48" s="1"/>
  <c r="AC21" i="48"/>
  <c r="AC23" i="48"/>
  <c r="AC25" i="48"/>
  <c r="AC27" i="48"/>
  <c r="AS27" i="48" s="1"/>
  <c r="AC29" i="48"/>
  <c r="AC8" i="48"/>
  <c r="AC22" i="48"/>
  <c r="AC11" i="48"/>
  <c r="AC13" i="48"/>
  <c r="AC15" i="48"/>
  <c r="AC17" i="48"/>
  <c r="AC19" i="48"/>
  <c r="AS19" i="48" s="1"/>
  <c r="AC26" i="48"/>
  <c r="AE7" i="43"/>
  <c r="AE10" i="43"/>
  <c r="AE14" i="43"/>
  <c r="AE12" i="43"/>
  <c r="AE20" i="43"/>
  <c r="AE25" i="43"/>
  <c r="AE8" i="43"/>
  <c r="AE13" i="43"/>
  <c r="AE21" i="43"/>
  <c r="AE27" i="43"/>
  <c r="AE29" i="43"/>
  <c r="AE9" i="43"/>
  <c r="AE19" i="43"/>
  <c r="AE11" i="43"/>
  <c r="AE23" i="43"/>
  <c r="AE24" i="43"/>
  <c r="AE6" i="43"/>
  <c r="AG10" i="42"/>
  <c r="AG14" i="42"/>
  <c r="AG7" i="42"/>
  <c r="AW7" i="42" s="1"/>
  <c r="AG8" i="42"/>
  <c r="AG9" i="42"/>
  <c r="AG13" i="42"/>
  <c r="AG16" i="42"/>
  <c r="AG19" i="42"/>
  <c r="AG24" i="42"/>
  <c r="AG27" i="42"/>
  <c r="AG17" i="42"/>
  <c r="AG22" i="42"/>
  <c r="AG25" i="42"/>
  <c r="AG21" i="42"/>
  <c r="AG26" i="42"/>
  <c r="AG6" i="42"/>
  <c r="AW6" i="42" s="1"/>
  <c r="AG23" i="42"/>
  <c r="AG28" i="42"/>
  <c r="AG18" i="42"/>
  <c r="AG29" i="42"/>
  <c r="AG11" i="42"/>
  <c r="AG20" i="42"/>
  <c r="AG12" i="42"/>
  <c r="AG15" i="42"/>
  <c r="AD10" i="47"/>
  <c r="AD9" i="47"/>
  <c r="AD7" i="47"/>
  <c r="AD11" i="47"/>
  <c r="AD13" i="47"/>
  <c r="AD15" i="47"/>
  <c r="AD17" i="47"/>
  <c r="AD19" i="47"/>
  <c r="AD21" i="47"/>
  <c r="AD23" i="47"/>
  <c r="AD25" i="47"/>
  <c r="AD27" i="47"/>
  <c r="AD29" i="47"/>
  <c r="AD8" i="47"/>
  <c r="AD14" i="47"/>
  <c r="AD22" i="47"/>
  <c r="AD6" i="47"/>
  <c r="AD24" i="47"/>
  <c r="AD28" i="47"/>
  <c r="AD18" i="47"/>
  <c r="AD12" i="47"/>
  <c r="AD26" i="47"/>
  <c r="AD16" i="47"/>
  <c r="AD20" i="47"/>
  <c r="AE23" i="47"/>
  <c r="AE22" i="47"/>
  <c r="AE9" i="47"/>
  <c r="AU9" i="47" s="1"/>
  <c r="AE8" i="47"/>
  <c r="AE12" i="47"/>
  <c r="AE16" i="47"/>
  <c r="AE20" i="47"/>
  <c r="AE10" i="47"/>
  <c r="AE15" i="47"/>
  <c r="AE19" i="47"/>
  <c r="AE25" i="47"/>
  <c r="AE17" i="47"/>
  <c r="AE11" i="47"/>
  <c r="AE26" i="47"/>
  <c r="AU26" i="47" s="1"/>
  <c r="AE24" i="47"/>
  <c r="AE13" i="47"/>
  <c r="AE27" i="47"/>
  <c r="AU27" i="47" s="1"/>
  <c r="AE14" i="47"/>
  <c r="AU14" i="47" s="1"/>
  <c r="AE18" i="47"/>
  <c r="AE21" i="47"/>
  <c r="AE6" i="47"/>
  <c r="AU6" i="47" s="1"/>
  <c r="AE7" i="47"/>
  <c r="AE28" i="47"/>
  <c r="AE29" i="47"/>
  <c r="AU29" i="47" s="1"/>
  <c r="AN7" i="43"/>
  <c r="AN9" i="43"/>
  <c r="AN11" i="43"/>
  <c r="AN8" i="43"/>
  <c r="AN10" i="43"/>
  <c r="AN12" i="43"/>
  <c r="AN21" i="43"/>
  <c r="AN13" i="43"/>
  <c r="AN22" i="43"/>
  <c r="AV22" i="43" s="1"/>
  <c r="AN20" i="43"/>
  <c r="AN14" i="43"/>
  <c r="AN6" i="43"/>
  <c r="AN23" i="43"/>
  <c r="AN26" i="43"/>
  <c r="AN28" i="43"/>
  <c r="AV28" i="43" s="1"/>
  <c r="AJ7" i="44"/>
  <c r="AJ9" i="44"/>
  <c r="AJ11" i="44"/>
  <c r="AJ15" i="44"/>
  <c r="AJ19" i="44"/>
  <c r="AJ23" i="44"/>
  <c r="AJ27" i="44"/>
  <c r="AJ8" i="44"/>
  <c r="AJ10" i="44"/>
  <c r="AJ14" i="44"/>
  <c r="AJ18" i="44"/>
  <c r="AJ22" i="44"/>
  <c r="AJ26" i="44"/>
  <c r="AJ16" i="44"/>
  <c r="AJ24" i="44"/>
  <c r="AJ17" i="44"/>
  <c r="AJ25" i="44"/>
  <c r="AJ6" i="44"/>
  <c r="AJ12" i="44"/>
  <c r="AJ28" i="44"/>
  <c r="AJ20" i="44"/>
  <c r="AJ29" i="44"/>
  <c r="AJ13" i="44"/>
  <c r="AJ21" i="44"/>
  <c r="AJ10" i="46"/>
  <c r="AJ9" i="46"/>
  <c r="AR9" i="46" s="1"/>
  <c r="AJ11" i="46"/>
  <c r="AJ29" i="46"/>
  <c r="AJ12" i="46"/>
  <c r="AJ14" i="46"/>
  <c r="AJ16" i="46"/>
  <c r="AJ18" i="46"/>
  <c r="AJ20" i="46"/>
  <c r="AJ22" i="46"/>
  <c r="AJ24" i="46"/>
  <c r="AJ26" i="46"/>
  <c r="AJ28" i="46"/>
  <c r="AJ8" i="46"/>
  <c r="AJ7" i="46"/>
  <c r="AR7" i="46" s="1"/>
  <c r="AJ21" i="46"/>
  <c r="AJ27" i="46"/>
  <c r="AJ17" i="46"/>
  <c r="AJ23" i="46"/>
  <c r="AJ6" i="46"/>
  <c r="AJ13" i="46"/>
  <c r="AJ19" i="46"/>
  <c r="AJ15" i="46"/>
  <c r="AJ25" i="46"/>
  <c r="AF8" i="47"/>
  <c r="AF7" i="47"/>
  <c r="AF14" i="47"/>
  <c r="AF18" i="47"/>
  <c r="AF22" i="47"/>
  <c r="AF6" i="47"/>
  <c r="AF13" i="47"/>
  <c r="AF17" i="47"/>
  <c r="AF21" i="47"/>
  <c r="AF10" i="47"/>
  <c r="AF16" i="47"/>
  <c r="AF26" i="47"/>
  <c r="AF28" i="47"/>
  <c r="AF24" i="47"/>
  <c r="AF11" i="47"/>
  <c r="AF25" i="47"/>
  <c r="AF29" i="47"/>
  <c r="AF27" i="47"/>
  <c r="AF12" i="47"/>
  <c r="AF15" i="47"/>
  <c r="AF19" i="47"/>
  <c r="AF9" i="47"/>
  <c r="AF20" i="47"/>
  <c r="AF23" i="47"/>
  <c r="AM12" i="44"/>
  <c r="AM20" i="44"/>
  <c r="AM28" i="44"/>
  <c r="AM10" i="44"/>
  <c r="AM18" i="44"/>
  <c r="AM26" i="44"/>
  <c r="AM13" i="44"/>
  <c r="AM16" i="44"/>
  <c r="AM19" i="44"/>
  <c r="AM27" i="44"/>
  <c r="AM6" i="44"/>
  <c r="AM22" i="44"/>
  <c r="AM7" i="44"/>
  <c r="AM11" i="44"/>
  <c r="AM17" i="44"/>
  <c r="AM25" i="44"/>
  <c r="AM14" i="44"/>
  <c r="AM29" i="44"/>
  <c r="AM8" i="44"/>
  <c r="AM15" i="44"/>
  <c r="AM9" i="44"/>
  <c r="AM21" i="44"/>
  <c r="AM23" i="44"/>
  <c r="AM24" i="44"/>
  <c r="AM9" i="42"/>
  <c r="AM20" i="42"/>
  <c r="AM28" i="42"/>
  <c r="AM8" i="42"/>
  <c r="AM30" i="42" s="1"/>
  <c r="AM11" i="42"/>
  <c r="AM18" i="42"/>
  <c r="AM26" i="42"/>
  <c r="AM16" i="42"/>
  <c r="AM13" i="42"/>
  <c r="AM21" i="42"/>
  <c r="AM29" i="42"/>
  <c r="AM12" i="42"/>
  <c r="AM22" i="42"/>
  <c r="AM19" i="42"/>
  <c r="AM27" i="42"/>
  <c r="AU27" i="42" s="1"/>
  <c r="AM25" i="42"/>
  <c r="AM10" i="42"/>
  <c r="AM15" i="42"/>
  <c r="AM14" i="42"/>
  <c r="AM23" i="42"/>
  <c r="AM24" i="42"/>
  <c r="AM17" i="42"/>
  <c r="AU17" i="42" s="1"/>
  <c r="AE25" i="45"/>
  <c r="AE7" i="45"/>
  <c r="AE9" i="45"/>
  <c r="AE13" i="45"/>
  <c r="AE17" i="45"/>
  <c r="AE23" i="45"/>
  <c r="AE12" i="45"/>
  <c r="AE18" i="45"/>
  <c r="AE24" i="45"/>
  <c r="AE29" i="45"/>
  <c r="AE14" i="45"/>
  <c r="AE19" i="45"/>
  <c r="AE26" i="45"/>
  <c r="AE6" i="45"/>
  <c r="AE8" i="45"/>
  <c r="AE16" i="45"/>
  <c r="AE28" i="45"/>
  <c r="AE11" i="45"/>
  <c r="AE21" i="45"/>
  <c r="AE10" i="45"/>
  <c r="AE22" i="45"/>
  <c r="AE27" i="45"/>
  <c r="AE15" i="45"/>
  <c r="AE20" i="45"/>
  <c r="AC8" i="45"/>
  <c r="AC9" i="45"/>
  <c r="AC11" i="45"/>
  <c r="AC13" i="45"/>
  <c r="AC15" i="45"/>
  <c r="AS15" i="45" s="1"/>
  <c r="AC17" i="45"/>
  <c r="AC19" i="45"/>
  <c r="AC23" i="45"/>
  <c r="AC25" i="45"/>
  <c r="AC27" i="45"/>
  <c r="AC29" i="45"/>
  <c r="AC7" i="45"/>
  <c r="AC21" i="45"/>
  <c r="AC6" i="45"/>
  <c r="AC18" i="45"/>
  <c r="AC12" i="45"/>
  <c r="AC20" i="45"/>
  <c r="AC26" i="45"/>
  <c r="AS26" i="45" s="1"/>
  <c r="AC14" i="45"/>
  <c r="AC22" i="45"/>
  <c r="AS22" i="45" s="1"/>
  <c r="AC28" i="45"/>
  <c r="AC16" i="45"/>
  <c r="AS16" i="45" s="1"/>
  <c r="AC24" i="45"/>
  <c r="AC10" i="45"/>
  <c r="AG8" i="45"/>
  <c r="AG9" i="45"/>
  <c r="AG11" i="45"/>
  <c r="AG13" i="45"/>
  <c r="AG15" i="45"/>
  <c r="AG17" i="45"/>
  <c r="AG19" i="45"/>
  <c r="AG23" i="45"/>
  <c r="AG25" i="45"/>
  <c r="AG27" i="45"/>
  <c r="AG29" i="45"/>
  <c r="AG6" i="45"/>
  <c r="AG10" i="45"/>
  <c r="AG14" i="45"/>
  <c r="AG18" i="45"/>
  <c r="AW18" i="45" s="1"/>
  <c r="AG12" i="45"/>
  <c r="AG22" i="45"/>
  <c r="AG26" i="45"/>
  <c r="AG7" i="45"/>
  <c r="AG20" i="45"/>
  <c r="AG21" i="45"/>
  <c r="AG28" i="45"/>
  <c r="AW28" i="45" s="1"/>
  <c r="AG16" i="45"/>
  <c r="AG24" i="45"/>
  <c r="AB8" i="48"/>
  <c r="AB7" i="48"/>
  <c r="AB10" i="48"/>
  <c r="AB9" i="48"/>
  <c r="AB15" i="48"/>
  <c r="AB6" i="48"/>
  <c r="AB12" i="48"/>
  <c r="AB19" i="48"/>
  <c r="AB23" i="48"/>
  <c r="AB27" i="48"/>
  <c r="AB13" i="48"/>
  <c r="AB16" i="48"/>
  <c r="AB18" i="48"/>
  <c r="AB20" i="48"/>
  <c r="AB22" i="48"/>
  <c r="AB24" i="48"/>
  <c r="AB26" i="48"/>
  <c r="AB28" i="48"/>
  <c r="AB21" i="48"/>
  <c r="AB25" i="48"/>
  <c r="AB11" i="48"/>
  <c r="AB14" i="48"/>
  <c r="AB17" i="48"/>
  <c r="AB29" i="48"/>
  <c r="AG7" i="46"/>
  <c r="AG6" i="46"/>
  <c r="AW6" i="46" s="1"/>
  <c r="AG29" i="46"/>
  <c r="AG8" i="46"/>
  <c r="AG10" i="46"/>
  <c r="AG12" i="46"/>
  <c r="AG14" i="46"/>
  <c r="AG16" i="46"/>
  <c r="AG18" i="46"/>
  <c r="AG20" i="46"/>
  <c r="AG22" i="46"/>
  <c r="AW22" i="46" s="1"/>
  <c r="AG24" i="46"/>
  <c r="AW24" i="46" s="1"/>
  <c r="AG26" i="46"/>
  <c r="AW26" i="46" s="1"/>
  <c r="AG9" i="46"/>
  <c r="AG13" i="46"/>
  <c r="AG17" i="46"/>
  <c r="AG21" i="46"/>
  <c r="AG25" i="46"/>
  <c r="AG11" i="46"/>
  <c r="AG27" i="46"/>
  <c r="AG23" i="46"/>
  <c r="AW23" i="46" s="1"/>
  <c r="AG19" i="46"/>
  <c r="AG15" i="46"/>
  <c r="AG28" i="46"/>
  <c r="AC11" i="44"/>
  <c r="AC13" i="44"/>
  <c r="AC15" i="44"/>
  <c r="AC17" i="44"/>
  <c r="AS17" i="44" s="1"/>
  <c r="AC19" i="44"/>
  <c r="AC21" i="44"/>
  <c r="AC23" i="44"/>
  <c r="AC25" i="44"/>
  <c r="AC27" i="44"/>
  <c r="AC29" i="44"/>
  <c r="AC9" i="44"/>
  <c r="AC10" i="44"/>
  <c r="AC14" i="44"/>
  <c r="AC18" i="44"/>
  <c r="AC22" i="44"/>
  <c r="AS22" i="44" s="1"/>
  <c r="AC26" i="44"/>
  <c r="AC8" i="44"/>
  <c r="AC6" i="44"/>
  <c r="AC7" i="44"/>
  <c r="AC12" i="44"/>
  <c r="AC20" i="44"/>
  <c r="AS20" i="44" s="1"/>
  <c r="AC28" i="44"/>
  <c r="AS28" i="44" s="1"/>
  <c r="AC16" i="44"/>
  <c r="AS16" i="44" s="1"/>
  <c r="AC24" i="44"/>
  <c r="AO9" i="44"/>
  <c r="AW9" i="44" s="1"/>
  <c r="AO17" i="44"/>
  <c r="AW17" i="44" s="1"/>
  <c r="AO25" i="44"/>
  <c r="AO7" i="44"/>
  <c r="AO15" i="44"/>
  <c r="AW15" i="44" s="1"/>
  <c r="AO23" i="44"/>
  <c r="AO10" i="44"/>
  <c r="AO21" i="44"/>
  <c r="AW21" i="44" s="1"/>
  <c r="AO6" i="44"/>
  <c r="AW6" i="44" s="1"/>
  <c r="AO16" i="44"/>
  <c r="AO24" i="44"/>
  <c r="AO11" i="44"/>
  <c r="AO27" i="44"/>
  <c r="AO14" i="44"/>
  <c r="AO22" i="44"/>
  <c r="AO12" i="44"/>
  <c r="AO18" i="44"/>
  <c r="AO29" i="44"/>
  <c r="AO8" i="44"/>
  <c r="AO20" i="44"/>
  <c r="AW20" i="44" s="1"/>
  <c r="AO19" i="44"/>
  <c r="AO13" i="44"/>
  <c r="AO26" i="44"/>
  <c r="AO28" i="44"/>
  <c r="AK11" i="47"/>
  <c r="AK14" i="47"/>
  <c r="AK18" i="47"/>
  <c r="AK22" i="47"/>
  <c r="AK24" i="47"/>
  <c r="AK8" i="47"/>
  <c r="AK27" i="47"/>
  <c r="AK7" i="47"/>
  <c r="AK13" i="47"/>
  <c r="AK17" i="47"/>
  <c r="AK21" i="47"/>
  <c r="AK25" i="47"/>
  <c r="AK9" i="47"/>
  <c r="AK15" i="47"/>
  <c r="AK20" i="47"/>
  <c r="AK29" i="47"/>
  <c r="AK26" i="47"/>
  <c r="AK6" i="47"/>
  <c r="AK10" i="47"/>
  <c r="AK28" i="47"/>
  <c r="AK12" i="47"/>
  <c r="AK16" i="47"/>
  <c r="AK19" i="47"/>
  <c r="AK23" i="47"/>
  <c r="AE9" i="44"/>
  <c r="AE12" i="44"/>
  <c r="AE16" i="44"/>
  <c r="AE20" i="44"/>
  <c r="AU20" i="44" s="1"/>
  <c r="AE24" i="44"/>
  <c r="AE28" i="44"/>
  <c r="AE11" i="44"/>
  <c r="AE17" i="44"/>
  <c r="AE22" i="44"/>
  <c r="AE27" i="44"/>
  <c r="AE13" i="44"/>
  <c r="AE18" i="44"/>
  <c r="AE23" i="44"/>
  <c r="AU23" i="44" s="1"/>
  <c r="AE29" i="44"/>
  <c r="AE15" i="44"/>
  <c r="AE26" i="44"/>
  <c r="AU26" i="44" s="1"/>
  <c r="AE6" i="44"/>
  <c r="AU6" i="44" s="1"/>
  <c r="AE19" i="44"/>
  <c r="AE10" i="44"/>
  <c r="AE7" i="44"/>
  <c r="AE14" i="44"/>
  <c r="AE21" i="44"/>
  <c r="AE8" i="44"/>
  <c r="AE25" i="44"/>
  <c r="AD8" i="43"/>
  <c r="AD10" i="43"/>
  <c r="AD12" i="43"/>
  <c r="AD6" i="43"/>
  <c r="AD13" i="43"/>
  <c r="AT13" i="43" s="1"/>
  <c r="AD21" i="43"/>
  <c r="AD24" i="43"/>
  <c r="AD27" i="43"/>
  <c r="AD29" i="43"/>
  <c r="AD11" i="43"/>
  <c r="AD25" i="43"/>
  <c r="AD9" i="43"/>
  <c r="AD16" i="43"/>
  <c r="AT16" i="43" s="1"/>
  <c r="AD20" i="43"/>
  <c r="AD28" i="43"/>
  <c r="AD7" i="43"/>
  <c r="AD26" i="43"/>
  <c r="AF10" i="44"/>
  <c r="AF14" i="44"/>
  <c r="AF18" i="44"/>
  <c r="AF22" i="44"/>
  <c r="AF26" i="44"/>
  <c r="AF13" i="44"/>
  <c r="AF17" i="44"/>
  <c r="AF21" i="44"/>
  <c r="AF25" i="44"/>
  <c r="AF29" i="44"/>
  <c r="AF11" i="44"/>
  <c r="AF19" i="44"/>
  <c r="AF27" i="44"/>
  <c r="AF6" i="44"/>
  <c r="AF12" i="44"/>
  <c r="AF20" i="44"/>
  <c r="AF28" i="44"/>
  <c r="AF23" i="44"/>
  <c r="AF16" i="44"/>
  <c r="AF24" i="44"/>
  <c r="AF15" i="44"/>
  <c r="AF7" i="44"/>
  <c r="AF8" i="44"/>
  <c r="AF9" i="44"/>
  <c r="AD9" i="44"/>
  <c r="AD6" i="44"/>
  <c r="AD10" i="44"/>
  <c r="AT10" i="44" s="1"/>
  <c r="AD12" i="44"/>
  <c r="AD14" i="44"/>
  <c r="AD16" i="44"/>
  <c r="AD18" i="44"/>
  <c r="AD20" i="44"/>
  <c r="AD22" i="44"/>
  <c r="AD24" i="44"/>
  <c r="AD26" i="44"/>
  <c r="AD28" i="44"/>
  <c r="AD7" i="44"/>
  <c r="AD8" i="44"/>
  <c r="AD11" i="44"/>
  <c r="AD15" i="44"/>
  <c r="AD19" i="44"/>
  <c r="AD23" i="44"/>
  <c r="AT23" i="44" s="1"/>
  <c r="AD27" i="44"/>
  <c r="AD13" i="44"/>
  <c r="AD29" i="44"/>
  <c r="AT29" i="44" s="1"/>
  <c r="AD17" i="44"/>
  <c r="AT17" i="44" s="1"/>
  <c r="AD21" i="44"/>
  <c r="AD25" i="44"/>
  <c r="AT25" i="44" s="1"/>
  <c r="T17" i="48"/>
  <c r="L17" i="48" s="1"/>
  <c r="T9" i="48"/>
  <c r="L9" i="48" s="1"/>
  <c r="T20" i="48"/>
  <c r="L20" i="48" s="1"/>
  <c r="T12" i="48"/>
  <c r="L12" i="48" s="1"/>
  <c r="T15" i="48"/>
  <c r="L15" i="48" s="1"/>
  <c r="T8" i="48"/>
  <c r="L8" i="48" s="1"/>
  <c r="T18" i="48"/>
  <c r="L18" i="48" s="1"/>
  <c r="T7" i="48"/>
  <c r="L7" i="48" s="1"/>
  <c r="T19" i="48"/>
  <c r="L19" i="48" s="1"/>
  <c r="T6" i="48"/>
  <c r="L6" i="48" s="1"/>
  <c r="T16" i="48"/>
  <c r="L16" i="48" s="1"/>
  <c r="T14" i="48"/>
  <c r="L14" i="48" s="1"/>
  <c r="T13" i="48"/>
  <c r="L13" i="48" s="1"/>
  <c r="T11" i="48"/>
  <c r="L11" i="48" s="1"/>
  <c r="T22" i="48"/>
  <c r="L22" i="48" s="1"/>
  <c r="T26" i="48"/>
  <c r="L26" i="48" s="1"/>
  <c r="T21" i="48"/>
  <c r="L21" i="48" s="1"/>
  <c r="T23" i="48"/>
  <c r="L23" i="48" s="1"/>
  <c r="T25" i="48"/>
  <c r="L25" i="48" s="1"/>
  <c r="T27" i="48"/>
  <c r="L27" i="48" s="1"/>
  <c r="T29" i="48"/>
  <c r="L29" i="48" s="1"/>
  <c r="T24" i="48"/>
  <c r="L24" i="48" s="1"/>
  <c r="T10" i="48"/>
  <c r="L10" i="48" s="1"/>
  <c r="T28" i="48"/>
  <c r="L28" i="48" s="1"/>
  <c r="T26" i="45"/>
  <c r="L26" i="45" s="1"/>
  <c r="T22" i="45"/>
  <c r="L22" i="45" s="1"/>
  <c r="T18" i="45"/>
  <c r="L18" i="45" s="1"/>
  <c r="T14" i="45"/>
  <c r="L14" i="45" s="1"/>
  <c r="T10" i="45"/>
  <c r="L10" i="45" s="1"/>
  <c r="T29" i="45"/>
  <c r="L29" i="45" s="1"/>
  <c r="T25" i="45"/>
  <c r="L25" i="45" s="1"/>
  <c r="T21" i="45"/>
  <c r="L21" i="45" s="1"/>
  <c r="T17" i="45"/>
  <c r="L17" i="45" s="1"/>
  <c r="T13" i="45"/>
  <c r="L13" i="45" s="1"/>
  <c r="T9" i="45"/>
  <c r="L9" i="45" s="1"/>
  <c r="T24" i="45"/>
  <c r="L24" i="45" s="1"/>
  <c r="T16" i="45"/>
  <c r="L16" i="45" s="1"/>
  <c r="T8" i="45"/>
  <c r="L8" i="45" s="1"/>
  <c r="T23" i="45"/>
  <c r="L23" i="45" s="1"/>
  <c r="T15" i="45"/>
  <c r="L15" i="45" s="1"/>
  <c r="T7" i="45"/>
  <c r="L7" i="45" s="1"/>
  <c r="T28" i="45"/>
  <c r="L28" i="45" s="1"/>
  <c r="T12" i="45"/>
  <c r="L12" i="45" s="1"/>
  <c r="T27" i="45"/>
  <c r="L27" i="45" s="1"/>
  <c r="T11" i="45"/>
  <c r="L11" i="45" s="1"/>
  <c r="T6" i="45"/>
  <c r="T20" i="45"/>
  <c r="L20" i="45" s="1"/>
  <c r="T19" i="45"/>
  <c r="L19" i="45" s="1"/>
  <c r="AM14" i="48"/>
  <c r="AM20" i="48"/>
  <c r="AM12" i="48"/>
  <c r="AM18" i="48"/>
  <c r="AM16" i="48"/>
  <c r="AM15" i="48"/>
  <c r="AM10" i="48"/>
  <c r="AM7" i="48"/>
  <c r="AM13" i="48"/>
  <c r="AM6" i="48"/>
  <c r="AM9" i="48"/>
  <c r="AM27" i="48"/>
  <c r="AM28" i="48"/>
  <c r="AM29" i="48"/>
  <c r="AM22" i="48"/>
  <c r="AM11" i="48"/>
  <c r="AM25" i="48"/>
  <c r="AM26" i="48"/>
  <c r="AM19" i="48"/>
  <c r="AM21" i="48"/>
  <c r="AM17" i="48"/>
  <c r="AM23" i="48"/>
  <c r="AM24" i="48"/>
  <c r="AM8" i="48"/>
  <c r="T25" i="47"/>
  <c r="L25" i="47" s="1"/>
  <c r="T28" i="47"/>
  <c r="L28" i="47" s="1"/>
  <c r="T24" i="47"/>
  <c r="L24" i="47" s="1"/>
  <c r="T9" i="47"/>
  <c r="L9" i="47" s="1"/>
  <c r="T8" i="47"/>
  <c r="T27" i="47"/>
  <c r="L27" i="47" s="1"/>
  <c r="T12" i="47"/>
  <c r="L12" i="47" s="1"/>
  <c r="T16" i="47"/>
  <c r="L16" i="47" s="1"/>
  <c r="T20" i="47"/>
  <c r="L20" i="47" s="1"/>
  <c r="T26" i="47"/>
  <c r="L26" i="47" s="1"/>
  <c r="T11" i="47"/>
  <c r="L11" i="47" s="1"/>
  <c r="T13" i="47"/>
  <c r="L13" i="47" s="1"/>
  <c r="T17" i="47"/>
  <c r="L17" i="47" s="1"/>
  <c r="T21" i="47"/>
  <c r="L21" i="47" s="1"/>
  <c r="T29" i="47"/>
  <c r="L29" i="47" s="1"/>
  <c r="T6" i="47"/>
  <c r="L6" i="47" s="1"/>
  <c r="T19" i="47"/>
  <c r="L19" i="47" s="1"/>
  <c r="T22" i="47"/>
  <c r="L22" i="47" s="1"/>
  <c r="T7" i="47"/>
  <c r="L7" i="47" s="1"/>
  <c r="T14" i="47"/>
  <c r="L14" i="47" s="1"/>
  <c r="T23" i="47"/>
  <c r="L23" i="47" s="1"/>
  <c r="T15" i="47"/>
  <c r="L15" i="47" s="1"/>
  <c r="T18" i="47"/>
  <c r="L18" i="47" s="1"/>
  <c r="T10" i="47"/>
  <c r="L10" i="47" s="1"/>
  <c r="AG8" i="48"/>
  <c r="AG6" i="48"/>
  <c r="AG9" i="48"/>
  <c r="AG22" i="48"/>
  <c r="AG24" i="48"/>
  <c r="AG26" i="48"/>
  <c r="AG28" i="48"/>
  <c r="AW28" i="48" s="1"/>
  <c r="AG15" i="48"/>
  <c r="AG19" i="48"/>
  <c r="AG10" i="48"/>
  <c r="AG12" i="48"/>
  <c r="AG14" i="48"/>
  <c r="AW14" i="48" s="1"/>
  <c r="AG16" i="48"/>
  <c r="AG18" i="48"/>
  <c r="AG20" i="48"/>
  <c r="AG13" i="48"/>
  <c r="AG17" i="48"/>
  <c r="AG7" i="48"/>
  <c r="AG21" i="48"/>
  <c r="AG23" i="48"/>
  <c r="AG25" i="48"/>
  <c r="AG27" i="48"/>
  <c r="AW27" i="48" s="1"/>
  <c r="AG29" i="48"/>
  <c r="AG11" i="48"/>
  <c r="AN28" i="46"/>
  <c r="AN10" i="46"/>
  <c r="AN11" i="46"/>
  <c r="AN9" i="46"/>
  <c r="AN29" i="46"/>
  <c r="AN7" i="46"/>
  <c r="AN8" i="46"/>
  <c r="AN6" i="46"/>
  <c r="AN12" i="46"/>
  <c r="AN14" i="46"/>
  <c r="AN16" i="46"/>
  <c r="AN18" i="46"/>
  <c r="AN20" i="46"/>
  <c r="AN22" i="46"/>
  <c r="AN24" i="46"/>
  <c r="AN26" i="46"/>
  <c r="AN13" i="46"/>
  <c r="AN17" i="46"/>
  <c r="AN21" i="46"/>
  <c r="AN25" i="46"/>
  <c r="AN15" i="46"/>
  <c r="AN27" i="46"/>
  <c r="AN23" i="46"/>
  <c r="AN19" i="46"/>
  <c r="AO11" i="43"/>
  <c r="AO8" i="43"/>
  <c r="AO9" i="43"/>
  <c r="AW9" i="43" s="1"/>
  <c r="AO22" i="43"/>
  <c r="AW22" i="43" s="1"/>
  <c r="AO12" i="43"/>
  <c r="AO13" i="43"/>
  <c r="AO10" i="43"/>
  <c r="AO7" i="43"/>
  <c r="AO23" i="43"/>
  <c r="AO24" i="43"/>
  <c r="AO16" i="43"/>
  <c r="AO6" i="43"/>
  <c r="AE17" i="48"/>
  <c r="AE10" i="48"/>
  <c r="AE15" i="48"/>
  <c r="AE13" i="48"/>
  <c r="AE11" i="48"/>
  <c r="AE18" i="48"/>
  <c r="AE7" i="48"/>
  <c r="AE20" i="48"/>
  <c r="AE12" i="48"/>
  <c r="AE9" i="48"/>
  <c r="AE22" i="48"/>
  <c r="AU22" i="48" s="1"/>
  <c r="AE24" i="48"/>
  <c r="AE26" i="48"/>
  <c r="AE28" i="48"/>
  <c r="AE8" i="48"/>
  <c r="AE14" i="48"/>
  <c r="AE19" i="48"/>
  <c r="AE16" i="48"/>
  <c r="AE6" i="48"/>
  <c r="AE21" i="48"/>
  <c r="AU21" i="48" s="1"/>
  <c r="AE23" i="48"/>
  <c r="AE25" i="48"/>
  <c r="AE27" i="48"/>
  <c r="AE29" i="48"/>
  <c r="AH8" i="44"/>
  <c r="AX8" i="44" s="1"/>
  <c r="AH11" i="44"/>
  <c r="AH13" i="44"/>
  <c r="AH15" i="44"/>
  <c r="AH17" i="44"/>
  <c r="AH19" i="44"/>
  <c r="AH21" i="44"/>
  <c r="AH23" i="44"/>
  <c r="AH25" i="44"/>
  <c r="AH27" i="44"/>
  <c r="AH9" i="44"/>
  <c r="AH6" i="44"/>
  <c r="AH10" i="44"/>
  <c r="AH14" i="44"/>
  <c r="AH18" i="44"/>
  <c r="AH22" i="44"/>
  <c r="AH26" i="44"/>
  <c r="AH29" i="44"/>
  <c r="AH12" i="44"/>
  <c r="AH20" i="44"/>
  <c r="AX20" i="44" s="1"/>
  <c r="AH28" i="44"/>
  <c r="AH7" i="44"/>
  <c r="AH24" i="44"/>
  <c r="AH16" i="44"/>
  <c r="AO17" i="42"/>
  <c r="AO25" i="42"/>
  <c r="AO15" i="42"/>
  <c r="AO23" i="42"/>
  <c r="AO21" i="42"/>
  <c r="AO18" i="42"/>
  <c r="AO26" i="42"/>
  <c r="AO10" i="42"/>
  <c r="AO27" i="42"/>
  <c r="AO16" i="42"/>
  <c r="AO24" i="42"/>
  <c r="AW24" i="42" s="1"/>
  <c r="AO29" i="42"/>
  <c r="AO14" i="42"/>
  <c r="AO19" i="42"/>
  <c r="AO11" i="42"/>
  <c r="AO20" i="42"/>
  <c r="AO8" i="42"/>
  <c r="AO30" i="42" s="1"/>
  <c r="AO12" i="42"/>
  <c r="AO9" i="42"/>
  <c r="AW9" i="42" s="1"/>
  <c r="AO28" i="42"/>
  <c r="AW28" i="42" s="1"/>
  <c r="AO22" i="42"/>
  <c r="AO13" i="42"/>
  <c r="AN7" i="47"/>
  <c r="AN11" i="47"/>
  <c r="AN15" i="47"/>
  <c r="AN19" i="47"/>
  <c r="AN23" i="47"/>
  <c r="AN14" i="47"/>
  <c r="AN18" i="47"/>
  <c r="AV18" i="47" s="1"/>
  <c r="AN22" i="47"/>
  <c r="AN10" i="47"/>
  <c r="AN13" i="47"/>
  <c r="AN21" i="47"/>
  <c r="AN16" i="47"/>
  <c r="AN12" i="47"/>
  <c r="AN25" i="47"/>
  <c r="AN6" i="47"/>
  <c r="AN24" i="47"/>
  <c r="AN8" i="47"/>
  <c r="AN27" i="47"/>
  <c r="AN26" i="47"/>
  <c r="AN17" i="47"/>
  <c r="AN20" i="47"/>
  <c r="AN29" i="47"/>
  <c r="AN9" i="47"/>
  <c r="AN28" i="47"/>
  <c r="AP9" i="46"/>
  <c r="AP7" i="46"/>
  <c r="AP12" i="46"/>
  <c r="AP16" i="46"/>
  <c r="AP20" i="46"/>
  <c r="AP24" i="46"/>
  <c r="AP8" i="46"/>
  <c r="AP13" i="46"/>
  <c r="AP17" i="46"/>
  <c r="AP21" i="46"/>
  <c r="AP25" i="46"/>
  <c r="AP28" i="46"/>
  <c r="AP29" i="46"/>
  <c r="AP11" i="46"/>
  <c r="AP18" i="46"/>
  <c r="AP26" i="46"/>
  <c r="AP19" i="46"/>
  <c r="AP22" i="46"/>
  <c r="AP10" i="46"/>
  <c r="AP14" i="46"/>
  <c r="AP23" i="46"/>
  <c r="AP6" i="46"/>
  <c r="AP15" i="46"/>
  <c r="AP27" i="46"/>
  <c r="AP14" i="43"/>
  <c r="AX14" i="43" s="1"/>
  <c r="AP8" i="43"/>
  <c r="AP12" i="43"/>
  <c r="AP17" i="43"/>
  <c r="AP28" i="43"/>
  <c r="AP22" i="43"/>
  <c r="AP16" i="43"/>
  <c r="AP7" i="43"/>
  <c r="AP11" i="43"/>
  <c r="AP23" i="43"/>
  <c r="AP20" i="43"/>
  <c r="AP27" i="43"/>
  <c r="AP21" i="43"/>
  <c r="AP25" i="43"/>
  <c r="AP9" i="43"/>
  <c r="AP10" i="43"/>
  <c r="AP15" i="43"/>
  <c r="AP6" i="43"/>
  <c r="T7" i="46"/>
  <c r="T8" i="46"/>
  <c r="L8" i="46" s="1"/>
  <c r="T6" i="46"/>
  <c r="L6" i="46" s="1"/>
  <c r="T29" i="46"/>
  <c r="L29" i="46" s="1"/>
  <c r="T9" i="46"/>
  <c r="L9" i="46" s="1"/>
  <c r="T10" i="46"/>
  <c r="L10" i="46" s="1"/>
  <c r="T13" i="46"/>
  <c r="L13" i="46" s="1"/>
  <c r="T15" i="46"/>
  <c r="L15" i="46" s="1"/>
  <c r="T17" i="46"/>
  <c r="L17" i="46" s="1"/>
  <c r="T19" i="46"/>
  <c r="L19" i="46" s="1"/>
  <c r="T21" i="46"/>
  <c r="L21" i="46" s="1"/>
  <c r="T23" i="46"/>
  <c r="L23" i="46" s="1"/>
  <c r="T25" i="46"/>
  <c r="L25" i="46" s="1"/>
  <c r="T27" i="46"/>
  <c r="L27" i="46" s="1"/>
  <c r="T14" i="46"/>
  <c r="L14" i="46" s="1"/>
  <c r="T18" i="46"/>
  <c r="L18" i="46" s="1"/>
  <c r="T22" i="46"/>
  <c r="L22" i="46" s="1"/>
  <c r="T26" i="46"/>
  <c r="L26" i="46" s="1"/>
  <c r="T20" i="46"/>
  <c r="L20" i="46" s="1"/>
  <c r="T11" i="46"/>
  <c r="L11" i="46" s="1"/>
  <c r="T16" i="46"/>
  <c r="L16" i="46" s="1"/>
  <c r="T12" i="46"/>
  <c r="L12" i="46" s="1"/>
  <c r="T28" i="46"/>
  <c r="L28" i="46" s="1"/>
  <c r="T24" i="46"/>
  <c r="L24" i="46" s="1"/>
  <c r="AD28" i="45"/>
  <c r="AD27" i="45"/>
  <c r="AD7" i="45"/>
  <c r="AD25" i="45"/>
  <c r="AD29" i="45"/>
  <c r="AD22" i="45"/>
  <c r="AD24" i="45"/>
  <c r="AD9" i="45"/>
  <c r="AD11" i="45"/>
  <c r="AD13" i="45"/>
  <c r="AD15" i="45"/>
  <c r="AD17" i="45"/>
  <c r="AD19" i="45"/>
  <c r="AD23" i="45"/>
  <c r="AD10" i="45"/>
  <c r="AD14" i="45"/>
  <c r="AD18" i="45"/>
  <c r="AD21" i="45"/>
  <c r="AD16" i="45"/>
  <c r="AD6" i="45"/>
  <c r="AD12" i="45"/>
  <c r="AD20" i="45"/>
  <c r="AD26" i="45"/>
  <c r="AD8" i="45"/>
  <c r="AN8" i="42"/>
  <c r="AN14" i="42"/>
  <c r="AN18" i="42"/>
  <c r="AN22" i="42"/>
  <c r="AV22" i="42" s="1"/>
  <c r="AN11" i="42"/>
  <c r="AN13" i="42"/>
  <c r="AN15" i="42"/>
  <c r="AN17" i="42"/>
  <c r="AN19" i="42"/>
  <c r="AN21" i="42"/>
  <c r="AN23" i="42"/>
  <c r="AN25" i="42"/>
  <c r="AV25" i="42" s="1"/>
  <c r="AN27" i="42"/>
  <c r="AN29" i="42"/>
  <c r="AN12" i="42"/>
  <c r="AN16" i="42"/>
  <c r="AN24" i="42"/>
  <c r="AN28" i="42"/>
  <c r="AN10" i="42"/>
  <c r="AN26" i="42"/>
  <c r="AN9" i="42"/>
  <c r="AN20" i="42"/>
  <c r="AH20" i="46"/>
  <c r="AX20" i="46" s="1"/>
  <c r="AH24" i="46"/>
  <c r="AX24" i="46" s="1"/>
  <c r="AH9" i="46"/>
  <c r="AH16" i="46"/>
  <c r="AX16" i="46" s="1"/>
  <c r="AH25" i="46"/>
  <c r="AH6" i="46"/>
  <c r="AX6" i="46" s="1"/>
  <c r="AH28" i="46"/>
  <c r="AH15" i="46"/>
  <c r="AH23" i="46"/>
  <c r="AX23" i="46" s="1"/>
  <c r="AH18" i="46"/>
  <c r="AH10" i="46"/>
  <c r="AX10" i="46" s="1"/>
  <c r="AH8" i="46"/>
  <c r="AH19" i="46"/>
  <c r="AX19" i="46" s="1"/>
  <c r="AH21" i="46"/>
  <c r="AX21" i="46" s="1"/>
  <c r="AH12" i="46"/>
  <c r="AX12" i="46" s="1"/>
  <c r="AH22" i="46"/>
  <c r="AH26" i="46"/>
  <c r="AH11" i="46"/>
  <c r="AX11" i="46" s="1"/>
  <c r="AH29" i="46"/>
  <c r="AH27" i="46"/>
  <c r="AX27" i="46" s="1"/>
  <c r="AH13" i="46"/>
  <c r="AH14" i="46"/>
  <c r="AH17" i="46"/>
  <c r="AH7" i="46"/>
  <c r="AH7" i="42"/>
  <c r="AX7" i="42" s="1"/>
  <c r="AH9" i="42"/>
  <c r="AH8" i="42"/>
  <c r="AH6" i="42"/>
  <c r="AH10" i="42"/>
  <c r="AH11" i="42"/>
  <c r="AH13" i="42"/>
  <c r="AH15" i="42"/>
  <c r="AH17" i="42"/>
  <c r="AH19" i="42"/>
  <c r="AH21" i="42"/>
  <c r="AH23" i="42"/>
  <c r="AH25" i="42"/>
  <c r="AH27" i="42"/>
  <c r="AH29" i="42"/>
  <c r="AH18" i="42"/>
  <c r="AH26" i="42"/>
  <c r="AH16" i="42"/>
  <c r="AH24" i="42"/>
  <c r="AH20" i="42"/>
  <c r="AH12" i="42"/>
  <c r="AH22" i="42"/>
  <c r="AH28" i="42"/>
  <c r="AH14" i="42"/>
  <c r="AL7" i="45"/>
  <c r="AL10" i="45"/>
  <c r="AL12" i="45"/>
  <c r="AL14" i="45"/>
  <c r="AL16" i="45"/>
  <c r="AL18" i="45"/>
  <c r="AL20" i="45"/>
  <c r="AL22" i="45"/>
  <c r="AL26" i="45"/>
  <c r="AL6" i="45"/>
  <c r="AL23" i="45"/>
  <c r="AL27" i="45"/>
  <c r="AL8" i="45"/>
  <c r="AL28" i="45"/>
  <c r="AL9" i="45"/>
  <c r="AL17" i="45"/>
  <c r="AL15" i="45"/>
  <c r="AL25" i="45"/>
  <c r="AL21" i="45"/>
  <c r="AL24" i="45"/>
  <c r="AL19" i="45"/>
  <c r="AL13" i="45"/>
  <c r="AL29" i="45"/>
  <c r="AT29" i="45" s="1"/>
  <c r="AL11" i="45"/>
  <c r="AK7" i="46"/>
  <c r="AK14" i="46"/>
  <c r="AK18" i="46"/>
  <c r="AK22" i="46"/>
  <c r="AK24" i="46"/>
  <c r="AK26" i="46"/>
  <c r="AK28" i="46"/>
  <c r="AK23" i="46"/>
  <c r="AK8" i="46"/>
  <c r="AK6" i="46"/>
  <c r="AK11" i="46"/>
  <c r="AK15" i="46"/>
  <c r="AK13" i="46"/>
  <c r="AK21" i="46"/>
  <c r="AK16" i="46"/>
  <c r="AK20" i="46"/>
  <c r="AK25" i="46"/>
  <c r="AK29" i="46"/>
  <c r="AK17" i="46"/>
  <c r="AK9" i="46"/>
  <c r="AK10" i="46"/>
  <c r="AK12" i="46"/>
  <c r="AK19" i="46"/>
  <c r="AK27" i="46"/>
  <c r="AF29" i="46"/>
  <c r="AF10" i="46"/>
  <c r="AF28" i="46"/>
  <c r="AF11" i="46"/>
  <c r="AF9" i="46"/>
  <c r="AF8" i="46"/>
  <c r="AF13" i="46"/>
  <c r="AF15" i="46"/>
  <c r="AF17" i="46"/>
  <c r="AF19" i="46"/>
  <c r="AV19" i="46" s="1"/>
  <c r="AF21" i="46"/>
  <c r="AF23" i="46"/>
  <c r="AF25" i="46"/>
  <c r="AF27" i="46"/>
  <c r="AF7" i="46"/>
  <c r="AF6" i="46"/>
  <c r="AF20" i="46"/>
  <c r="AF26" i="46"/>
  <c r="AV26" i="46" s="1"/>
  <c r="AF16" i="46"/>
  <c r="AF22" i="46"/>
  <c r="AF12" i="46"/>
  <c r="AF18" i="46"/>
  <c r="AF14" i="46"/>
  <c r="AF24" i="46"/>
  <c r="AL9" i="42"/>
  <c r="AL10" i="42"/>
  <c r="AL11" i="42"/>
  <c r="AL12" i="42"/>
  <c r="AL15" i="42"/>
  <c r="AT15" i="42" s="1"/>
  <c r="AL19" i="42"/>
  <c r="AT19" i="42" s="1"/>
  <c r="AL23" i="42"/>
  <c r="AL14" i="42"/>
  <c r="AL18" i="42"/>
  <c r="AL22" i="42"/>
  <c r="AL26" i="42"/>
  <c r="AL17" i="42"/>
  <c r="AL25" i="42"/>
  <c r="AL29" i="42"/>
  <c r="AL21" i="42"/>
  <c r="AL16" i="42"/>
  <c r="AL24" i="42"/>
  <c r="AL8" i="42"/>
  <c r="AL30" i="42" s="1"/>
  <c r="AL13" i="42"/>
  <c r="AL20" i="42"/>
  <c r="AT20" i="42" s="1"/>
  <c r="AL28" i="42"/>
  <c r="AL27" i="42"/>
  <c r="AJ8" i="47"/>
  <c r="AJ14" i="47"/>
  <c r="AJ18" i="47"/>
  <c r="AJ22" i="47"/>
  <c r="AJ10" i="47"/>
  <c r="AR10" i="47" s="1"/>
  <c r="AJ13" i="47"/>
  <c r="AJ17" i="47"/>
  <c r="AJ21" i="47"/>
  <c r="AR21" i="47" s="1"/>
  <c r="AJ6" i="47"/>
  <c r="AJ24" i="47"/>
  <c r="AJ26" i="47"/>
  <c r="AJ28" i="47"/>
  <c r="AJ11" i="47"/>
  <c r="AJ25" i="47"/>
  <c r="AJ29" i="47"/>
  <c r="AJ7" i="47"/>
  <c r="AJ19" i="47"/>
  <c r="AJ23" i="47"/>
  <c r="AJ16" i="47"/>
  <c r="AJ27" i="47"/>
  <c r="AJ15" i="47"/>
  <c r="AJ20" i="47"/>
  <c r="AJ9" i="47"/>
  <c r="AJ12" i="47"/>
  <c r="AF6" i="45"/>
  <c r="AV6" i="45" s="1"/>
  <c r="AF9" i="45"/>
  <c r="AF12" i="45"/>
  <c r="AF17" i="45"/>
  <c r="AF20" i="45"/>
  <c r="AV20" i="45" s="1"/>
  <c r="AF23" i="45"/>
  <c r="AV23" i="45" s="1"/>
  <c r="AF25" i="45"/>
  <c r="AF27" i="45"/>
  <c r="AF29" i="45"/>
  <c r="AF21" i="45"/>
  <c r="AF10" i="45"/>
  <c r="AV10" i="45" s="1"/>
  <c r="AF15" i="45"/>
  <c r="AV15" i="45" s="1"/>
  <c r="AF18" i="45"/>
  <c r="AF14" i="45"/>
  <c r="AF19" i="45"/>
  <c r="AF13" i="45"/>
  <c r="AF24" i="45"/>
  <c r="AF28" i="45"/>
  <c r="AV28" i="45" s="1"/>
  <c r="AF11" i="45"/>
  <c r="AV11" i="45" s="1"/>
  <c r="AF26" i="45"/>
  <c r="AV26" i="45" s="1"/>
  <c r="AF7" i="45"/>
  <c r="AF16" i="45"/>
  <c r="AF22" i="45"/>
  <c r="AF8" i="45"/>
  <c r="AC6" i="43"/>
  <c r="AS6" i="43" s="1"/>
  <c r="AC9" i="43"/>
  <c r="AC11" i="43"/>
  <c r="AS11" i="43" s="1"/>
  <c r="AC14" i="43"/>
  <c r="AC17" i="43"/>
  <c r="AC7" i="43"/>
  <c r="AC8" i="43"/>
  <c r="AC12" i="43"/>
  <c r="AC18" i="43"/>
  <c r="AC28" i="43"/>
  <c r="AC24" i="43"/>
  <c r="AC29" i="43"/>
  <c r="AC15" i="43"/>
  <c r="AC20" i="43"/>
  <c r="AC25" i="43"/>
  <c r="AC16" i="43"/>
  <c r="AC19" i="43"/>
  <c r="AS19" i="43" s="1"/>
  <c r="AC23" i="43"/>
  <c r="AC27" i="43"/>
  <c r="AC10" i="43"/>
  <c r="AS10" i="43" s="1"/>
  <c r="AM21" i="45"/>
  <c r="AM9" i="45"/>
  <c r="AM17" i="45"/>
  <c r="AM15" i="45"/>
  <c r="AM8" i="45"/>
  <c r="AM16" i="45"/>
  <c r="AM24" i="45"/>
  <c r="AM13" i="45"/>
  <c r="AM12" i="45"/>
  <c r="AM27" i="45"/>
  <c r="AM19" i="45"/>
  <c r="AU19" i="45" s="1"/>
  <c r="AM20" i="45"/>
  <c r="AM28" i="45"/>
  <c r="AM25" i="45"/>
  <c r="AM18" i="45"/>
  <c r="AU18" i="45" s="1"/>
  <c r="AM11" i="45"/>
  <c r="AM14" i="45"/>
  <c r="AM10" i="45"/>
  <c r="AM29" i="45"/>
  <c r="AM6" i="45"/>
  <c r="AM23" i="45"/>
  <c r="AM7" i="45"/>
  <c r="AM22" i="45"/>
  <c r="AM26" i="45"/>
  <c r="AU26" i="45" s="1"/>
  <c r="AJ8" i="48"/>
  <c r="AJ10" i="48"/>
  <c r="AJ6" i="48"/>
  <c r="AJ22" i="48"/>
  <c r="AJ24" i="48"/>
  <c r="AJ26" i="48"/>
  <c r="AJ28" i="48"/>
  <c r="AJ12" i="48"/>
  <c r="AJ14" i="48"/>
  <c r="AR14" i="48" s="1"/>
  <c r="AJ16" i="48"/>
  <c r="AJ18" i="48"/>
  <c r="AJ20" i="48"/>
  <c r="AJ7" i="48"/>
  <c r="AR7" i="48" s="1"/>
  <c r="AJ15" i="48"/>
  <c r="AJ13" i="48"/>
  <c r="AJ19" i="48"/>
  <c r="AJ17" i="48"/>
  <c r="AJ9" i="48"/>
  <c r="AJ11" i="48"/>
  <c r="AJ21" i="48"/>
  <c r="AJ23" i="48"/>
  <c r="AJ25" i="48"/>
  <c r="AJ27" i="48"/>
  <c r="AJ29" i="48"/>
  <c r="AP10" i="42"/>
  <c r="AP13" i="42"/>
  <c r="AP15" i="42"/>
  <c r="AP17" i="42"/>
  <c r="AP19" i="42"/>
  <c r="AP21" i="42"/>
  <c r="AP23" i="42"/>
  <c r="AP12" i="42"/>
  <c r="AP9" i="42"/>
  <c r="AP8" i="42"/>
  <c r="AP30" i="42" s="1"/>
  <c r="AP11" i="42"/>
  <c r="AP25" i="42"/>
  <c r="AP27" i="42"/>
  <c r="AP29" i="42"/>
  <c r="AP14" i="42"/>
  <c r="AP18" i="42"/>
  <c r="AP22" i="42"/>
  <c r="AP26" i="42"/>
  <c r="AP20" i="42"/>
  <c r="AP28" i="42"/>
  <c r="AP16" i="42"/>
  <c r="AP24" i="42"/>
  <c r="AJ10" i="45"/>
  <c r="AJ12" i="45"/>
  <c r="AJ14" i="45"/>
  <c r="AJ16" i="45"/>
  <c r="AJ18" i="45"/>
  <c r="AJ20" i="45"/>
  <c r="AJ21" i="45"/>
  <c r="AJ23" i="45"/>
  <c r="AJ9" i="45"/>
  <c r="AJ13" i="45"/>
  <c r="AJ17" i="45"/>
  <c r="AJ24" i="45"/>
  <c r="AJ27" i="45"/>
  <c r="AJ29" i="45"/>
  <c r="AJ6" i="45"/>
  <c r="AJ15" i="45"/>
  <c r="AJ7" i="45"/>
  <c r="AJ19" i="45"/>
  <c r="AJ26" i="45"/>
  <c r="AJ22" i="45"/>
  <c r="AJ25" i="45"/>
  <c r="AJ28" i="45"/>
  <c r="AJ11" i="45"/>
  <c r="AJ8" i="45"/>
  <c r="AB6" i="42"/>
  <c r="AR6" i="42" s="1"/>
  <c r="AB10" i="42"/>
  <c r="AR10" i="42" s="1"/>
  <c r="AB8" i="42"/>
  <c r="AB14" i="42"/>
  <c r="AR14" i="42" s="1"/>
  <c r="AB16" i="42"/>
  <c r="AR16" i="42" s="1"/>
  <c r="AB18" i="42"/>
  <c r="AR18" i="42" s="1"/>
  <c r="AB20" i="42"/>
  <c r="AR20" i="42" s="1"/>
  <c r="AB22" i="42"/>
  <c r="AR22" i="42" s="1"/>
  <c r="AB24" i="42"/>
  <c r="AR24" i="42" s="1"/>
  <c r="AB26" i="42"/>
  <c r="AB28" i="42"/>
  <c r="AB12" i="42"/>
  <c r="AR12" i="42" s="1"/>
  <c r="AB13" i="42"/>
  <c r="AB17" i="42"/>
  <c r="AB21" i="42"/>
  <c r="AB25" i="42"/>
  <c r="AB29" i="42"/>
  <c r="AB11" i="42"/>
  <c r="AB7" i="42"/>
  <c r="AR7" i="42" s="1"/>
  <c r="AB9" i="42"/>
  <c r="AB15" i="42"/>
  <c r="AB23" i="42"/>
  <c r="AB19" i="42"/>
  <c r="AB27" i="42"/>
  <c r="AB13" i="44"/>
  <c r="AB17" i="44"/>
  <c r="AB21" i="44"/>
  <c r="AR21" i="44" s="1"/>
  <c r="AB25" i="44"/>
  <c r="AR25" i="44" s="1"/>
  <c r="AB29" i="44"/>
  <c r="AR29" i="44" s="1"/>
  <c r="AB6" i="44"/>
  <c r="AB12" i="44"/>
  <c r="AB16" i="44"/>
  <c r="AB20" i="44"/>
  <c r="AB24" i="44"/>
  <c r="AR24" i="44" s="1"/>
  <c r="AB28" i="44"/>
  <c r="AR28" i="44" s="1"/>
  <c r="AB7" i="44"/>
  <c r="AR7" i="44" s="1"/>
  <c r="AB8" i="44"/>
  <c r="AB9" i="44"/>
  <c r="AB14" i="44"/>
  <c r="AB22" i="44"/>
  <c r="AB15" i="44"/>
  <c r="AB23" i="44"/>
  <c r="AB18" i="44"/>
  <c r="AB10" i="44"/>
  <c r="AB26" i="44"/>
  <c r="AB19" i="44"/>
  <c r="AB27" i="44"/>
  <c r="AB11" i="44"/>
  <c r="AC7" i="46"/>
  <c r="AS7" i="46" s="1"/>
  <c r="AC8" i="46"/>
  <c r="AC10" i="46"/>
  <c r="AC12" i="46"/>
  <c r="AC14" i="46"/>
  <c r="AC16" i="46"/>
  <c r="AC18" i="46"/>
  <c r="AC20" i="46"/>
  <c r="AC22" i="46"/>
  <c r="AC24" i="46"/>
  <c r="AC26" i="46"/>
  <c r="AC28" i="46"/>
  <c r="AC6" i="46"/>
  <c r="AC17" i="46"/>
  <c r="AC23" i="46"/>
  <c r="AC29" i="46"/>
  <c r="AC13" i="46"/>
  <c r="AS13" i="46" s="1"/>
  <c r="AC19" i="46"/>
  <c r="AC9" i="46"/>
  <c r="AC15" i="46"/>
  <c r="AC25" i="46"/>
  <c r="AS25" i="46" s="1"/>
  <c r="AC11" i="46"/>
  <c r="AC21" i="46"/>
  <c r="AC27" i="46"/>
  <c r="AS27" i="46" s="1"/>
  <c r="AB6" i="45"/>
  <c r="AB8" i="45"/>
  <c r="AB10" i="45"/>
  <c r="AB12" i="45"/>
  <c r="AB14" i="45"/>
  <c r="AB16" i="45"/>
  <c r="AB18" i="45"/>
  <c r="AB20" i="45"/>
  <c r="AB21" i="45"/>
  <c r="AB15" i="45"/>
  <c r="AB7" i="45"/>
  <c r="AB13" i="45"/>
  <c r="AB22" i="45"/>
  <c r="AB24" i="45"/>
  <c r="AB26" i="45"/>
  <c r="AB28" i="45"/>
  <c r="AB9" i="45"/>
  <c r="AR9" i="45" s="1"/>
  <c r="AB11" i="45"/>
  <c r="AB19" i="45"/>
  <c r="AB25" i="45"/>
  <c r="AB27" i="45"/>
  <c r="AB17" i="45"/>
  <c r="AB23" i="45"/>
  <c r="AB29" i="45"/>
  <c r="AO11" i="47"/>
  <c r="AO15" i="47"/>
  <c r="AW15" i="47" s="1"/>
  <c r="AO19" i="47"/>
  <c r="AW19" i="47" s="1"/>
  <c r="AO26" i="47"/>
  <c r="AO29" i="47"/>
  <c r="AO14" i="47"/>
  <c r="AO18" i="47"/>
  <c r="AO22" i="47"/>
  <c r="AW22" i="47" s="1"/>
  <c r="AO24" i="47"/>
  <c r="AW24" i="47" s="1"/>
  <c r="AO6" i="47"/>
  <c r="AO8" i="47"/>
  <c r="AO27" i="47"/>
  <c r="AO12" i="47"/>
  <c r="AO20" i="47"/>
  <c r="AO23" i="47"/>
  <c r="AO28" i="47"/>
  <c r="AO13" i="47"/>
  <c r="AO16" i="47"/>
  <c r="AO17" i="47"/>
  <c r="AO21" i="47"/>
  <c r="AO25" i="47"/>
  <c r="AO9" i="47"/>
  <c r="AW9" i="47" s="1"/>
  <c r="AO10" i="47"/>
  <c r="AO7" i="47"/>
  <c r="AC11" i="47"/>
  <c r="AC6" i="47"/>
  <c r="AC13" i="47"/>
  <c r="AC15" i="47"/>
  <c r="AC17" i="47"/>
  <c r="AC19" i="47"/>
  <c r="AC21" i="47"/>
  <c r="AC23" i="47"/>
  <c r="AC25" i="47"/>
  <c r="AS25" i="47" s="1"/>
  <c r="AC27" i="47"/>
  <c r="AC29" i="47"/>
  <c r="AC10" i="47"/>
  <c r="AC7" i="47"/>
  <c r="AS7" i="47" s="1"/>
  <c r="AC8" i="47"/>
  <c r="AC12" i="47"/>
  <c r="AC16" i="47"/>
  <c r="AC20" i="47"/>
  <c r="AC24" i="47"/>
  <c r="AS24" i="47" s="1"/>
  <c r="AC28" i="47"/>
  <c r="AC22" i="47"/>
  <c r="AC18" i="47"/>
  <c r="AC9" i="47"/>
  <c r="AS9" i="47" s="1"/>
  <c r="AC14" i="47"/>
  <c r="AC26" i="47"/>
  <c r="AN7" i="44"/>
  <c r="AN9" i="44"/>
  <c r="AV9" i="44" s="1"/>
  <c r="AN11" i="44"/>
  <c r="AN13" i="44"/>
  <c r="AN15" i="44"/>
  <c r="AN17" i="44"/>
  <c r="AN19" i="44"/>
  <c r="AN21" i="44"/>
  <c r="AN23" i="44"/>
  <c r="AN25" i="44"/>
  <c r="AN27" i="44"/>
  <c r="AN29" i="44"/>
  <c r="AN12" i="44"/>
  <c r="AV12" i="44" s="1"/>
  <c r="AN20" i="44"/>
  <c r="AV20" i="44" s="1"/>
  <c r="AN28" i="44"/>
  <c r="AN6" i="44"/>
  <c r="AN10" i="44"/>
  <c r="AN18" i="44"/>
  <c r="AN26" i="44"/>
  <c r="AN22" i="44"/>
  <c r="AN8" i="44"/>
  <c r="AV8" i="44" s="1"/>
  <c r="AN24" i="44"/>
  <c r="AV24" i="44" s="1"/>
  <c r="AN14" i="44"/>
  <c r="AN16" i="44"/>
  <c r="AM11" i="43"/>
  <c r="AU11" i="43" s="1"/>
  <c r="AM20" i="43"/>
  <c r="AM12" i="43"/>
  <c r="AM9" i="43"/>
  <c r="AM25" i="43"/>
  <c r="AU25" i="43" s="1"/>
  <c r="AM29" i="43"/>
  <c r="AU29" i="43" s="1"/>
  <c r="AM10" i="43"/>
  <c r="AM7" i="43"/>
  <c r="AM21" i="43"/>
  <c r="AM13" i="43"/>
  <c r="AM23" i="43"/>
  <c r="AM27" i="43"/>
  <c r="AM8" i="43"/>
  <c r="AM24" i="43"/>
  <c r="AM6" i="43"/>
  <c r="AM14" i="43"/>
  <c r="AM19" i="43"/>
  <c r="AP7" i="48"/>
  <c r="AP10" i="48"/>
  <c r="AP12" i="48"/>
  <c r="AP20" i="48"/>
  <c r="AX20" i="48" s="1"/>
  <c r="AP25" i="48"/>
  <c r="AP13" i="48"/>
  <c r="AP9" i="48"/>
  <c r="AP16" i="48"/>
  <c r="AP23" i="48"/>
  <c r="AP15" i="48"/>
  <c r="AP19" i="48"/>
  <c r="AP8" i="48"/>
  <c r="AP27" i="48"/>
  <c r="AP22" i="48"/>
  <c r="AP24" i="48"/>
  <c r="AP26" i="48"/>
  <c r="AP28" i="48"/>
  <c r="AP14" i="48"/>
  <c r="AP18" i="48"/>
  <c r="AP21" i="48"/>
  <c r="AP6" i="48"/>
  <c r="AP17" i="48"/>
  <c r="AP29" i="48"/>
  <c r="AP11" i="48"/>
  <c r="AH26" i="43"/>
  <c r="AC26" i="43"/>
  <c r="AO26" i="43"/>
  <c r="AO27" i="43"/>
  <c r="AB14" i="43"/>
  <c r="AO19" i="43"/>
  <c r="AO14" i="43"/>
  <c r="AL19" i="43"/>
  <c r="AL23" i="43"/>
  <c r="AF25" i="43"/>
  <c r="AF18" i="43"/>
  <c r="AL14" i="43"/>
  <c r="AL18" i="43"/>
  <c r="AO21" i="43"/>
  <c r="AN24" i="43"/>
  <c r="AO15" i="43"/>
  <c r="AP24" i="43"/>
  <c r="AF15" i="43"/>
  <c r="AJ19" i="43"/>
  <c r="AM22" i="43"/>
  <c r="AL25" i="43"/>
  <c r="AG26" i="43"/>
  <c r="AP26" i="43"/>
  <c r="BK27" i="43"/>
  <c r="Q27" i="43" s="1"/>
  <c r="BJ28" i="43"/>
  <c r="P28" i="43" s="1"/>
  <c r="BJ26" i="43"/>
  <c r="P26" i="43" s="1"/>
  <c r="BL28" i="43"/>
  <c r="R28" i="43" s="1"/>
  <c r="AB19" i="43"/>
  <c r="AE22" i="43"/>
  <c r="AD18" i="43"/>
  <c r="AG14" i="43"/>
  <c r="AN25" i="43"/>
  <c r="AJ14" i="43"/>
  <c r="AN15" i="43"/>
  <c r="AF24" i="43"/>
  <c r="AD23" i="43"/>
  <c r="AN18" i="43"/>
  <c r="T14" i="43"/>
  <c r="L14" i="43" s="1"/>
  <c r="AG21" i="43"/>
  <c r="AH24" i="43"/>
  <c r="AD19" i="43"/>
  <c r="AD14" i="43"/>
  <c r="AG15" i="43"/>
  <c r="T24" i="43"/>
  <c r="L24" i="43" s="1"/>
  <c r="BJ17" i="43"/>
  <c r="P17" i="43" s="1"/>
  <c r="BG13" i="43"/>
  <c r="M13" i="43" s="1"/>
  <c r="BI15" i="43"/>
  <c r="O15" i="43" s="1"/>
  <c r="BK17" i="43"/>
  <c r="Q17" i="43" s="1"/>
  <c r="BM19" i="43"/>
  <c r="S19" i="43" s="1"/>
  <c r="BH22" i="43"/>
  <c r="N22" i="43" s="1"/>
  <c r="BL29" i="43"/>
  <c r="R29" i="43" s="1"/>
  <c r="BK16" i="43"/>
  <c r="Q16" i="43" s="1"/>
  <c r="BM18" i="43"/>
  <c r="S18" i="43" s="1"/>
  <c r="BH21" i="43"/>
  <c r="N21" i="43" s="1"/>
  <c r="BL25" i="43"/>
  <c r="R25" i="43" s="1"/>
  <c r="BI17" i="43"/>
  <c r="O17" i="43" s="1"/>
  <c r="BK19" i="43"/>
  <c r="Q19" i="43" s="1"/>
  <c r="BK29" i="43"/>
  <c r="Q29" i="43" s="1"/>
  <c r="BG22" i="43"/>
  <c r="M22" i="43" s="1"/>
  <c r="BJ16" i="43"/>
  <c r="P16" i="43" s="1"/>
  <c r="BL18" i="43"/>
  <c r="R18" i="43" s="1"/>
  <c r="BG21" i="43"/>
  <c r="M21" i="43" s="1"/>
  <c r="BH13" i="43"/>
  <c r="N13" i="43" s="1"/>
  <c r="BJ15" i="43"/>
  <c r="P15" i="43" s="1"/>
  <c r="BL17" i="43"/>
  <c r="R17" i="43" s="1"/>
  <c r="BI22" i="43"/>
  <c r="O22" i="43" s="1"/>
  <c r="BM29" i="43"/>
  <c r="S29" i="43" s="1"/>
  <c r="BM13" i="43"/>
  <c r="S13" i="43" s="1"/>
  <c r="BJ18" i="43"/>
  <c r="P18" i="43" s="1"/>
  <c r="BL20" i="43"/>
  <c r="R20" i="43" s="1"/>
  <c r="T20" i="43" s="1"/>
  <c r="L20" i="43" s="1"/>
  <c r="BG23" i="43"/>
  <c r="M23" i="43" s="1"/>
  <c r="AU21" i="46"/>
  <c r="AV18" i="46" l="1"/>
  <c r="AV13" i="46"/>
  <c r="AU17" i="48"/>
  <c r="AS16" i="42"/>
  <c r="AW11" i="42"/>
  <c r="AT7" i="47"/>
  <c r="AU19" i="42"/>
  <c r="AT6" i="47"/>
  <c r="AT29" i="47"/>
  <c r="AT10" i="47"/>
  <c r="AT11" i="47"/>
  <c r="AT25" i="42"/>
  <c r="AX23" i="45"/>
  <c r="AT12" i="42"/>
  <c r="AR19" i="42"/>
  <c r="AT21" i="42"/>
  <c r="AT26" i="42"/>
  <c r="AX21" i="45"/>
  <c r="AT18" i="47"/>
  <c r="AT14" i="47"/>
  <c r="AT25" i="47"/>
  <c r="AT15" i="47"/>
  <c r="AT9" i="47"/>
  <c r="S30" i="45"/>
  <c r="AX25" i="45"/>
  <c r="N30" i="45"/>
  <c r="P30" i="45"/>
  <c r="AH7" i="45"/>
  <c r="AX7" i="45" s="1"/>
  <c r="O30" i="45"/>
  <c r="AX26" i="45"/>
  <c r="AX12" i="45"/>
  <c r="AX27" i="45"/>
  <c r="AS12" i="48"/>
  <c r="AV28" i="46"/>
  <c r="AS15" i="46"/>
  <c r="AV14" i="42"/>
  <c r="AW13" i="43"/>
  <c r="AW26" i="48"/>
  <c r="AS9" i="44"/>
  <c r="AS15" i="44"/>
  <c r="AR28" i="42"/>
  <c r="AT16" i="42"/>
  <c r="AT14" i="42"/>
  <c r="AT16" i="47"/>
  <c r="AT28" i="47"/>
  <c r="AX11" i="45"/>
  <c r="AS15" i="43"/>
  <c r="AS17" i="43"/>
  <c r="AV7" i="45"/>
  <c r="AV18" i="45"/>
  <c r="AV9" i="42"/>
  <c r="AW23" i="43"/>
  <c r="AW11" i="43"/>
  <c r="AW25" i="48"/>
  <c r="AW23" i="44"/>
  <c r="AS29" i="44"/>
  <c r="AS27" i="43"/>
  <c r="AS8" i="43"/>
  <c r="AV22" i="45"/>
  <c r="AV12" i="45"/>
  <c r="AV10" i="42"/>
  <c r="AV23" i="42"/>
  <c r="AW21" i="48"/>
  <c r="AW9" i="48"/>
  <c r="AW12" i="44"/>
  <c r="AS24" i="44"/>
  <c r="AS10" i="44"/>
  <c r="AS7" i="44"/>
  <c r="AX18" i="45"/>
  <c r="AX10" i="45"/>
  <c r="AW14" i="45"/>
  <c r="AW20" i="45"/>
  <c r="AS21" i="48"/>
  <c r="AX8" i="47"/>
  <c r="AV18" i="48"/>
  <c r="AV20" i="42"/>
  <c r="AV28" i="42"/>
  <c r="AV21" i="42"/>
  <c r="AW10" i="48"/>
  <c r="AW27" i="47"/>
  <c r="AS23" i="43"/>
  <c r="AS20" i="43"/>
  <c r="AV21" i="45"/>
  <c r="AS28" i="43"/>
  <c r="AV14" i="45"/>
  <c r="AR9" i="43"/>
  <c r="AX7" i="47"/>
  <c r="AU25" i="46"/>
  <c r="AW8" i="47"/>
  <c r="AW18" i="47"/>
  <c r="AT7" i="44"/>
  <c r="AW29" i="47"/>
  <c r="AT21" i="44"/>
  <c r="AT18" i="44"/>
  <c r="AX15" i="47"/>
  <c r="AX20" i="47"/>
  <c r="AU13" i="47"/>
  <c r="AR19" i="47"/>
  <c r="AR16" i="47"/>
  <c r="AR29" i="47"/>
  <c r="AR26" i="47"/>
  <c r="AR17" i="47"/>
  <c r="AX18" i="44"/>
  <c r="AX21" i="44"/>
  <c r="AX13" i="44"/>
  <c r="AS14" i="42"/>
  <c r="AW6" i="45"/>
  <c r="AS12" i="45"/>
  <c r="AU15" i="42"/>
  <c r="AR28" i="43"/>
  <c r="AU21" i="42"/>
  <c r="AR14" i="46"/>
  <c r="AS25" i="48"/>
  <c r="AU22" i="46"/>
  <c r="AT19" i="46"/>
  <c r="AS7" i="45"/>
  <c r="AU23" i="47"/>
  <c r="AT15" i="48"/>
  <c r="AV17" i="48"/>
  <c r="AX16" i="47"/>
  <c r="AV25" i="48"/>
  <c r="AW10" i="46"/>
  <c r="AU8" i="46"/>
  <c r="AT15" i="46"/>
  <c r="AW24" i="48"/>
  <c r="AR16" i="43"/>
  <c r="AR11" i="43"/>
  <c r="AX24" i="48"/>
  <c r="AR26" i="43"/>
  <c r="AW19" i="43"/>
  <c r="AX15" i="48"/>
  <c r="AW23" i="47"/>
  <c r="AV29" i="45"/>
  <c r="AR15" i="47"/>
  <c r="AT23" i="42"/>
  <c r="AT11" i="42"/>
  <c r="AV27" i="42"/>
  <c r="AV11" i="42"/>
  <c r="AW12" i="43"/>
  <c r="AW8" i="48"/>
  <c r="AT22" i="44"/>
  <c r="AT9" i="44"/>
  <c r="AW13" i="44"/>
  <c r="AW29" i="44"/>
  <c r="AS6" i="44"/>
  <c r="AS18" i="44"/>
  <c r="AS21" i="44"/>
  <c r="AU27" i="43"/>
  <c r="AR24" i="47"/>
  <c r="AX27" i="48"/>
  <c r="AX7" i="48"/>
  <c r="AW16" i="47"/>
  <c r="AW6" i="47"/>
  <c r="AR17" i="42"/>
  <c r="AR26" i="42"/>
  <c r="AV17" i="45"/>
  <c r="AR12" i="47"/>
  <c r="AR27" i="47"/>
  <c r="AR22" i="47"/>
  <c r="AW23" i="48"/>
  <c r="AW15" i="48"/>
  <c r="AS27" i="44"/>
  <c r="AW19" i="46"/>
  <c r="AW12" i="46"/>
  <c r="AR25" i="43"/>
  <c r="AR15" i="43"/>
  <c r="AR18" i="43"/>
  <c r="AX21" i="43"/>
  <c r="AT27" i="43"/>
  <c r="AW23" i="45"/>
  <c r="AR8" i="46"/>
  <c r="AR22" i="46"/>
  <c r="AR9" i="42"/>
  <c r="AV16" i="45"/>
  <c r="AV9" i="45"/>
  <c r="AT17" i="42"/>
  <c r="AW7" i="48"/>
  <c r="AW18" i="48"/>
  <c r="AS23" i="44"/>
  <c r="AT22" i="47"/>
  <c r="AU16" i="42"/>
  <c r="AW8" i="46"/>
  <c r="AV7" i="47"/>
  <c r="AS28" i="47"/>
  <c r="AI18" i="44"/>
  <c r="AR14" i="44"/>
  <c r="AR24" i="48"/>
  <c r="AX20" i="43"/>
  <c r="AV9" i="47"/>
  <c r="AV6" i="47"/>
  <c r="AX26" i="44"/>
  <c r="AT20" i="43"/>
  <c r="AT11" i="43"/>
  <c r="AT21" i="43"/>
  <c r="AW9" i="46"/>
  <c r="AW26" i="45"/>
  <c r="AW27" i="45"/>
  <c r="AW17" i="45"/>
  <c r="AS26" i="48"/>
  <c r="AR23" i="44"/>
  <c r="AR9" i="44"/>
  <c r="AX19" i="48"/>
  <c r="AW28" i="47"/>
  <c r="AR23" i="47"/>
  <c r="AV13" i="42"/>
  <c r="AX29" i="44"/>
  <c r="AX14" i="44"/>
  <c r="AW24" i="43"/>
  <c r="AT16" i="44"/>
  <c r="AT24" i="43"/>
  <c r="AW22" i="44"/>
  <c r="AW14" i="46"/>
  <c r="AW16" i="45"/>
  <c r="AW29" i="45"/>
  <c r="AW19" i="45"/>
  <c r="AW11" i="45"/>
  <c r="AU24" i="42"/>
  <c r="AU11" i="42"/>
  <c r="AR13" i="46"/>
  <c r="AS20" i="48"/>
  <c r="AT29" i="48"/>
  <c r="AT22" i="48"/>
  <c r="AT13" i="48"/>
  <c r="AT16" i="48"/>
  <c r="AT27" i="44"/>
  <c r="AV16" i="44"/>
  <c r="AV18" i="44"/>
  <c r="AV17" i="44"/>
  <c r="AR6" i="44"/>
  <c r="AV27" i="47"/>
  <c r="AT11" i="46"/>
  <c r="AX28" i="47"/>
  <c r="AW27" i="46"/>
  <c r="AR18" i="48"/>
  <c r="AR25" i="48"/>
  <c r="AR16" i="48"/>
  <c r="AU10" i="45"/>
  <c r="AU16" i="45"/>
  <c r="AX10" i="43"/>
  <c r="AX27" i="44"/>
  <c r="AX19" i="44"/>
  <c r="AX11" i="44"/>
  <c r="AW15" i="46"/>
  <c r="AW29" i="46"/>
  <c r="AR29" i="48"/>
  <c r="AR19" i="48"/>
  <c r="AU20" i="45"/>
  <c r="AU13" i="45"/>
  <c r="AX23" i="43"/>
  <c r="AX16" i="44"/>
  <c r="AX6" i="44"/>
  <c r="AT13" i="44"/>
  <c r="AT28" i="44"/>
  <c r="AT12" i="44"/>
  <c r="AW18" i="44"/>
  <c r="AW21" i="46"/>
  <c r="AW15" i="45"/>
  <c r="AR23" i="46"/>
  <c r="AW26" i="44"/>
  <c r="AW25" i="44"/>
  <c r="AX9" i="45"/>
  <c r="AX19" i="45"/>
  <c r="AX22" i="45"/>
  <c r="AR27" i="43"/>
  <c r="AR27" i="45"/>
  <c r="AX6" i="45"/>
  <c r="AU29" i="46"/>
  <c r="AU14" i="46"/>
  <c r="AU13" i="46"/>
  <c r="AX6" i="47"/>
  <c r="AT26" i="45"/>
  <c r="AT7" i="45"/>
  <c r="AQ29" i="44"/>
  <c r="AR22" i="44"/>
  <c r="AQ27" i="46"/>
  <c r="AX27" i="43"/>
  <c r="AV24" i="47"/>
  <c r="AW16" i="42"/>
  <c r="AW25" i="42"/>
  <c r="AT28" i="43"/>
  <c r="AW13" i="46"/>
  <c r="AS18" i="45"/>
  <c r="AU10" i="42"/>
  <c r="AU22" i="42"/>
  <c r="AU9" i="42"/>
  <c r="AU12" i="46"/>
  <c r="AX29" i="47"/>
  <c r="AW10" i="42"/>
  <c r="AW23" i="42"/>
  <c r="AS21" i="45"/>
  <c r="AS8" i="45"/>
  <c r="AU14" i="42"/>
  <c r="AS16" i="48"/>
  <c r="AS9" i="48"/>
  <c r="AT24" i="48"/>
  <c r="AR6" i="43"/>
  <c r="AW13" i="48"/>
  <c r="AX24" i="44"/>
  <c r="AU25" i="44"/>
  <c r="AT9" i="48"/>
  <c r="AR6" i="48"/>
  <c r="AV26" i="43"/>
  <c r="AT16" i="45"/>
  <c r="AT15" i="45"/>
  <c r="AV23" i="46"/>
  <c r="AV11" i="46"/>
  <c r="AU24" i="48"/>
  <c r="AS6" i="46"/>
  <c r="AT23" i="48"/>
  <c r="AT27" i="46"/>
  <c r="AU8" i="48"/>
  <c r="AW16" i="43"/>
  <c r="AV8" i="46"/>
  <c r="AT10" i="45"/>
  <c r="AV16" i="42"/>
  <c r="AV27" i="48"/>
  <c r="AT17" i="48"/>
  <c r="AT8" i="45"/>
  <c r="AV25" i="46"/>
  <c r="AV9" i="46"/>
  <c r="AU27" i="48"/>
  <c r="AU7" i="48"/>
  <c r="AR11" i="48"/>
  <c r="AU22" i="45"/>
  <c r="AU24" i="45"/>
  <c r="AU17" i="44"/>
  <c r="AV20" i="47"/>
  <c r="AV12" i="47"/>
  <c r="AV13" i="47"/>
  <c r="AR13" i="44"/>
  <c r="AV10" i="43"/>
  <c r="AU11" i="47"/>
  <c r="AV20" i="48"/>
  <c r="AT25" i="45"/>
  <c r="AX6" i="43"/>
  <c r="AU11" i="48"/>
  <c r="AW25" i="45"/>
  <c r="AV11" i="47"/>
  <c r="AV14" i="47"/>
  <c r="AR15" i="46"/>
  <c r="AR24" i="46"/>
  <c r="AU22" i="47"/>
  <c r="AW20" i="42"/>
  <c r="AU16" i="46"/>
  <c r="AX22" i="43"/>
  <c r="AX28" i="43"/>
  <c r="AT6" i="45"/>
  <c r="AQ24" i="43"/>
  <c r="AX29" i="48"/>
  <c r="AQ18" i="48"/>
  <c r="AQ12" i="48"/>
  <c r="AU14" i="43"/>
  <c r="AQ7" i="43"/>
  <c r="AQ9" i="43"/>
  <c r="AV22" i="44"/>
  <c r="AV21" i="44"/>
  <c r="AQ13" i="44"/>
  <c r="AI16" i="47"/>
  <c r="AR28" i="45"/>
  <c r="AI13" i="45"/>
  <c r="AR20" i="45"/>
  <c r="AR12" i="45"/>
  <c r="AS12" i="46"/>
  <c r="AI16" i="44"/>
  <c r="AR15" i="48"/>
  <c r="AX7" i="46"/>
  <c r="AX22" i="46"/>
  <c r="AX17" i="43"/>
  <c r="AW13" i="42"/>
  <c r="AS29" i="45"/>
  <c r="AS11" i="45"/>
  <c r="AV8" i="43"/>
  <c r="AU10" i="47"/>
  <c r="AI20" i="44"/>
  <c r="AX17" i="48"/>
  <c r="AX14" i="48"/>
  <c r="AU23" i="43"/>
  <c r="AQ12" i="43"/>
  <c r="AQ27" i="44"/>
  <c r="AV19" i="44"/>
  <c r="AS13" i="47"/>
  <c r="AR12" i="44"/>
  <c r="AW14" i="42"/>
  <c r="AW27" i="42"/>
  <c r="AW21" i="42"/>
  <c r="AS9" i="45"/>
  <c r="AU20" i="47"/>
  <c r="AV28" i="48"/>
  <c r="AX21" i="48"/>
  <c r="AX26" i="48"/>
  <c r="AU8" i="43"/>
  <c r="AS11" i="47"/>
  <c r="AU17" i="45"/>
  <c r="AS10" i="42"/>
  <c r="AS8" i="46"/>
  <c r="AT17" i="45"/>
  <c r="AT14" i="45"/>
  <c r="AU18" i="48"/>
  <c r="AU8" i="44"/>
  <c r="AU13" i="44"/>
  <c r="AX19" i="42"/>
  <c r="AS21" i="42"/>
  <c r="AX11" i="42"/>
  <c r="AU7" i="47"/>
  <c r="AQ21" i="46"/>
  <c r="AR7" i="47"/>
  <c r="AR28" i="47"/>
  <c r="AW22" i="45"/>
  <c r="AR17" i="46"/>
  <c r="AU28" i="46"/>
  <c r="AU10" i="46"/>
  <c r="AU24" i="46"/>
  <c r="AT26" i="44"/>
  <c r="AX18" i="47"/>
  <c r="AX11" i="47"/>
  <c r="AS14" i="43"/>
  <c r="AW20" i="48"/>
  <c r="AW11" i="48"/>
  <c r="AX28" i="45"/>
  <c r="AT21" i="47"/>
  <c r="AX11" i="48"/>
  <c r="AT19" i="43"/>
  <c r="AR18" i="45"/>
  <c r="AI10" i="45"/>
  <c r="AS10" i="46"/>
  <c r="AX10" i="42"/>
  <c r="AV16" i="46"/>
  <c r="AV21" i="46"/>
  <c r="AX17" i="46"/>
  <c r="AX29" i="46"/>
  <c r="AX9" i="46"/>
  <c r="AU19" i="48"/>
  <c r="AU12" i="48"/>
  <c r="AU21" i="44"/>
  <c r="AU29" i="44"/>
  <c r="AU27" i="44"/>
  <c r="AS6" i="45"/>
  <c r="AS17" i="45"/>
  <c r="AR25" i="46"/>
  <c r="AV14" i="43"/>
  <c r="AU24" i="47"/>
  <c r="AU25" i="47"/>
  <c r="AS18" i="48"/>
  <c r="AU20" i="46"/>
  <c r="AT28" i="48"/>
  <c r="AS13" i="42"/>
  <c r="AS25" i="42"/>
  <c r="AX26" i="42"/>
  <c r="AV15" i="46"/>
  <c r="AQ23" i="46"/>
  <c r="AT24" i="45"/>
  <c r="AU10" i="48"/>
  <c r="AU11" i="44"/>
  <c r="AV6" i="43"/>
  <c r="AU21" i="47"/>
  <c r="AT17" i="46"/>
  <c r="AT23" i="46"/>
  <c r="AX10" i="47"/>
  <c r="AS24" i="46"/>
  <c r="AI28" i="48"/>
  <c r="AI9" i="48"/>
  <c r="AX26" i="43"/>
  <c r="AI29" i="45"/>
  <c r="AV29" i="46"/>
  <c r="AQ23" i="45"/>
  <c r="AQ15" i="46"/>
  <c r="AT11" i="45"/>
  <c r="AX15" i="46"/>
  <c r="AI11" i="43"/>
  <c r="AI25" i="46"/>
  <c r="AI14" i="48"/>
  <c r="AR28" i="48"/>
  <c r="AR27" i="48"/>
  <c r="AU6" i="45"/>
  <c r="AU29" i="45"/>
  <c r="AV25" i="47"/>
  <c r="AR17" i="44"/>
  <c r="AR15" i="44"/>
  <c r="AQ24" i="46"/>
  <c r="AX8" i="48"/>
  <c r="AV20" i="43"/>
  <c r="AV7" i="43"/>
  <c r="AS20" i="45"/>
  <c r="AU19" i="47"/>
  <c r="AX11" i="43"/>
  <c r="AV7" i="48"/>
  <c r="AV6" i="48"/>
  <c r="AT26" i="43"/>
  <c r="AX22" i="44"/>
  <c r="AX23" i="44"/>
  <c r="AS11" i="42"/>
  <c r="AT18" i="48"/>
  <c r="AT8" i="48"/>
  <c r="AS17" i="48"/>
  <c r="AS22" i="48"/>
  <c r="AS11" i="48"/>
  <c r="AT10" i="46"/>
  <c r="AT14" i="46"/>
  <c r="AI21" i="44"/>
  <c r="AU10" i="44"/>
  <c r="AU15" i="44"/>
  <c r="AU16" i="44"/>
  <c r="AS24" i="45"/>
  <c r="AS14" i="45"/>
  <c r="AS19" i="45"/>
  <c r="AU17" i="47"/>
  <c r="AQ29" i="46"/>
  <c r="AI19" i="48"/>
  <c r="AV21" i="48"/>
  <c r="AU23" i="42"/>
  <c r="AU8" i="42"/>
  <c r="AQ21" i="48"/>
  <c r="AW28" i="46"/>
  <c r="AR19" i="46"/>
  <c r="AR16" i="46"/>
  <c r="AR11" i="46"/>
  <c r="AT11" i="44"/>
  <c r="AT20" i="44"/>
  <c r="AV15" i="42"/>
  <c r="AI16" i="42"/>
  <c r="AW7" i="43"/>
  <c r="AW28" i="44"/>
  <c r="AW7" i="44"/>
  <c r="AV25" i="45"/>
  <c r="AS12" i="44"/>
  <c r="AS19" i="44"/>
  <c r="AS14" i="44"/>
  <c r="AR29" i="42"/>
  <c r="AR13" i="42"/>
  <c r="AR29" i="43"/>
  <c r="AT18" i="42"/>
  <c r="AT10" i="42"/>
  <c r="AT24" i="47"/>
  <c r="AU23" i="45"/>
  <c r="AI6" i="45"/>
  <c r="AT12" i="45"/>
  <c r="AR29" i="46"/>
  <c r="AQ8" i="46"/>
  <c r="AI19" i="46"/>
  <c r="AX28" i="48"/>
  <c r="AW20" i="47"/>
  <c r="AR20" i="48"/>
  <c r="AS29" i="43"/>
  <c r="AS12" i="43"/>
  <c r="AV8" i="45"/>
  <c r="AD30" i="42"/>
  <c r="AT30" i="42" s="1"/>
  <c r="AB30" i="42"/>
  <c r="AS8" i="42"/>
  <c r="AQ11" i="48"/>
  <c r="AX16" i="48"/>
  <c r="AQ15" i="44"/>
  <c r="AI7" i="47"/>
  <c r="AW12" i="47"/>
  <c r="AI26" i="44"/>
  <c r="AR8" i="44"/>
  <c r="AR25" i="45"/>
  <c r="AR22" i="45"/>
  <c r="AW15" i="43"/>
  <c r="AQ25" i="45"/>
  <c r="AV29" i="48"/>
  <c r="AX25" i="42"/>
  <c r="AX12" i="42"/>
  <c r="AX17" i="42"/>
  <c r="AR11" i="45"/>
  <c r="AM30" i="45"/>
  <c r="AQ28" i="48"/>
  <c r="AX28" i="42"/>
  <c r="AX19" i="47"/>
  <c r="AU16" i="47"/>
  <c r="AQ25" i="47"/>
  <c r="AQ13" i="47"/>
  <c r="AU15" i="48"/>
  <c r="AV14" i="48"/>
  <c r="AV26" i="48"/>
  <c r="AS24" i="42"/>
  <c r="AS28" i="42"/>
  <c r="AS22" i="42"/>
  <c r="AS23" i="42"/>
  <c r="AV13" i="48"/>
  <c r="AS26" i="42"/>
  <c r="AR8" i="45"/>
  <c r="AR15" i="45"/>
  <c r="AR24" i="45"/>
  <c r="AX14" i="42"/>
  <c r="AX20" i="42"/>
  <c r="AX23" i="42"/>
  <c r="AX15" i="42"/>
  <c r="AV17" i="46"/>
  <c r="AU7" i="44"/>
  <c r="AI18" i="47"/>
  <c r="AS15" i="42"/>
  <c r="AS18" i="42"/>
  <c r="AS27" i="42"/>
  <c r="AS9" i="42"/>
  <c r="AL30" i="48"/>
  <c r="AT19" i="48"/>
  <c r="AT12" i="48"/>
  <c r="AU29" i="42"/>
  <c r="AK30" i="48"/>
  <c r="AU9" i="46"/>
  <c r="AL30" i="44"/>
  <c r="AN30" i="45"/>
  <c r="AL30" i="47"/>
  <c r="AR17" i="45"/>
  <c r="AQ6" i="47"/>
  <c r="AI29" i="44"/>
  <c r="AU13" i="42"/>
  <c r="AO30" i="46"/>
  <c r="AD30" i="47"/>
  <c r="AI17" i="46"/>
  <c r="AI12" i="44"/>
  <c r="AU12" i="43"/>
  <c r="AS6" i="47"/>
  <c r="AQ9" i="47"/>
  <c r="AI15" i="45"/>
  <c r="AC30" i="45"/>
  <c r="AT18" i="43"/>
  <c r="AR19" i="45"/>
  <c r="AS21" i="46"/>
  <c r="AV21" i="43"/>
  <c r="AV11" i="43"/>
  <c r="AV15" i="48"/>
  <c r="AI13" i="46"/>
  <c r="AI22" i="42"/>
  <c r="AC30" i="42"/>
  <c r="AS30" i="42" s="1"/>
  <c r="AQ15" i="47"/>
  <c r="AQ10" i="48"/>
  <c r="AQ20" i="47"/>
  <c r="AQ14" i="47"/>
  <c r="AX18" i="42"/>
  <c r="AI8" i="46"/>
  <c r="AI16" i="46"/>
  <c r="AT20" i="45"/>
  <c r="AT21" i="45"/>
  <c r="AT23" i="45"/>
  <c r="AT13" i="45"/>
  <c r="AI27" i="45"/>
  <c r="AX14" i="46"/>
  <c r="AQ26" i="46"/>
  <c r="AQ16" i="46"/>
  <c r="AQ17" i="47"/>
  <c r="AQ18" i="42"/>
  <c r="AQ8" i="43"/>
  <c r="AV27" i="46"/>
  <c r="AQ7" i="46"/>
  <c r="AQ10" i="46"/>
  <c r="AU29" i="48"/>
  <c r="T30" i="45"/>
  <c r="AV7" i="44"/>
  <c r="AV23" i="44"/>
  <c r="AV14" i="44"/>
  <c r="AT25" i="43"/>
  <c r="AS19" i="47"/>
  <c r="AK30" i="47"/>
  <c r="AS20" i="47"/>
  <c r="AS27" i="47"/>
  <c r="AI17" i="48"/>
  <c r="AI21" i="48"/>
  <c r="AR22" i="48"/>
  <c r="AI12" i="48"/>
  <c r="AG30" i="45"/>
  <c r="AU15" i="45"/>
  <c r="AU21" i="45"/>
  <c r="AU9" i="44"/>
  <c r="AU14" i="44"/>
  <c r="AQ18" i="44"/>
  <c r="AQ12" i="44"/>
  <c r="AV29" i="47"/>
  <c r="AI28" i="47"/>
  <c r="AV21" i="47"/>
  <c r="AQ12" i="46"/>
  <c r="AR26" i="44"/>
  <c r="AW15" i="42"/>
  <c r="AW29" i="42"/>
  <c r="AG30" i="42"/>
  <c r="AW30" i="42" s="1"/>
  <c r="AW8" i="42"/>
  <c r="AU19" i="43"/>
  <c r="AU21" i="43"/>
  <c r="AU20" i="43"/>
  <c r="AQ6" i="46"/>
  <c r="AX22" i="48"/>
  <c r="AX13" i="48"/>
  <c r="AX25" i="48"/>
  <c r="T30" i="44"/>
  <c r="AV12" i="43"/>
  <c r="AV23" i="43"/>
  <c r="AV9" i="43"/>
  <c r="AS13" i="45"/>
  <c r="AS23" i="45"/>
  <c r="AS25" i="45"/>
  <c r="AK30" i="45"/>
  <c r="AQ16" i="47"/>
  <c r="AQ29" i="47"/>
  <c r="AI25" i="45"/>
  <c r="AI28" i="44"/>
  <c r="AR10" i="45"/>
  <c r="AX16" i="43"/>
  <c r="AX12" i="43"/>
  <c r="AX8" i="43"/>
  <c r="AX15" i="43"/>
  <c r="AV16" i="48"/>
  <c r="AV23" i="48"/>
  <c r="AV12" i="48"/>
  <c r="AI11" i="48"/>
  <c r="AT29" i="43"/>
  <c r="AT6" i="43"/>
  <c r="AT9" i="43"/>
  <c r="AR18" i="47"/>
  <c r="AR9" i="47"/>
  <c r="AI6" i="47"/>
  <c r="AR8" i="47"/>
  <c r="AX12" i="44"/>
  <c r="AX9" i="44"/>
  <c r="AS12" i="42"/>
  <c r="AT10" i="48"/>
  <c r="AT26" i="48"/>
  <c r="AT20" i="48"/>
  <c r="AU28" i="42"/>
  <c r="AU20" i="42"/>
  <c r="AU12" i="42"/>
  <c r="AW10" i="45"/>
  <c r="AW21" i="45"/>
  <c r="AW9" i="45"/>
  <c r="AQ18" i="45"/>
  <c r="AW12" i="45"/>
  <c r="AW17" i="46"/>
  <c r="AW7" i="46"/>
  <c r="AR27" i="46"/>
  <c r="AR21" i="46"/>
  <c r="AR26" i="46"/>
  <c r="AR18" i="46"/>
  <c r="AI25" i="47"/>
  <c r="AW14" i="47"/>
  <c r="AW11" i="47"/>
  <c r="AU26" i="46"/>
  <c r="AT19" i="44"/>
  <c r="AQ17" i="44"/>
  <c r="AQ23" i="44"/>
  <c r="AQ8" i="44"/>
  <c r="AT29" i="46"/>
  <c r="AT18" i="46"/>
  <c r="AT9" i="46"/>
  <c r="AI19" i="42"/>
  <c r="AV17" i="42"/>
  <c r="AV26" i="42"/>
  <c r="AV12" i="42"/>
  <c r="AW6" i="43"/>
  <c r="AG30" i="44"/>
  <c r="AW27" i="44"/>
  <c r="AW19" i="44"/>
  <c r="AW11" i="44"/>
  <c r="AX22" i="47"/>
  <c r="AX26" i="47"/>
  <c r="AX27" i="47"/>
  <c r="AS24" i="43"/>
  <c r="AS16" i="43"/>
  <c r="AS25" i="43"/>
  <c r="AV27" i="45"/>
  <c r="AV13" i="45"/>
  <c r="AW12" i="48"/>
  <c r="AW22" i="48"/>
  <c r="AQ27" i="48"/>
  <c r="AS26" i="44"/>
  <c r="AS25" i="44"/>
  <c r="AS11" i="44"/>
  <c r="AJ30" i="42"/>
  <c r="AR23" i="42"/>
  <c r="AQ22" i="42"/>
  <c r="AR17" i="43"/>
  <c r="AR7" i="43"/>
  <c r="AR10" i="43"/>
  <c r="AT28" i="42"/>
  <c r="AT27" i="42"/>
  <c r="AT29" i="42"/>
  <c r="AT9" i="42"/>
  <c r="AX24" i="45"/>
  <c r="AX29" i="45"/>
  <c r="AX16" i="45"/>
  <c r="AT17" i="47"/>
  <c r="AQ8" i="47"/>
  <c r="AT26" i="47"/>
  <c r="AS19" i="42"/>
  <c r="AR10" i="44"/>
  <c r="AI10" i="44"/>
  <c r="AR27" i="42"/>
  <c r="AI27" i="42"/>
  <c r="AR26" i="48"/>
  <c r="AQ26" i="48"/>
  <c r="AU9" i="45"/>
  <c r="AQ9" i="45"/>
  <c r="AI24" i="46"/>
  <c r="AY24" i="46" s="1"/>
  <c r="AV24" i="46"/>
  <c r="AH30" i="42"/>
  <c r="AX30" i="42" s="1"/>
  <c r="AX6" i="42"/>
  <c r="AI6" i="48"/>
  <c r="AG30" i="48"/>
  <c r="AV6" i="44"/>
  <c r="AF30" i="44"/>
  <c r="AI8" i="45"/>
  <c r="AE30" i="45"/>
  <c r="AQ19" i="44"/>
  <c r="AT7" i="48"/>
  <c r="AD30" i="48"/>
  <c r="AQ27" i="45"/>
  <c r="AT7" i="46"/>
  <c r="AL30" i="46"/>
  <c r="AO30" i="45"/>
  <c r="AW8" i="45"/>
  <c r="AQ13" i="48"/>
  <c r="AS13" i="48"/>
  <c r="AD30" i="46"/>
  <c r="AT6" i="46"/>
  <c r="AI18" i="42"/>
  <c r="AW10" i="43"/>
  <c r="AI10" i="43"/>
  <c r="AX12" i="47"/>
  <c r="AP30" i="47"/>
  <c r="AM30" i="44"/>
  <c r="AB30" i="44"/>
  <c r="AI29" i="48"/>
  <c r="AI23" i="44"/>
  <c r="AI24" i="45"/>
  <c r="AB30" i="47"/>
  <c r="AB31" i="47" s="1"/>
  <c r="AI9" i="47"/>
  <c r="AU18" i="44"/>
  <c r="AX8" i="46"/>
  <c r="AV18" i="42"/>
  <c r="AV11" i="48"/>
  <c r="AX9" i="48"/>
  <c r="AP30" i="48"/>
  <c r="AN30" i="44"/>
  <c r="AS28" i="46"/>
  <c r="AI28" i="46"/>
  <c r="AI20" i="46"/>
  <c r="AS20" i="46"/>
  <c r="AR9" i="48"/>
  <c r="AQ9" i="48"/>
  <c r="AY9" i="48" s="1"/>
  <c r="AN30" i="47"/>
  <c r="AI12" i="43"/>
  <c r="AT12" i="43"/>
  <c r="AV8" i="47"/>
  <c r="AF30" i="47"/>
  <c r="AR28" i="46"/>
  <c r="AQ28" i="46"/>
  <c r="AR20" i="44"/>
  <c r="AQ20" i="44"/>
  <c r="AQ7" i="44"/>
  <c r="AU8" i="47"/>
  <c r="AE30" i="47"/>
  <c r="AI20" i="47"/>
  <c r="AT20" i="47"/>
  <c r="AT27" i="47"/>
  <c r="AI27" i="47"/>
  <c r="AS8" i="48"/>
  <c r="AI8" i="48"/>
  <c r="AS23" i="48"/>
  <c r="AI23" i="48"/>
  <c r="AU18" i="46"/>
  <c r="AQ18" i="46"/>
  <c r="AH30" i="48"/>
  <c r="AH31" i="48" s="1"/>
  <c r="AX6" i="48"/>
  <c r="AU12" i="47"/>
  <c r="AM30" i="47"/>
  <c r="AV24" i="48"/>
  <c r="AX9" i="47"/>
  <c r="AH30" i="47"/>
  <c r="AH31" i="47" s="1"/>
  <c r="AE30" i="46"/>
  <c r="AU6" i="46"/>
  <c r="AV19" i="45"/>
  <c r="AQ19" i="45"/>
  <c r="AX17" i="45"/>
  <c r="AI17" i="45"/>
  <c r="AT12" i="47"/>
  <c r="AQ12" i="47"/>
  <c r="AQ27" i="47"/>
  <c r="AQ9" i="44"/>
  <c r="AI26" i="42"/>
  <c r="AJ30" i="44"/>
  <c r="AM30" i="46"/>
  <c r="AN30" i="48"/>
  <c r="AR29" i="45"/>
  <c r="AQ25" i="48"/>
  <c r="AI11" i="47"/>
  <c r="AI15" i="42"/>
  <c r="AQ13" i="45"/>
  <c r="AP30" i="44"/>
  <c r="AQ29" i="42"/>
  <c r="AP30" i="46"/>
  <c r="AQ22" i="47"/>
  <c r="AQ21" i="47"/>
  <c r="AI13" i="48"/>
  <c r="AR13" i="48"/>
  <c r="AV22" i="47"/>
  <c r="AR10" i="46"/>
  <c r="AJ30" i="46"/>
  <c r="AT19" i="47"/>
  <c r="AI19" i="47"/>
  <c r="AS15" i="48"/>
  <c r="AI15" i="48"/>
  <c r="AC30" i="48"/>
  <c r="AS6" i="48"/>
  <c r="AT27" i="48"/>
  <c r="AI27" i="48"/>
  <c r="AF30" i="48"/>
  <c r="AV10" i="48"/>
  <c r="AI24" i="47"/>
  <c r="AX24" i="47"/>
  <c r="AR13" i="47"/>
  <c r="AI8" i="43"/>
  <c r="AS20" i="42"/>
  <c r="AQ20" i="42"/>
  <c r="AU7" i="42"/>
  <c r="AE30" i="42"/>
  <c r="AU30" i="42" s="1"/>
  <c r="AB30" i="46"/>
  <c r="AR6" i="46"/>
  <c r="AI11" i="46"/>
  <c r="L11" i="42"/>
  <c r="T30" i="42"/>
  <c r="AQ16" i="44"/>
  <c r="AQ15" i="42"/>
  <c r="AR15" i="42"/>
  <c r="AX8" i="45"/>
  <c r="AI14" i="42"/>
  <c r="AI22" i="44"/>
  <c r="AP30" i="45"/>
  <c r="AI17" i="47"/>
  <c r="AI20" i="48"/>
  <c r="AF30" i="42"/>
  <c r="AU25" i="45"/>
  <c r="AI17" i="42"/>
  <c r="AK30" i="44"/>
  <c r="AG30" i="47"/>
  <c r="AO30" i="48"/>
  <c r="AR8" i="43"/>
  <c r="AI16" i="45"/>
  <c r="AT8" i="47"/>
  <c r="AS26" i="43"/>
  <c r="AQ22" i="48"/>
  <c r="AQ28" i="44"/>
  <c r="AI28" i="42"/>
  <c r="AI20" i="42"/>
  <c r="AR8" i="42"/>
  <c r="AQ26" i="45"/>
  <c r="AQ17" i="45"/>
  <c r="AQ14" i="45"/>
  <c r="AX16" i="42"/>
  <c r="AX22" i="42"/>
  <c r="AX27" i="42"/>
  <c r="AX9" i="42"/>
  <c r="AQ8" i="48"/>
  <c r="AU14" i="45"/>
  <c r="AU8" i="45"/>
  <c r="AS18" i="43"/>
  <c r="AI6" i="43"/>
  <c r="AV24" i="45"/>
  <c r="AQ11" i="47"/>
  <c r="AR6" i="47"/>
  <c r="AQ23" i="42"/>
  <c r="AS19" i="46"/>
  <c r="AS16" i="46"/>
  <c r="AS11" i="46"/>
  <c r="AQ29" i="45"/>
  <c r="AQ19" i="42"/>
  <c r="AT18" i="45"/>
  <c r="AT19" i="45"/>
  <c r="AT28" i="45"/>
  <c r="AX18" i="46"/>
  <c r="AX25" i="46"/>
  <c r="AX28" i="44"/>
  <c r="AX10" i="44"/>
  <c r="AX25" i="44"/>
  <c r="AX17" i="44"/>
  <c r="AV20" i="46"/>
  <c r="AV12" i="46"/>
  <c r="AW17" i="48"/>
  <c r="AW16" i="48"/>
  <c r="AW19" i="48"/>
  <c r="AI24" i="48"/>
  <c r="AU13" i="48"/>
  <c r="AU14" i="48"/>
  <c r="AT14" i="44"/>
  <c r="AV15" i="44"/>
  <c r="AV25" i="44"/>
  <c r="AV10" i="44"/>
  <c r="AT10" i="43"/>
  <c r="AU28" i="44"/>
  <c r="AS8" i="47"/>
  <c r="AS13" i="44"/>
  <c r="AW25" i="46"/>
  <c r="AW20" i="46"/>
  <c r="AS27" i="45"/>
  <c r="AU11" i="45"/>
  <c r="AU24" i="44"/>
  <c r="AU22" i="44"/>
  <c r="AV23" i="47"/>
  <c r="AU28" i="47"/>
  <c r="AW26" i="42"/>
  <c r="AU24" i="43"/>
  <c r="AU13" i="43"/>
  <c r="AS29" i="48"/>
  <c r="AS10" i="48"/>
  <c r="AX23" i="48"/>
  <c r="AX25" i="43"/>
  <c r="AV9" i="48"/>
  <c r="AT7" i="43"/>
  <c r="AT8" i="43"/>
  <c r="AX15" i="44"/>
  <c r="AU26" i="42"/>
  <c r="AU18" i="42"/>
  <c r="AW13" i="45"/>
  <c r="AW16" i="46"/>
  <c r="AT15" i="44"/>
  <c r="AT24" i="46"/>
  <c r="AX25" i="47"/>
  <c r="AS8" i="44"/>
  <c r="AR11" i="42"/>
  <c r="AT22" i="42"/>
  <c r="AT24" i="42"/>
  <c r="AT13" i="47"/>
  <c r="AX24" i="43"/>
  <c r="AT23" i="43"/>
  <c r="AS14" i="46"/>
  <c r="AU20" i="48"/>
  <c r="AQ20" i="48"/>
  <c r="AT8" i="44"/>
  <c r="AI8" i="44"/>
  <c r="AT6" i="44"/>
  <c r="AI6" i="44"/>
  <c r="AV29" i="44"/>
  <c r="AW24" i="44"/>
  <c r="AQ24" i="44"/>
  <c r="AW11" i="46"/>
  <c r="AG30" i="46"/>
  <c r="AI9" i="45"/>
  <c r="AI14" i="44"/>
  <c r="AX26" i="46"/>
  <c r="AQ7" i="45"/>
  <c r="AI15" i="46"/>
  <c r="AE30" i="48"/>
  <c r="AI9" i="44"/>
  <c r="AR20" i="47"/>
  <c r="AQ16" i="48"/>
  <c r="AQ10" i="47"/>
  <c r="AV16" i="47"/>
  <c r="AS29" i="47"/>
  <c r="AI29" i="47"/>
  <c r="AS21" i="47"/>
  <c r="AR26" i="45"/>
  <c r="AI26" i="45"/>
  <c r="AS9" i="46"/>
  <c r="AQ6" i="45"/>
  <c r="AR6" i="45"/>
  <c r="AQ21" i="45"/>
  <c r="AR21" i="45"/>
  <c r="AQ17" i="48"/>
  <c r="AQ24" i="48"/>
  <c r="AU28" i="45"/>
  <c r="AQ28" i="45"/>
  <c r="AQ26" i="42"/>
  <c r="AV14" i="46"/>
  <c r="AI14" i="46"/>
  <c r="AV7" i="46"/>
  <c r="AI7" i="46"/>
  <c r="AS17" i="46"/>
  <c r="AQ17" i="46"/>
  <c r="AT9" i="45"/>
  <c r="AL30" i="45"/>
  <c r="AQ12" i="45"/>
  <c r="AX24" i="42"/>
  <c r="AX29" i="42"/>
  <c r="AI29" i="42"/>
  <c r="AX21" i="42"/>
  <c r="AX13" i="42"/>
  <c r="AI13" i="42"/>
  <c r="AX28" i="46"/>
  <c r="AV24" i="42"/>
  <c r="AQ24" i="42"/>
  <c r="AV8" i="42"/>
  <c r="AN30" i="42"/>
  <c r="L7" i="46"/>
  <c r="T30" i="46"/>
  <c r="AQ26" i="47"/>
  <c r="AU23" i="48"/>
  <c r="AU26" i="48"/>
  <c r="L8" i="47"/>
  <c r="T30" i="47"/>
  <c r="AI19" i="44"/>
  <c r="AC30" i="44"/>
  <c r="AV15" i="47"/>
  <c r="AQ25" i="46"/>
  <c r="AQ21" i="44"/>
  <c r="AW18" i="42"/>
  <c r="AW17" i="42"/>
  <c r="AS26" i="47"/>
  <c r="AI26" i="47"/>
  <c r="AS23" i="47"/>
  <c r="AI23" i="47"/>
  <c r="AS15" i="47"/>
  <c r="AI15" i="47"/>
  <c r="AS29" i="46"/>
  <c r="AI29" i="46"/>
  <c r="AR25" i="42"/>
  <c r="AI25" i="42"/>
  <c r="AQ16" i="45"/>
  <c r="AR16" i="45"/>
  <c r="AF30" i="46"/>
  <c r="AT22" i="45"/>
  <c r="AI22" i="45"/>
  <c r="AQ28" i="47"/>
  <c r="AQ14" i="46"/>
  <c r="AO30" i="44"/>
  <c r="AQ20" i="46"/>
  <c r="AQ10" i="44"/>
  <c r="AU7" i="43"/>
  <c r="AI26" i="48"/>
  <c r="AI13" i="44"/>
  <c r="AI23" i="46"/>
  <c r="AQ15" i="48"/>
  <c r="AI21" i="45"/>
  <c r="AH30" i="46"/>
  <c r="AQ22" i="44"/>
  <c r="AV17" i="47"/>
  <c r="AX12" i="48"/>
  <c r="AU6" i="43"/>
  <c r="AQ6" i="43"/>
  <c r="AQ10" i="43"/>
  <c r="AV11" i="44"/>
  <c r="AQ11" i="44"/>
  <c r="AS14" i="47"/>
  <c r="AI14" i="47"/>
  <c r="AI12" i="47"/>
  <c r="AS12" i="47"/>
  <c r="AR7" i="45"/>
  <c r="AI18" i="45"/>
  <c r="AS23" i="46"/>
  <c r="AS26" i="46"/>
  <c r="AI26" i="46"/>
  <c r="AS18" i="46"/>
  <c r="AI18" i="46"/>
  <c r="AI27" i="44"/>
  <c r="AR27" i="44"/>
  <c r="AR21" i="42"/>
  <c r="AI21" i="42"/>
  <c r="AQ11" i="45"/>
  <c r="AQ23" i="48"/>
  <c r="AR23" i="48"/>
  <c r="AJ30" i="48"/>
  <c r="AQ14" i="48"/>
  <c r="AF30" i="45"/>
  <c r="AQ13" i="42"/>
  <c r="AQ11" i="46"/>
  <c r="T30" i="48"/>
  <c r="AI24" i="42"/>
  <c r="AQ6" i="44"/>
  <c r="AR18" i="44"/>
  <c r="AB30" i="45"/>
  <c r="AQ22" i="45"/>
  <c r="AV6" i="46"/>
  <c r="AR12" i="48"/>
  <c r="AI18" i="48"/>
  <c r="AI22" i="48"/>
  <c r="AI25" i="44"/>
  <c r="AI7" i="44"/>
  <c r="AI19" i="45"/>
  <c r="AQ23" i="47"/>
  <c r="AC30" i="46"/>
  <c r="AR25" i="47"/>
  <c r="AQ19" i="48"/>
  <c r="AQ29" i="48"/>
  <c r="AI10" i="46"/>
  <c r="AR11" i="47"/>
  <c r="AQ14" i="42"/>
  <c r="AQ28" i="42"/>
  <c r="AI23" i="42"/>
  <c r="AR16" i="44"/>
  <c r="L6" i="45"/>
  <c r="AQ15" i="45"/>
  <c r="AD30" i="44"/>
  <c r="AQ24" i="45"/>
  <c r="AR17" i="48"/>
  <c r="AI9" i="46"/>
  <c r="AI15" i="44"/>
  <c r="AI12" i="45"/>
  <c r="AI20" i="45"/>
  <c r="AI28" i="45"/>
  <c r="AI12" i="46"/>
  <c r="AJ30" i="47"/>
  <c r="AQ24" i="47"/>
  <c r="AR8" i="48"/>
  <c r="AQ13" i="46"/>
  <c r="AS16" i="47"/>
  <c r="AU7" i="45"/>
  <c r="AI22" i="47"/>
  <c r="AS22" i="47"/>
  <c r="AS10" i="47"/>
  <c r="AC30" i="47"/>
  <c r="AC31" i="47" s="1"/>
  <c r="AW7" i="47"/>
  <c r="AO30" i="47"/>
  <c r="AI11" i="44"/>
  <c r="AR11" i="44"/>
  <c r="AS7" i="43"/>
  <c r="AI7" i="43"/>
  <c r="AS9" i="43"/>
  <c r="AI9" i="43"/>
  <c r="AV22" i="46"/>
  <c r="AI22" i="46"/>
  <c r="AK30" i="46"/>
  <c r="AQ9" i="46"/>
  <c r="AS22" i="46"/>
  <c r="AQ22" i="46"/>
  <c r="AX7" i="44"/>
  <c r="AH30" i="44"/>
  <c r="AI25" i="48"/>
  <c r="AU25" i="48"/>
  <c r="AU16" i="48"/>
  <c r="AI16" i="48"/>
  <c r="AU6" i="48"/>
  <c r="AQ6" i="48"/>
  <c r="AT24" i="44"/>
  <c r="AI24" i="44"/>
  <c r="AV13" i="44"/>
  <c r="AE30" i="44"/>
  <c r="AS18" i="47"/>
  <c r="AQ18" i="47"/>
  <c r="AI10" i="48"/>
  <c r="AB30" i="48"/>
  <c r="AB31" i="48" s="1"/>
  <c r="AI14" i="45"/>
  <c r="AQ25" i="44"/>
  <c r="AQ26" i="44"/>
  <c r="AX18" i="48"/>
  <c r="AX8" i="42"/>
  <c r="AR13" i="45"/>
  <c r="AQ19" i="47"/>
  <c r="AI27" i="46"/>
  <c r="AI7" i="48"/>
  <c r="AM30" i="48"/>
  <c r="AR21" i="48"/>
  <c r="AW7" i="45"/>
  <c r="AI23" i="45"/>
  <c r="AX13" i="46"/>
  <c r="AQ7" i="47"/>
  <c r="AI13" i="47"/>
  <c r="AI21" i="47"/>
  <c r="AW6" i="48"/>
  <c r="AI17" i="44"/>
  <c r="AQ8" i="45"/>
  <c r="AD30" i="45"/>
  <c r="AI11" i="45"/>
  <c r="AR23" i="45"/>
  <c r="AI21" i="46"/>
  <c r="AR14" i="47"/>
  <c r="AQ7" i="48"/>
  <c r="AT27" i="45"/>
  <c r="AQ16" i="42"/>
  <c r="AJ30" i="45"/>
  <c r="AN30" i="46"/>
  <c r="AI10" i="47"/>
  <c r="AR14" i="45"/>
  <c r="AI6" i="46"/>
  <c r="AR10" i="48"/>
  <c r="AQ19" i="46"/>
  <c r="AU10" i="43"/>
  <c r="AU9" i="48"/>
  <c r="AQ21" i="42"/>
  <c r="AU12" i="45"/>
  <c r="AV19" i="47"/>
  <c r="AW22" i="42"/>
  <c r="AW19" i="42"/>
  <c r="AS10" i="45"/>
  <c r="AQ10" i="45"/>
  <c r="AX9" i="43"/>
  <c r="AS17" i="42"/>
  <c r="AQ17" i="42"/>
  <c r="AT20" i="46"/>
  <c r="AV19" i="42"/>
  <c r="AW8" i="43"/>
  <c r="AW16" i="44"/>
  <c r="AW8" i="44"/>
  <c r="AW14" i="44"/>
  <c r="AT13" i="42"/>
  <c r="AX13" i="45"/>
  <c r="AV28" i="44"/>
  <c r="AV27" i="44"/>
  <c r="AV26" i="44"/>
  <c r="AU19" i="44"/>
  <c r="AU12" i="44"/>
  <c r="AU27" i="45"/>
  <c r="AU18" i="47"/>
  <c r="AW12" i="42"/>
  <c r="AU9" i="43"/>
  <c r="AV13" i="43"/>
  <c r="AQ20" i="45"/>
  <c r="AX7" i="43"/>
  <c r="AV22" i="48"/>
  <c r="AQ25" i="42"/>
  <c r="AR19" i="44"/>
  <c r="AR12" i="46"/>
  <c r="AR20" i="46"/>
  <c r="AQ11" i="43"/>
  <c r="AV15" i="43"/>
  <c r="AI8" i="47"/>
  <c r="AQ14" i="44"/>
  <c r="AQ27" i="42"/>
  <c r="AU25" i="42"/>
  <c r="AU17" i="46"/>
  <c r="AV29" i="42"/>
  <c r="AW10" i="44"/>
  <c r="AX14" i="45"/>
  <c r="AW21" i="43"/>
  <c r="AV24" i="43"/>
  <c r="AW14" i="43"/>
  <c r="AV10" i="46"/>
  <c r="AW18" i="46"/>
  <c r="AS28" i="45"/>
  <c r="AT23" i="47"/>
  <c r="AV18" i="43"/>
  <c r="AV25" i="43"/>
  <c r="AR19" i="43"/>
  <c r="AW26" i="43"/>
  <c r="AW27" i="43"/>
  <c r="AS17" i="47"/>
  <c r="AW29" i="48"/>
  <c r="AW24" i="45"/>
  <c r="AU15" i="47"/>
  <c r="AS24" i="48"/>
  <c r="AS7" i="48"/>
  <c r="AU28" i="48"/>
  <c r="AV28" i="47"/>
  <c r="AX10" i="48"/>
  <c r="AW25" i="47"/>
  <c r="AW13" i="47"/>
  <c r="AW17" i="47"/>
  <c r="AU23" i="46"/>
  <c r="AT21" i="46"/>
  <c r="AV26" i="47"/>
  <c r="AW21" i="47"/>
  <c r="AU19" i="46"/>
  <c r="AT14" i="43"/>
  <c r="AQ14" i="43"/>
  <c r="AU22" i="43"/>
  <c r="AW26" i="47"/>
  <c r="AU27" i="46"/>
  <c r="AT8" i="42"/>
  <c r="AV10" i="47"/>
  <c r="AV8" i="48"/>
  <c r="AW10" i="47"/>
  <c r="AU7" i="46"/>
  <c r="AU15" i="46"/>
  <c r="AT26" i="46"/>
  <c r="AT22" i="46"/>
  <c r="AT28" i="46"/>
  <c r="AI24" i="43"/>
  <c r="AI14" i="43"/>
  <c r="AR14" i="43"/>
  <c r="AO28" i="43"/>
  <c r="AG28" i="43"/>
  <c r="AM26" i="43"/>
  <c r="AQ26" i="43" s="1"/>
  <c r="T26" i="43"/>
  <c r="L26" i="43" s="1"/>
  <c r="AE26" i="43"/>
  <c r="AM28" i="43"/>
  <c r="T28" i="43"/>
  <c r="L28" i="43" s="1"/>
  <c r="AE28" i="43"/>
  <c r="T27" i="43"/>
  <c r="L27" i="43" s="1"/>
  <c r="AF27" i="43"/>
  <c r="AN27" i="43"/>
  <c r="AQ27" i="43" s="1"/>
  <c r="AP13" i="43"/>
  <c r="S30" i="43"/>
  <c r="AH13" i="43"/>
  <c r="AM15" i="43"/>
  <c r="AE15" i="43"/>
  <c r="AM16" i="43"/>
  <c r="T16" i="43"/>
  <c r="L16" i="43" s="1"/>
  <c r="AE16" i="43"/>
  <c r="AL17" i="43"/>
  <c r="T17" i="43"/>
  <c r="L17" i="43" s="1"/>
  <c r="AD17" i="43"/>
  <c r="Q30" i="43"/>
  <c r="AF16" i="43"/>
  <c r="AN16" i="43"/>
  <c r="AF17" i="43"/>
  <c r="AN17" i="43"/>
  <c r="AB23" i="43"/>
  <c r="AJ23" i="43"/>
  <c r="AQ23" i="43" s="1"/>
  <c r="T23" i="43"/>
  <c r="L23" i="43" s="1"/>
  <c r="AH29" i="43"/>
  <c r="AP29" i="43"/>
  <c r="N30" i="43"/>
  <c r="AK13" i="43"/>
  <c r="AC13" i="43"/>
  <c r="AJ22" i="43"/>
  <c r="AB22" i="43"/>
  <c r="T22" i="43"/>
  <c r="L22" i="43" s="1"/>
  <c r="T25" i="43"/>
  <c r="L25" i="43" s="1"/>
  <c r="AG25" i="43"/>
  <c r="AO25" i="43"/>
  <c r="AQ25" i="43" s="1"/>
  <c r="AG29" i="43"/>
  <c r="AO29" i="43"/>
  <c r="AL15" i="43"/>
  <c r="T15" i="43"/>
  <c r="L15" i="43" s="1"/>
  <c r="AD15" i="43"/>
  <c r="O30" i="43"/>
  <c r="AO20" i="43"/>
  <c r="AQ20" i="43" s="1"/>
  <c r="AG20" i="43"/>
  <c r="AD22" i="43"/>
  <c r="AL22" i="43"/>
  <c r="T21" i="43"/>
  <c r="L21" i="43" s="1"/>
  <c r="AB21" i="43"/>
  <c r="AJ21" i="43"/>
  <c r="T29" i="43"/>
  <c r="L29" i="43" s="1"/>
  <c r="AF29" i="43"/>
  <c r="AN29" i="43"/>
  <c r="AK21" i="43"/>
  <c r="AC21" i="43"/>
  <c r="AC22" i="43"/>
  <c r="AK22" i="43"/>
  <c r="M30" i="43"/>
  <c r="T13" i="43"/>
  <c r="AJ13" i="43"/>
  <c r="AB13" i="43"/>
  <c r="P30" i="43"/>
  <c r="AM18" i="43"/>
  <c r="AE18" i="43"/>
  <c r="T18" i="43"/>
  <c r="L18" i="43" s="1"/>
  <c r="AG17" i="43"/>
  <c r="AO17" i="43"/>
  <c r="AG18" i="43"/>
  <c r="AO18" i="43"/>
  <c r="AF19" i="43"/>
  <c r="T19" i="43"/>
  <c r="L19" i="43" s="1"/>
  <c r="AN19" i="43"/>
  <c r="AP18" i="43"/>
  <c r="AH18" i="43"/>
  <c r="AH19" i="43"/>
  <c r="AP19" i="43"/>
  <c r="AM17" i="43"/>
  <c r="AE17" i="43"/>
  <c r="R30" i="43"/>
  <c r="BS7" i="13"/>
  <c r="AY9" i="43" l="1"/>
  <c r="AY18" i="48"/>
  <c r="AY27" i="42"/>
  <c r="AY13" i="44"/>
  <c r="AY23" i="46"/>
  <c r="AY17" i="46"/>
  <c r="AY21" i="47"/>
  <c r="AY19" i="45"/>
  <c r="AY29" i="45"/>
  <c r="AY15" i="45"/>
  <c r="AY26" i="46"/>
  <c r="AY10" i="47"/>
  <c r="AY18" i="45"/>
  <c r="AY15" i="48"/>
  <c r="AY26" i="48"/>
  <c r="AI7" i="45"/>
  <c r="AY7" i="45" s="1"/>
  <c r="AH30" i="45"/>
  <c r="AX30" i="45" s="1"/>
  <c r="AY11" i="44"/>
  <c r="AY12" i="44"/>
  <c r="AY8" i="47"/>
  <c r="AY28" i="45"/>
  <c r="AY21" i="46"/>
  <c r="AY16" i="48"/>
  <c r="AY10" i="43"/>
  <c r="AY12" i="45"/>
  <c r="AT30" i="48"/>
  <c r="AY22" i="48"/>
  <c r="AV30" i="48"/>
  <c r="AY18" i="44"/>
  <c r="AY27" i="46"/>
  <c r="AY29" i="44"/>
  <c r="AV30" i="47"/>
  <c r="AY14" i="45"/>
  <c r="AY20" i="44"/>
  <c r="AY16" i="47"/>
  <c r="AY12" i="43"/>
  <c r="AY24" i="43"/>
  <c r="AY16" i="44"/>
  <c r="AY13" i="45"/>
  <c r="AY7" i="43"/>
  <c r="AY11" i="43"/>
  <c r="AY23" i="45"/>
  <c r="AY27" i="44"/>
  <c r="AY12" i="48"/>
  <c r="AY26" i="44"/>
  <c r="AY18" i="47"/>
  <c r="AY25" i="46"/>
  <c r="AY15" i="46"/>
  <c r="AY27" i="48"/>
  <c r="AR30" i="46"/>
  <c r="AT30" i="46"/>
  <c r="AY8" i="46"/>
  <c r="AY8" i="48"/>
  <c r="AU30" i="46"/>
  <c r="AR30" i="44"/>
  <c r="AY25" i="45"/>
  <c r="AY14" i="48"/>
  <c r="AY29" i="46"/>
  <c r="AY13" i="47"/>
  <c r="AY19" i="46"/>
  <c r="AY10" i="48"/>
  <c r="AY13" i="46"/>
  <c r="AY12" i="46"/>
  <c r="AY15" i="44"/>
  <c r="AY21" i="44"/>
  <c r="AY6" i="45"/>
  <c r="AY28" i="48"/>
  <c r="AY10" i="45"/>
  <c r="AY9" i="47"/>
  <c r="AY25" i="47"/>
  <c r="AR30" i="42"/>
  <c r="AY17" i="42"/>
  <c r="AY28" i="44"/>
  <c r="AS30" i="48"/>
  <c r="AX30" i="46"/>
  <c r="AQ32" i="46"/>
  <c r="AY11" i="48"/>
  <c r="AS30" i="45"/>
  <c r="AY21" i="48"/>
  <c r="AY11" i="47"/>
  <c r="AV30" i="44"/>
  <c r="AY19" i="48"/>
  <c r="AC31" i="48"/>
  <c r="AY16" i="42"/>
  <c r="AY16" i="45"/>
  <c r="AY8" i="45"/>
  <c r="AY6" i="48"/>
  <c r="AR30" i="47"/>
  <c r="AY7" i="44"/>
  <c r="AY18" i="46"/>
  <c r="AY24" i="48"/>
  <c r="AY8" i="43"/>
  <c r="AY23" i="42"/>
  <c r="AY29" i="42"/>
  <c r="AY19" i="42"/>
  <c r="AY27" i="45"/>
  <c r="AU30" i="45"/>
  <c r="AT30" i="44"/>
  <c r="AY10" i="44"/>
  <c r="AY28" i="47"/>
  <c r="AW30" i="46"/>
  <c r="AY19" i="47"/>
  <c r="AY25" i="42"/>
  <c r="AY6" i="43"/>
  <c r="AY6" i="47"/>
  <c r="AY20" i="42"/>
  <c r="AS30" i="47"/>
  <c r="AY24" i="47"/>
  <c r="AX30" i="44"/>
  <c r="AX30" i="48"/>
  <c r="AU30" i="44"/>
  <c r="AY9" i="45"/>
  <c r="AY18" i="42"/>
  <c r="AY10" i="46"/>
  <c r="AY12" i="47"/>
  <c r="AY15" i="47"/>
  <c r="AQ32" i="48"/>
  <c r="AY25" i="48"/>
  <c r="AV30" i="45"/>
  <c r="AR30" i="45"/>
  <c r="AQ32" i="47"/>
  <c r="AY14" i="43"/>
  <c r="AY24" i="45"/>
  <c r="AY20" i="46"/>
  <c r="AY20" i="48"/>
  <c r="AY23" i="44"/>
  <c r="AY28" i="46"/>
  <c r="AT30" i="47"/>
  <c r="AY21" i="45"/>
  <c r="AQ32" i="42"/>
  <c r="AY26" i="45"/>
  <c r="AY14" i="42"/>
  <c r="AW30" i="48"/>
  <c r="AY6" i="46"/>
  <c r="AY20" i="47"/>
  <c r="AY21" i="42"/>
  <c r="AY28" i="42"/>
  <c r="AY22" i="44"/>
  <c r="AY22" i="47"/>
  <c r="AY27" i="47"/>
  <c r="AU30" i="47"/>
  <c r="AX30" i="47"/>
  <c r="AY13" i="48"/>
  <c r="AY17" i="44"/>
  <c r="AW30" i="45"/>
  <c r="AY17" i="48"/>
  <c r="AY17" i="47"/>
  <c r="AQ30" i="47"/>
  <c r="AZ33" i="47" s="1"/>
  <c r="BB33" i="47" s="1"/>
  <c r="AY19" i="44"/>
  <c r="AY7" i="46"/>
  <c r="AY17" i="45"/>
  <c r="AW30" i="44"/>
  <c r="AY16" i="46"/>
  <c r="AY22" i="42"/>
  <c r="AY7" i="47"/>
  <c r="AR30" i="48"/>
  <c r="AY22" i="45"/>
  <c r="AY23" i="48"/>
  <c r="AY14" i="47"/>
  <c r="AY29" i="47"/>
  <c r="AI30" i="47"/>
  <c r="AY22" i="46"/>
  <c r="AW30" i="47"/>
  <c r="AS30" i="46"/>
  <c r="AQ30" i="44"/>
  <c r="AZ33" i="44" s="1"/>
  <c r="AZ34" i="44" s="1"/>
  <c r="BB34" i="44" s="1"/>
  <c r="AV30" i="42"/>
  <c r="AY26" i="42"/>
  <c r="AY14" i="44"/>
  <c r="AS30" i="44"/>
  <c r="AY11" i="46"/>
  <c r="AY15" i="42"/>
  <c r="AY9" i="44"/>
  <c r="AT30" i="45"/>
  <c r="AY20" i="45"/>
  <c r="AY6" i="44"/>
  <c r="BA35" i="44"/>
  <c r="AQ30" i="42"/>
  <c r="AZ33" i="42" s="1"/>
  <c r="BB33" i="42" s="1"/>
  <c r="AQ30" i="48"/>
  <c r="AZ33" i="48" s="1"/>
  <c r="BB33" i="48" s="1"/>
  <c r="AY11" i="45"/>
  <c r="AU30" i="48"/>
  <c r="AY25" i="44"/>
  <c r="AY24" i="44"/>
  <c r="AI30" i="48"/>
  <c r="AY32" i="48" s="1"/>
  <c r="AY29" i="48"/>
  <c r="AY23" i="47"/>
  <c r="AY24" i="42"/>
  <c r="AQ32" i="45"/>
  <c r="AQ32" i="44"/>
  <c r="AY26" i="47"/>
  <c r="AI30" i="46"/>
  <c r="AQ30" i="46"/>
  <c r="AZ33" i="46" s="1"/>
  <c r="AV30" i="46"/>
  <c r="AI30" i="42"/>
  <c r="AI32" i="42" s="1"/>
  <c r="AI30" i="44"/>
  <c r="AY32" i="44" s="1"/>
  <c r="AY39" i="44" s="1"/>
  <c r="AY41" i="44" s="1"/>
  <c r="AY7" i="48"/>
  <c r="AY13" i="42"/>
  <c r="AQ30" i="45"/>
  <c r="AZ33" i="45" s="1"/>
  <c r="AY9" i="46"/>
  <c r="AY8" i="44"/>
  <c r="AY14" i="46"/>
  <c r="AU28" i="43"/>
  <c r="AI28" i="43"/>
  <c r="AI27" i="43"/>
  <c r="AY27" i="43" s="1"/>
  <c r="AV27" i="43"/>
  <c r="AQ28" i="43"/>
  <c r="AQ32" i="43" s="1"/>
  <c r="AW28" i="43"/>
  <c r="AI26" i="43"/>
  <c r="AY26" i="43" s="1"/>
  <c r="AU26" i="43"/>
  <c r="AT22" i="43"/>
  <c r="AW29" i="43"/>
  <c r="AV17" i="43"/>
  <c r="AQ29" i="43"/>
  <c r="AX19" i="43"/>
  <c r="AO30" i="43"/>
  <c r="AQ18" i="43"/>
  <c r="L13" i="43"/>
  <c r="T30" i="43"/>
  <c r="AS21" i="43"/>
  <c r="AS13" i="43"/>
  <c r="AC30" i="43"/>
  <c r="AX29" i="43"/>
  <c r="AI16" i="43"/>
  <c r="AU16" i="43"/>
  <c r="AM30" i="43"/>
  <c r="AU17" i="43"/>
  <c r="AX18" i="43"/>
  <c r="AV19" i="43"/>
  <c r="AI19" i="43"/>
  <c r="AG30" i="43"/>
  <c r="AW17" i="43"/>
  <c r="AQ21" i="43"/>
  <c r="AI15" i="43"/>
  <c r="AT15" i="43"/>
  <c r="AD30" i="43"/>
  <c r="AK30" i="43"/>
  <c r="AT17" i="43"/>
  <c r="AI17" i="43"/>
  <c r="AH30" i="43"/>
  <c r="AX13" i="43"/>
  <c r="AI13" i="43"/>
  <c r="AB30" i="43"/>
  <c r="AR13" i="43"/>
  <c r="AR21" i="43"/>
  <c r="AI21" i="43"/>
  <c r="AW20" i="43"/>
  <c r="AI20" i="43"/>
  <c r="AY20" i="43" s="1"/>
  <c r="AI22" i="43"/>
  <c r="AR22" i="43"/>
  <c r="AN30" i="43"/>
  <c r="AQ16" i="43"/>
  <c r="AQ19" i="43"/>
  <c r="AW18" i="43"/>
  <c r="AU18" i="43"/>
  <c r="AI18" i="43"/>
  <c r="AQ13" i="43"/>
  <c r="AJ30" i="43"/>
  <c r="AS22" i="43"/>
  <c r="AI29" i="43"/>
  <c r="AV29" i="43"/>
  <c r="AQ15" i="43"/>
  <c r="AL30" i="43"/>
  <c r="AW25" i="43"/>
  <c r="AI25" i="43"/>
  <c r="AY25" i="43" s="1"/>
  <c r="AQ22" i="43"/>
  <c r="AI23" i="43"/>
  <c r="AY23" i="43" s="1"/>
  <c r="AR23" i="43"/>
  <c r="AF30" i="43"/>
  <c r="AV16" i="43"/>
  <c r="AQ17" i="43"/>
  <c r="AU15" i="43"/>
  <c r="AE30" i="43"/>
  <c r="AP30" i="43"/>
  <c r="AI30" i="45" l="1"/>
  <c r="AY32" i="45" s="1"/>
  <c r="BC33" i="45" s="1"/>
  <c r="AY32" i="42"/>
  <c r="BC33" i="42" s="1"/>
  <c r="BD33" i="42" s="1"/>
  <c r="AY30" i="44"/>
  <c r="AQ33" i="44"/>
  <c r="BB33" i="44"/>
  <c r="BB35" i="44" s="1"/>
  <c r="C33" i="47"/>
  <c r="C34" i="47" s="1"/>
  <c r="BB33" i="45"/>
  <c r="AY30" i="47"/>
  <c r="AY33" i="42"/>
  <c r="AQ33" i="47"/>
  <c r="AQ33" i="46"/>
  <c r="AY32" i="47"/>
  <c r="BC33" i="47" s="1"/>
  <c r="H33" i="46"/>
  <c r="H34" i="46" s="1"/>
  <c r="AQ33" i="42"/>
  <c r="BB33" i="46"/>
  <c r="M33" i="44"/>
  <c r="M34" i="44" s="1"/>
  <c r="AQ33" i="48"/>
  <c r="AY30" i="48"/>
  <c r="D33" i="48"/>
  <c r="D34" i="48" s="1"/>
  <c r="AY30" i="46"/>
  <c r="AY30" i="42"/>
  <c r="AY32" i="46"/>
  <c r="D33" i="42"/>
  <c r="D34" i="42" s="1"/>
  <c r="AQ33" i="45"/>
  <c r="AY28" i="43"/>
  <c r="AY18" i="43"/>
  <c r="AY21" i="43"/>
  <c r="AY29" i="43"/>
  <c r="AU30" i="43"/>
  <c r="AW30" i="43"/>
  <c r="AV30" i="43"/>
  <c r="AY13" i="43"/>
  <c r="AI30" i="43"/>
  <c r="AY15" i="43"/>
  <c r="AY19" i="43"/>
  <c r="AS30" i="43"/>
  <c r="AQ30" i="43"/>
  <c r="AY22" i="43"/>
  <c r="AX30" i="43"/>
  <c r="AT30" i="43"/>
  <c r="AY16" i="43"/>
  <c r="AR30" i="43"/>
  <c r="AY17" i="43"/>
  <c r="BC33" i="48"/>
  <c r="AY33" i="48"/>
  <c r="AY33" i="44"/>
  <c r="BC33" i="44"/>
  <c r="BR5" i="24"/>
  <c r="BR6" i="24" s="1"/>
  <c r="AQ10" i="24"/>
  <c r="AQ9" i="24"/>
  <c r="AQ8" i="24"/>
  <c r="F33" i="45" l="1"/>
  <c r="F34" i="45" s="1"/>
  <c r="AY30" i="45"/>
  <c r="AY33" i="45"/>
  <c r="AY33" i="47"/>
  <c r="BC33" i="46"/>
  <c r="BD33" i="46" s="1"/>
  <c r="AY33" i="46"/>
  <c r="BD33" i="48"/>
  <c r="BD33" i="47"/>
  <c r="BD33" i="45"/>
  <c r="BD33" i="44"/>
  <c r="BC34" i="44"/>
  <c r="BD34" i="44" s="1"/>
  <c r="C54" i="43"/>
  <c r="AQ33" i="43"/>
  <c r="AZ33" i="43"/>
  <c r="D33" i="43"/>
  <c r="D34" i="43" s="1"/>
  <c r="AY32" i="43"/>
  <c r="BC33" i="43" s="1"/>
  <c r="AY30" i="43"/>
  <c r="B54" i="43"/>
  <c r="BR7" i="24"/>
  <c r="BR8" i="24" s="1"/>
  <c r="BR9" i="24" s="1"/>
  <c r="BB33" i="43" l="1"/>
  <c r="BD33" i="43" s="1"/>
  <c r="B51" i="43"/>
  <c r="B50" i="43"/>
  <c r="B49" i="43"/>
  <c r="B48" i="43"/>
  <c r="B47" i="43"/>
  <c r="B46" i="43"/>
  <c r="B45" i="43"/>
  <c r="C49" i="43"/>
  <c r="C48" i="43"/>
  <c r="C47" i="43"/>
  <c r="C46" i="43"/>
  <c r="C45" i="43"/>
  <c r="C51" i="43"/>
  <c r="C50" i="43"/>
  <c r="BO4" i="38"/>
  <c r="BO5" i="38" s="1"/>
  <c r="BO6" i="38" s="1"/>
  <c r="BO7" i="38" s="1"/>
  <c r="BO8" i="38" s="1"/>
  <c r="BO9" i="38" s="1"/>
  <c r="BO10" i="38" s="1"/>
  <c r="BF29" i="38" l="1"/>
  <c r="S29" i="38" s="1"/>
  <c r="BE29" i="38"/>
  <c r="R29" i="38" s="1"/>
  <c r="BD29" i="38"/>
  <c r="Q29" i="38" s="1"/>
  <c r="BC29" i="38"/>
  <c r="P29" i="38" s="1"/>
  <c r="BB29" i="38"/>
  <c r="O29" i="38" s="1"/>
  <c r="BA29" i="38"/>
  <c r="N29" i="38" s="1"/>
  <c r="AZ29" i="38"/>
  <c r="M29" i="38" s="1"/>
  <c r="BF28" i="38"/>
  <c r="S28" i="38" s="1"/>
  <c r="BE28" i="38"/>
  <c r="R28" i="38" s="1"/>
  <c r="BD28" i="38"/>
  <c r="Q28" i="38" s="1"/>
  <c r="BC28" i="38"/>
  <c r="P28" i="38" s="1"/>
  <c r="BB28" i="38"/>
  <c r="O28" i="38" s="1"/>
  <c r="BA28" i="38"/>
  <c r="N28" i="38" s="1"/>
  <c r="AZ28" i="38"/>
  <c r="M28" i="38" s="1"/>
  <c r="BF27" i="38"/>
  <c r="S27" i="38" s="1"/>
  <c r="BE27" i="38"/>
  <c r="R27" i="38" s="1"/>
  <c r="BD27" i="38"/>
  <c r="Q27" i="38" s="1"/>
  <c r="BC27" i="38"/>
  <c r="P27" i="38" s="1"/>
  <c r="BB27" i="38"/>
  <c r="O27" i="38" s="1"/>
  <c r="BA27" i="38"/>
  <c r="N27" i="38" s="1"/>
  <c r="AZ27" i="38"/>
  <c r="M27" i="38" s="1"/>
  <c r="BF26" i="38"/>
  <c r="S26" i="38" s="1"/>
  <c r="BE26" i="38"/>
  <c r="R26" i="38" s="1"/>
  <c r="BD26" i="38"/>
  <c r="Q26" i="38" s="1"/>
  <c r="BC26" i="38"/>
  <c r="P26" i="38" s="1"/>
  <c r="BB26" i="38"/>
  <c r="O26" i="38" s="1"/>
  <c r="BA26" i="38"/>
  <c r="N26" i="38" s="1"/>
  <c r="AZ26" i="38"/>
  <c r="M26" i="38" s="1"/>
  <c r="BF25" i="38"/>
  <c r="S25" i="38" s="1"/>
  <c r="BE25" i="38"/>
  <c r="BD25" i="38"/>
  <c r="Q25" i="38" s="1"/>
  <c r="BC25" i="38"/>
  <c r="P25" i="38" s="1"/>
  <c r="BB25" i="38"/>
  <c r="O25" i="38" s="1"/>
  <c r="BA25" i="38"/>
  <c r="N25" i="38" s="1"/>
  <c r="AZ25" i="38"/>
  <c r="BG25" i="38" s="1"/>
  <c r="M25" i="38" s="1"/>
  <c r="BF24" i="38"/>
  <c r="BM24" i="38" s="1"/>
  <c r="S24" i="38" s="1"/>
  <c r="BE24" i="38"/>
  <c r="BL24" i="38" s="1"/>
  <c r="R24" i="38" s="1"/>
  <c r="BD24" i="38"/>
  <c r="BK24" i="38" s="1"/>
  <c r="Q24" i="38" s="1"/>
  <c r="BC24" i="38"/>
  <c r="BJ24" i="38" s="1"/>
  <c r="P24" i="38" s="1"/>
  <c r="BB24" i="38"/>
  <c r="BI24" i="38" s="1"/>
  <c r="O24" i="38" s="1"/>
  <c r="BA24" i="38"/>
  <c r="BH24" i="38" s="1"/>
  <c r="N24" i="38" s="1"/>
  <c r="AZ24" i="38"/>
  <c r="BG24" i="38" s="1"/>
  <c r="M24" i="38" s="1"/>
  <c r="BF23" i="38"/>
  <c r="BM23" i="38" s="1"/>
  <c r="S23" i="38" s="1"/>
  <c r="BE23" i="38"/>
  <c r="BL23" i="38" s="1"/>
  <c r="R23" i="38" s="1"/>
  <c r="BD23" i="38"/>
  <c r="BK23" i="38" s="1"/>
  <c r="Q23" i="38" s="1"/>
  <c r="BC23" i="38"/>
  <c r="BJ23" i="38" s="1"/>
  <c r="P23" i="38" s="1"/>
  <c r="BB23" i="38"/>
  <c r="BI23" i="38" s="1"/>
  <c r="O23" i="38" s="1"/>
  <c r="BA23" i="38"/>
  <c r="BH23" i="38" s="1"/>
  <c r="N23" i="38" s="1"/>
  <c r="AZ23" i="38"/>
  <c r="BG23" i="38" s="1"/>
  <c r="M23" i="38" s="1"/>
  <c r="BF22" i="38"/>
  <c r="BM22" i="38" s="1"/>
  <c r="S22" i="38" s="1"/>
  <c r="BE22" i="38"/>
  <c r="BL22" i="38" s="1"/>
  <c r="R22" i="38" s="1"/>
  <c r="BD22" i="38"/>
  <c r="BK22" i="38" s="1"/>
  <c r="Q22" i="38" s="1"/>
  <c r="BC22" i="38"/>
  <c r="BJ22" i="38" s="1"/>
  <c r="P22" i="38" s="1"/>
  <c r="BB22" i="38"/>
  <c r="BI22" i="38" s="1"/>
  <c r="O22" i="38" s="1"/>
  <c r="BA22" i="38"/>
  <c r="BH22" i="38" s="1"/>
  <c r="N22" i="38" s="1"/>
  <c r="AZ22" i="38"/>
  <c r="BG22" i="38" s="1"/>
  <c r="M22" i="38" s="1"/>
  <c r="BF21" i="38"/>
  <c r="BM21" i="38" s="1"/>
  <c r="S21" i="38" s="1"/>
  <c r="BE21" i="38"/>
  <c r="BL21" i="38" s="1"/>
  <c r="R21" i="38" s="1"/>
  <c r="BD21" i="38"/>
  <c r="BK21" i="38" s="1"/>
  <c r="Q21" i="38" s="1"/>
  <c r="BC21" i="38"/>
  <c r="BJ21" i="38" s="1"/>
  <c r="P21" i="38" s="1"/>
  <c r="BB21" i="38"/>
  <c r="BI21" i="38" s="1"/>
  <c r="O21" i="38" s="1"/>
  <c r="BA21" i="38"/>
  <c r="BH21" i="38" s="1"/>
  <c r="N21" i="38" s="1"/>
  <c r="AZ21" i="38"/>
  <c r="BG21" i="38" s="1"/>
  <c r="M21" i="38" s="1"/>
  <c r="BF20" i="38"/>
  <c r="BM20" i="38" s="1"/>
  <c r="S20" i="38" s="1"/>
  <c r="BE20" i="38"/>
  <c r="BL20" i="38" s="1"/>
  <c r="R20" i="38" s="1"/>
  <c r="BD20" i="38"/>
  <c r="BK20" i="38" s="1"/>
  <c r="Q20" i="38" s="1"/>
  <c r="BC20" i="38"/>
  <c r="BJ20" i="38" s="1"/>
  <c r="P20" i="38" s="1"/>
  <c r="BB20" i="38"/>
  <c r="BI20" i="38" s="1"/>
  <c r="O20" i="38" s="1"/>
  <c r="BA20" i="38"/>
  <c r="BH20" i="38" s="1"/>
  <c r="N20" i="38" s="1"/>
  <c r="AZ20" i="38"/>
  <c r="BG20" i="38" s="1"/>
  <c r="M20" i="38" s="1"/>
  <c r="BF19" i="38"/>
  <c r="BM19" i="38" s="1"/>
  <c r="S19" i="38" s="1"/>
  <c r="BE19" i="38"/>
  <c r="BL19" i="38" s="1"/>
  <c r="R19" i="38" s="1"/>
  <c r="BD19" i="38"/>
  <c r="BK19" i="38" s="1"/>
  <c r="Q19" i="38" s="1"/>
  <c r="BC19" i="38"/>
  <c r="BJ19" i="38" s="1"/>
  <c r="P19" i="38" s="1"/>
  <c r="BB19" i="38"/>
  <c r="BI19" i="38" s="1"/>
  <c r="O19" i="38" s="1"/>
  <c r="BA19" i="38"/>
  <c r="BH19" i="38" s="1"/>
  <c r="N19" i="38" s="1"/>
  <c r="AZ19" i="38"/>
  <c r="BG19" i="38" s="1"/>
  <c r="M19" i="38" s="1"/>
  <c r="BF18" i="38"/>
  <c r="BM18" i="38" s="1"/>
  <c r="S18" i="38" s="1"/>
  <c r="BE18" i="38"/>
  <c r="BL18" i="38" s="1"/>
  <c r="R18" i="38" s="1"/>
  <c r="BD18" i="38"/>
  <c r="BK18" i="38" s="1"/>
  <c r="Q18" i="38" s="1"/>
  <c r="BC18" i="38"/>
  <c r="BJ18" i="38" s="1"/>
  <c r="P18" i="38" s="1"/>
  <c r="BB18" i="38"/>
  <c r="BI18" i="38" s="1"/>
  <c r="O18" i="38" s="1"/>
  <c r="BA18" i="38"/>
  <c r="BH18" i="38" s="1"/>
  <c r="N18" i="38" s="1"/>
  <c r="AZ18" i="38"/>
  <c r="BG18" i="38" s="1"/>
  <c r="M18" i="38" s="1"/>
  <c r="BF17" i="38"/>
  <c r="BM17" i="38" s="1"/>
  <c r="S17" i="38" s="1"/>
  <c r="BE17" i="38"/>
  <c r="BL17" i="38" s="1"/>
  <c r="R17" i="38" s="1"/>
  <c r="BD17" i="38"/>
  <c r="BK17" i="38" s="1"/>
  <c r="Q17" i="38" s="1"/>
  <c r="BC17" i="38"/>
  <c r="BJ17" i="38" s="1"/>
  <c r="P17" i="38" s="1"/>
  <c r="BB17" i="38"/>
  <c r="BI17" i="38" s="1"/>
  <c r="O17" i="38" s="1"/>
  <c r="BA17" i="38"/>
  <c r="BH17" i="38" s="1"/>
  <c r="N17" i="38" s="1"/>
  <c r="AZ17" i="38"/>
  <c r="BG17" i="38" s="1"/>
  <c r="M17" i="38" s="1"/>
  <c r="BF16" i="38"/>
  <c r="BM16" i="38" s="1"/>
  <c r="S16" i="38" s="1"/>
  <c r="BE16" i="38"/>
  <c r="BL16" i="38" s="1"/>
  <c r="R16" i="38" s="1"/>
  <c r="BD16" i="38"/>
  <c r="BK16" i="38" s="1"/>
  <c r="Q16" i="38" s="1"/>
  <c r="BC16" i="38"/>
  <c r="BJ16" i="38" s="1"/>
  <c r="P16" i="38" s="1"/>
  <c r="BB16" i="38"/>
  <c r="BI16" i="38" s="1"/>
  <c r="O16" i="38" s="1"/>
  <c r="BA16" i="38"/>
  <c r="BH16" i="38" s="1"/>
  <c r="N16" i="38" s="1"/>
  <c r="AZ16" i="38"/>
  <c r="BG16" i="38" s="1"/>
  <c r="M16" i="38" s="1"/>
  <c r="BF15" i="38"/>
  <c r="BM15" i="38" s="1"/>
  <c r="S15" i="38" s="1"/>
  <c r="BE15" i="38"/>
  <c r="BL15" i="38" s="1"/>
  <c r="R15" i="38" s="1"/>
  <c r="BD15" i="38"/>
  <c r="BK15" i="38" s="1"/>
  <c r="Q15" i="38" s="1"/>
  <c r="BC15" i="38"/>
  <c r="BJ15" i="38" s="1"/>
  <c r="P15" i="38" s="1"/>
  <c r="BB15" i="38"/>
  <c r="BI15" i="38" s="1"/>
  <c r="O15" i="38" s="1"/>
  <c r="BA15" i="38"/>
  <c r="BH15" i="38" s="1"/>
  <c r="N15" i="38" s="1"/>
  <c r="AZ15" i="38"/>
  <c r="BG15" i="38" s="1"/>
  <c r="M15" i="38" s="1"/>
  <c r="BF14" i="38"/>
  <c r="BM14" i="38" s="1"/>
  <c r="S14" i="38" s="1"/>
  <c r="BE14" i="38"/>
  <c r="BL14" i="38" s="1"/>
  <c r="R14" i="38" s="1"/>
  <c r="BD14" i="38"/>
  <c r="BK14" i="38" s="1"/>
  <c r="Q14" i="38" s="1"/>
  <c r="BC14" i="38"/>
  <c r="BJ14" i="38" s="1"/>
  <c r="P14" i="38" s="1"/>
  <c r="BB14" i="38"/>
  <c r="BI14" i="38" s="1"/>
  <c r="O14" i="38" s="1"/>
  <c r="BA14" i="38"/>
  <c r="BH14" i="38" s="1"/>
  <c r="N14" i="38" s="1"/>
  <c r="AZ14" i="38"/>
  <c r="BG14" i="38" s="1"/>
  <c r="M14" i="38" s="1"/>
  <c r="BF13" i="38"/>
  <c r="BM13" i="38" s="1"/>
  <c r="S13" i="38" s="1"/>
  <c r="BE13" i="38"/>
  <c r="BL13" i="38" s="1"/>
  <c r="R13" i="38" s="1"/>
  <c r="BD13" i="38"/>
  <c r="BK13" i="38" s="1"/>
  <c r="Q13" i="38" s="1"/>
  <c r="BC13" i="38"/>
  <c r="BJ13" i="38" s="1"/>
  <c r="P13" i="38" s="1"/>
  <c r="BB13" i="38"/>
  <c r="BI13" i="38" s="1"/>
  <c r="O13" i="38" s="1"/>
  <c r="BA13" i="38"/>
  <c r="BH13" i="38" s="1"/>
  <c r="N13" i="38" s="1"/>
  <c r="AZ13" i="38"/>
  <c r="BG13" i="38" s="1"/>
  <c r="M13" i="38" s="1"/>
  <c r="BF12" i="38"/>
  <c r="BE12" i="38"/>
  <c r="BD12" i="38"/>
  <c r="BC12" i="38"/>
  <c r="BB12" i="38"/>
  <c r="BA12" i="38"/>
  <c r="AZ12" i="38"/>
  <c r="S12" i="38"/>
  <c r="R12" i="38"/>
  <c r="Q12" i="38"/>
  <c r="P12" i="38"/>
  <c r="O12" i="38"/>
  <c r="N12" i="38"/>
  <c r="M12" i="38"/>
  <c r="BF11" i="38"/>
  <c r="BE11" i="38"/>
  <c r="BD11" i="38"/>
  <c r="BC11" i="38"/>
  <c r="BB11" i="38"/>
  <c r="BA11" i="38"/>
  <c r="AZ11" i="38"/>
  <c r="S11" i="38"/>
  <c r="R11" i="38"/>
  <c r="Q11" i="38"/>
  <c r="P11" i="38"/>
  <c r="O11" i="38"/>
  <c r="N11" i="38"/>
  <c r="M11" i="38"/>
  <c r="BF10" i="38"/>
  <c r="BE10" i="38"/>
  <c r="BD10" i="38"/>
  <c r="BC10" i="38"/>
  <c r="BB10" i="38"/>
  <c r="BA10" i="38"/>
  <c r="AZ10" i="38"/>
  <c r="S10" i="38"/>
  <c r="R10" i="38"/>
  <c r="Q10" i="38"/>
  <c r="P10" i="38"/>
  <c r="O10" i="38"/>
  <c r="N10" i="38"/>
  <c r="M10" i="38"/>
  <c r="BF9" i="38"/>
  <c r="BE9" i="38"/>
  <c r="BD9" i="38"/>
  <c r="BC9" i="38"/>
  <c r="BB9" i="38"/>
  <c r="BA9" i="38"/>
  <c r="AZ9" i="38"/>
  <c r="S9" i="38"/>
  <c r="R9" i="38"/>
  <c r="Q9" i="38"/>
  <c r="P9" i="38"/>
  <c r="O9" i="38"/>
  <c r="N9" i="38"/>
  <c r="M9" i="38"/>
  <c r="BF8" i="38"/>
  <c r="BE8" i="38"/>
  <c r="BD8" i="38"/>
  <c r="BC8" i="38"/>
  <c r="BB8" i="38"/>
  <c r="BA8" i="38"/>
  <c r="AZ8" i="38"/>
  <c r="S8" i="38"/>
  <c r="R8" i="38"/>
  <c r="Q8" i="38"/>
  <c r="P8" i="38"/>
  <c r="O8" i="38"/>
  <c r="N8" i="38"/>
  <c r="M8" i="38"/>
  <c r="BF7" i="38"/>
  <c r="BE7" i="38"/>
  <c r="BD7" i="38"/>
  <c r="BC7" i="38"/>
  <c r="BB7" i="38"/>
  <c r="BA7" i="38"/>
  <c r="AZ7" i="38"/>
  <c r="S7" i="38"/>
  <c r="R7" i="38"/>
  <c r="Q7" i="38"/>
  <c r="P7" i="38"/>
  <c r="O7" i="38"/>
  <c r="N7" i="38"/>
  <c r="M7" i="38"/>
  <c r="BF6" i="38"/>
  <c r="BM6" i="38" s="1"/>
  <c r="S6" i="38" s="1"/>
  <c r="BE6" i="38"/>
  <c r="BL6" i="38" s="1"/>
  <c r="R6" i="38" s="1"/>
  <c r="BD6" i="38"/>
  <c r="BK6" i="38" s="1"/>
  <c r="Q6" i="38" s="1"/>
  <c r="BC6" i="38"/>
  <c r="BJ6" i="38" s="1"/>
  <c r="P6" i="38" s="1"/>
  <c r="BB6" i="38"/>
  <c r="BI6" i="38" s="1"/>
  <c r="O6" i="38" s="1"/>
  <c r="BA6" i="38"/>
  <c r="BH6" i="38" s="1"/>
  <c r="N6" i="38" s="1"/>
  <c r="AZ6" i="38"/>
  <c r="BG6" i="38" s="1"/>
  <c r="M6" i="38" s="1"/>
  <c r="A3" i="38"/>
  <c r="M4" i="38"/>
  <c r="AB4" i="38"/>
  <c r="O4" i="38"/>
  <c r="AR4" i="38"/>
  <c r="AC4" i="38"/>
  <c r="U4" i="38"/>
  <c r="AG4" i="38"/>
  <c r="AX4" i="38"/>
  <c r="X4" i="38"/>
  <c r="AP4" i="38"/>
  <c r="AD4" i="38"/>
  <c r="AN4" i="38"/>
  <c r="S4" i="38"/>
  <c r="AV4" i="38"/>
  <c r="R4" i="38"/>
  <c r="AJ4" i="38"/>
  <c r="AT4" i="38"/>
  <c r="P4" i="38"/>
  <c r="AE4" i="38"/>
  <c r="Y4" i="38"/>
  <c r="AL4" i="38"/>
  <c r="AK4" i="38"/>
  <c r="Z4" i="38"/>
  <c r="AH4" i="38"/>
  <c r="AM4" i="38"/>
  <c r="AS4" i="38"/>
  <c r="AW4" i="38"/>
  <c r="W4" i="38"/>
  <c r="AF4" i="38"/>
  <c r="Q4" i="38"/>
  <c r="N4" i="38"/>
  <c r="AO4" i="38"/>
  <c r="AA4" i="38"/>
  <c r="AU4" i="38"/>
  <c r="V4" i="38"/>
  <c r="R25" i="38" l="1"/>
  <c r="O30" i="38"/>
  <c r="S30" i="38"/>
  <c r="T9" i="38"/>
  <c r="L9" i="38" s="1"/>
  <c r="T7" i="38"/>
  <c r="L7" i="38" s="1"/>
  <c r="T8" i="38"/>
  <c r="L8" i="38" s="1"/>
  <c r="AK20" i="38"/>
  <c r="AK18" i="38"/>
  <c r="AK16" i="38"/>
  <c r="AK14" i="38"/>
  <c r="AK12" i="38"/>
  <c r="AF22" i="38"/>
  <c r="AF21" i="38"/>
  <c r="AF8" i="38"/>
  <c r="AF6" i="38"/>
  <c r="AF9" i="38"/>
  <c r="AF7" i="38"/>
  <c r="AL22" i="38"/>
  <c r="AL8" i="38"/>
  <c r="AL6" i="38"/>
  <c r="AL7" i="38"/>
  <c r="AL9" i="38"/>
  <c r="AB28" i="38"/>
  <c r="AB26" i="38"/>
  <c r="AB24" i="38"/>
  <c r="AB21" i="38"/>
  <c r="AB29" i="38"/>
  <c r="AB27" i="38"/>
  <c r="AB25" i="38"/>
  <c r="AB23" i="38"/>
  <c r="AB16" i="38"/>
  <c r="AG20" i="38"/>
  <c r="AG18" i="38"/>
  <c r="AG16" i="38"/>
  <c r="AG14" i="38"/>
  <c r="AG12" i="38"/>
  <c r="AM19" i="38"/>
  <c r="AM17" i="38"/>
  <c r="AM15" i="38"/>
  <c r="AM13" i="38"/>
  <c r="AM20" i="38"/>
  <c r="AM18" i="38"/>
  <c r="AM14" i="38"/>
  <c r="AM16" i="38"/>
  <c r="AM12" i="38"/>
  <c r="AD22" i="38"/>
  <c r="AD6" i="38"/>
  <c r="AD9" i="38"/>
  <c r="AD7" i="38"/>
  <c r="AD8" i="38"/>
  <c r="AD10" i="38"/>
  <c r="AP21" i="38"/>
  <c r="AH8" i="38"/>
  <c r="AH6" i="38"/>
  <c r="AO20" i="38"/>
  <c r="AO18" i="38"/>
  <c r="AO16" i="38"/>
  <c r="AO14" i="38"/>
  <c r="AO12" i="38"/>
  <c r="AO19" i="38"/>
  <c r="AO17" i="38"/>
  <c r="AO15" i="38"/>
  <c r="AO13" i="38"/>
  <c r="AE19" i="38"/>
  <c r="AE13" i="38"/>
  <c r="AE15" i="38"/>
  <c r="AE17" i="38"/>
  <c r="AJ29" i="38"/>
  <c r="AJ27" i="38"/>
  <c r="AJ25" i="38"/>
  <c r="AJ23" i="38"/>
  <c r="AJ21" i="38"/>
  <c r="AJ28" i="38"/>
  <c r="AJ26" i="38"/>
  <c r="AJ24" i="38"/>
  <c r="AJ19" i="38"/>
  <c r="AJ9" i="38"/>
  <c r="AJ7" i="38"/>
  <c r="AJ17" i="38"/>
  <c r="AJ15" i="38"/>
  <c r="AJ13" i="38"/>
  <c r="AJ10" i="38"/>
  <c r="AN29" i="38"/>
  <c r="AN27" i="38"/>
  <c r="AN25" i="38"/>
  <c r="AN23" i="38"/>
  <c r="AN21" i="38"/>
  <c r="AN19" i="38"/>
  <c r="AN17" i="38"/>
  <c r="AN15" i="38"/>
  <c r="AN13" i="38"/>
  <c r="AN28" i="38"/>
  <c r="AN26" i="38"/>
  <c r="AN24" i="38"/>
  <c r="AN6" i="38"/>
  <c r="AN9" i="38"/>
  <c r="AN7" i="38"/>
  <c r="AN8" i="38"/>
  <c r="AB8" i="38"/>
  <c r="AP9" i="38"/>
  <c r="AB14" i="38"/>
  <c r="AE7" i="38"/>
  <c r="AE9" i="38"/>
  <c r="AM11" i="38"/>
  <c r="T6" i="38"/>
  <c r="AB10" i="38"/>
  <c r="T11" i="38"/>
  <c r="L11" i="38" s="1"/>
  <c r="AP7" i="38"/>
  <c r="AN10" i="38"/>
  <c r="AB7" i="38"/>
  <c r="AP8" i="38"/>
  <c r="AB9" i="38"/>
  <c r="AN11" i="38"/>
  <c r="AE6" i="38"/>
  <c r="AM8" i="38"/>
  <c r="AM10" i="38"/>
  <c r="AO6" i="38"/>
  <c r="AK10" i="38"/>
  <c r="AB11" i="38"/>
  <c r="AJ11" i="38"/>
  <c r="AN12" i="38"/>
  <c r="AB13" i="38"/>
  <c r="AP17" i="38"/>
  <c r="T18" i="38"/>
  <c r="L18" i="38" s="1"/>
  <c r="AF18" i="38"/>
  <c r="AF20" i="38"/>
  <c r="AB22" i="38"/>
  <c r="AJ6" i="38"/>
  <c r="AP6" i="38"/>
  <c r="AH7" i="38"/>
  <c r="AM7" i="38"/>
  <c r="AE8" i="38"/>
  <c r="AJ8" i="38"/>
  <c r="AH9" i="38"/>
  <c r="AM9" i="38"/>
  <c r="AL10" i="38"/>
  <c r="AP10" i="38"/>
  <c r="AH10" i="38"/>
  <c r="AE10" i="38"/>
  <c r="AK11" i="38"/>
  <c r="AO11" i="38"/>
  <c r="AE11" i="38"/>
  <c r="AC12" i="38"/>
  <c r="AF12" i="38"/>
  <c r="AC13" i="38"/>
  <c r="AG13" i="38"/>
  <c r="AE14" i="38"/>
  <c r="AB15" i="38"/>
  <c r="AF15" i="38"/>
  <c r="AC18" i="38"/>
  <c r="AC20" i="38"/>
  <c r="AK8" i="38"/>
  <c r="AO10" i="38"/>
  <c r="AJ12" i="38"/>
  <c r="AB12" i="38"/>
  <c r="AF13" i="38"/>
  <c r="AC16" i="38"/>
  <c r="AL17" i="38"/>
  <c r="T20" i="38"/>
  <c r="L20" i="38" s="1"/>
  <c r="AH21" i="38"/>
  <c r="AN22" i="38"/>
  <c r="P30" i="38"/>
  <c r="AK7" i="38"/>
  <c r="AO7" i="38"/>
  <c r="AK9" i="38"/>
  <c r="AO9" i="38"/>
  <c r="T10" i="38"/>
  <c r="L10" i="38" s="1"/>
  <c r="AF10" i="38"/>
  <c r="AL11" i="38"/>
  <c r="AP11" i="38"/>
  <c r="AF11" i="38"/>
  <c r="AL13" i="38"/>
  <c r="AP13" i="38"/>
  <c r="T14" i="38"/>
  <c r="L14" i="38" s="1"/>
  <c r="AJ14" i="38"/>
  <c r="AF14" i="38"/>
  <c r="AN14" i="38"/>
  <c r="AC15" i="38"/>
  <c r="AG15" i="38"/>
  <c r="AE16" i="38"/>
  <c r="AB17" i="38"/>
  <c r="AF17" i="38"/>
  <c r="AB19" i="38"/>
  <c r="AF19" i="38"/>
  <c r="AO8" i="38"/>
  <c r="M30" i="38"/>
  <c r="Q30" i="38"/>
  <c r="AB6" i="38"/>
  <c r="AM6" i="38"/>
  <c r="AE12" i="38"/>
  <c r="T12" i="38"/>
  <c r="L12" i="38" s="1"/>
  <c r="AC14" i="38"/>
  <c r="AL15" i="38"/>
  <c r="AP15" i="38"/>
  <c r="T16" i="38"/>
  <c r="L16" i="38" s="1"/>
  <c r="AJ16" i="38"/>
  <c r="AF16" i="38"/>
  <c r="AN16" i="38"/>
  <c r="AC17" i="38"/>
  <c r="AG17" i="38"/>
  <c r="AE18" i="38"/>
  <c r="AC19" i="38"/>
  <c r="AG19" i="38"/>
  <c r="AE20" i="38"/>
  <c r="AB18" i="38"/>
  <c r="AL19" i="38"/>
  <c r="AP19" i="38"/>
  <c r="AB20" i="38"/>
  <c r="AK22" i="38"/>
  <c r="AO22" i="38"/>
  <c r="AL23" i="38"/>
  <c r="AP23" i="38"/>
  <c r="AF24" i="38"/>
  <c r="AL25" i="38"/>
  <c r="AP25" i="38"/>
  <c r="AF26" i="38"/>
  <c r="AL27" i="38"/>
  <c r="AP27" i="38"/>
  <c r="AF28" i="38"/>
  <c r="AL29" i="38"/>
  <c r="AP29" i="38"/>
  <c r="N30" i="38"/>
  <c r="AC6" i="38"/>
  <c r="AG6" i="38"/>
  <c r="AK6" i="38"/>
  <c r="AC7" i="38"/>
  <c r="AG7" i="38"/>
  <c r="AC8" i="38"/>
  <c r="AG8" i="38"/>
  <c r="AC9" i="38"/>
  <c r="AG9" i="38"/>
  <c r="AC10" i="38"/>
  <c r="AG10" i="38"/>
  <c r="AC11" i="38"/>
  <c r="AG11" i="38"/>
  <c r="T13" i="38"/>
  <c r="L13" i="38" s="1"/>
  <c r="AK13" i="38"/>
  <c r="T15" i="38"/>
  <c r="L15" i="38" s="1"/>
  <c r="AK15" i="38"/>
  <c r="T17" i="38"/>
  <c r="L17" i="38" s="1"/>
  <c r="AK17" i="38"/>
  <c r="AN18" i="38"/>
  <c r="T19" i="38"/>
  <c r="L19" i="38" s="1"/>
  <c r="AK19" i="38"/>
  <c r="AN20" i="38"/>
  <c r="AK21" i="38"/>
  <c r="AO21" i="38"/>
  <c r="AP22" i="38"/>
  <c r="AJ22" i="38"/>
  <c r="AM23" i="38"/>
  <c r="AK24" i="38"/>
  <c r="AO24" i="38"/>
  <c r="AM25" i="38"/>
  <c r="AK26" i="38"/>
  <c r="AO26" i="38"/>
  <c r="AM27" i="38"/>
  <c r="AK28" i="38"/>
  <c r="AO28" i="38"/>
  <c r="AM29" i="38"/>
  <c r="AD11" i="38"/>
  <c r="AH11" i="38"/>
  <c r="AL12" i="38"/>
  <c r="AD12" i="38"/>
  <c r="AP12" i="38"/>
  <c r="AH12" i="38"/>
  <c r="AL14" i="38"/>
  <c r="AP14" i="38"/>
  <c r="AL16" i="38"/>
  <c r="AP16" i="38"/>
  <c r="AL18" i="38"/>
  <c r="AP18" i="38"/>
  <c r="AJ18" i="38"/>
  <c r="AL20" i="38"/>
  <c r="AP20" i="38"/>
  <c r="AJ20" i="38"/>
  <c r="AL21" i="38"/>
  <c r="AD21" i="38"/>
  <c r="AM22" i="38"/>
  <c r="AF23" i="38"/>
  <c r="AL24" i="38"/>
  <c r="AP24" i="38"/>
  <c r="AF25" i="38"/>
  <c r="AL26" i="38"/>
  <c r="AP26" i="38"/>
  <c r="AF27" i="38"/>
  <c r="AL28" i="38"/>
  <c r="AP28" i="38"/>
  <c r="AF29" i="38"/>
  <c r="AM21" i="38"/>
  <c r="T22" i="38"/>
  <c r="L22" i="38" s="1"/>
  <c r="AK23" i="38"/>
  <c r="AO23" i="38"/>
  <c r="AM24" i="38"/>
  <c r="AK25" i="38"/>
  <c r="AM26" i="38"/>
  <c r="AK27" i="38"/>
  <c r="AO27" i="38"/>
  <c r="AM28" i="38"/>
  <c r="AK29" i="38"/>
  <c r="AO29" i="38"/>
  <c r="AD13" i="38"/>
  <c r="AH13" i="38"/>
  <c r="AD14" i="38"/>
  <c r="AH14" i="38"/>
  <c r="AD15" i="38"/>
  <c r="AH15" i="38"/>
  <c r="AD16" i="38"/>
  <c r="AH16" i="38"/>
  <c r="AD17" i="38"/>
  <c r="AH17" i="38"/>
  <c r="AD18" i="38"/>
  <c r="AH18" i="38"/>
  <c r="AD19" i="38"/>
  <c r="AH19" i="38"/>
  <c r="AD20" i="38"/>
  <c r="AH20" i="38"/>
  <c r="T21" i="38"/>
  <c r="L21" i="38" s="1"/>
  <c r="AH22" i="38"/>
  <c r="T23" i="38"/>
  <c r="L23" i="38" s="1"/>
  <c r="T24" i="38"/>
  <c r="L24" i="38" s="1"/>
  <c r="T26" i="38"/>
  <c r="L26" i="38" s="1"/>
  <c r="T27" i="38"/>
  <c r="L27" i="38" s="1"/>
  <c r="T28" i="38"/>
  <c r="L28" i="38" s="1"/>
  <c r="T29" i="38"/>
  <c r="L29" i="38" s="1"/>
  <c r="AC21" i="38"/>
  <c r="AG21" i="38"/>
  <c r="AC22" i="38"/>
  <c r="AG22" i="38"/>
  <c r="AC23" i="38"/>
  <c r="AG23" i="38"/>
  <c r="AC24" i="38"/>
  <c r="AG24" i="38"/>
  <c r="AC25" i="38"/>
  <c r="AC26" i="38"/>
  <c r="AG26" i="38"/>
  <c r="AC27" i="38"/>
  <c r="AG27" i="38"/>
  <c r="AC28" i="38"/>
  <c r="AG28" i="38"/>
  <c r="AC29" i="38"/>
  <c r="AG29" i="38"/>
  <c r="AD23" i="38"/>
  <c r="AH23" i="38"/>
  <c r="AD24" i="38"/>
  <c r="AH24" i="38"/>
  <c r="AD25" i="38"/>
  <c r="AH25" i="38"/>
  <c r="AD26" i="38"/>
  <c r="AH26" i="38"/>
  <c r="AD27" i="38"/>
  <c r="AH27" i="38"/>
  <c r="AD28" i="38"/>
  <c r="AH28" i="38"/>
  <c r="AD29" i="38"/>
  <c r="AH29" i="38"/>
  <c r="AE21" i="38"/>
  <c r="AE22" i="38"/>
  <c r="AE23" i="38"/>
  <c r="AE24" i="38"/>
  <c r="AE25" i="38"/>
  <c r="AE26" i="38"/>
  <c r="AE27" i="38"/>
  <c r="AE28" i="38"/>
  <c r="AE29" i="38"/>
  <c r="AU14" i="38" l="1"/>
  <c r="AV19" i="38"/>
  <c r="AX16" i="38"/>
  <c r="AS7" i="38"/>
  <c r="AO25" i="38"/>
  <c r="AQ25" i="38" s="1"/>
  <c r="T25" i="38"/>
  <c r="L25" i="38" s="1"/>
  <c r="AG25" i="38"/>
  <c r="AG30" i="38" s="1"/>
  <c r="R30" i="38"/>
  <c r="AW28" i="38"/>
  <c r="AS28" i="38"/>
  <c r="AT25" i="38"/>
  <c r="AU16" i="38"/>
  <c r="AX11" i="38"/>
  <c r="AX25" i="38"/>
  <c r="AT22" i="38"/>
  <c r="AT11" i="38"/>
  <c r="AU29" i="38"/>
  <c r="AS12" i="38"/>
  <c r="AW7" i="38"/>
  <c r="AX21" i="38"/>
  <c r="AT26" i="38"/>
  <c r="AU26" i="38"/>
  <c r="AW23" i="38"/>
  <c r="AS16" i="38"/>
  <c r="AS23" i="38"/>
  <c r="AT16" i="38"/>
  <c r="AX26" i="38"/>
  <c r="AS20" i="38"/>
  <c r="AT7" i="38"/>
  <c r="AV26" i="38"/>
  <c r="AW17" i="38"/>
  <c r="AU20" i="38"/>
  <c r="AU24" i="38"/>
  <c r="AX27" i="38"/>
  <c r="AW22" i="38"/>
  <c r="AT19" i="38"/>
  <c r="AT17" i="38"/>
  <c r="AS17" i="38"/>
  <c r="AW15" i="38"/>
  <c r="AU17" i="38"/>
  <c r="AX28" i="38"/>
  <c r="AW21" i="38"/>
  <c r="AS8" i="38"/>
  <c r="AU13" i="38"/>
  <c r="AU28" i="38"/>
  <c r="AX29" i="38"/>
  <c r="AX23" i="38"/>
  <c r="AW26" i="38"/>
  <c r="AW24" i="38"/>
  <c r="AT15" i="38"/>
  <c r="AT13" i="38"/>
  <c r="AV25" i="38"/>
  <c r="AS11" i="38"/>
  <c r="AS9" i="38"/>
  <c r="AV28" i="38"/>
  <c r="AW19" i="38"/>
  <c r="AV11" i="38"/>
  <c r="AU10" i="38"/>
  <c r="AQ24" i="38"/>
  <c r="AT10" i="38"/>
  <c r="AW14" i="38"/>
  <c r="AU27" i="38"/>
  <c r="AT29" i="38"/>
  <c r="AT27" i="38"/>
  <c r="AS24" i="38"/>
  <c r="AS22" i="38"/>
  <c r="AX18" i="38"/>
  <c r="AX14" i="38"/>
  <c r="AV27" i="38"/>
  <c r="AW10" i="38"/>
  <c r="AU12" i="38"/>
  <c r="AV17" i="38"/>
  <c r="AS18" i="38"/>
  <c r="AU11" i="38"/>
  <c r="AX9" i="38"/>
  <c r="AX7" i="38"/>
  <c r="AW11" i="38"/>
  <c r="AT21" i="38"/>
  <c r="AX12" i="38"/>
  <c r="AW8" i="38"/>
  <c r="AS19" i="38"/>
  <c r="AS15" i="38"/>
  <c r="AX10" i="38"/>
  <c r="AW16" i="38"/>
  <c r="AV10" i="38"/>
  <c r="AV12" i="38"/>
  <c r="AU19" i="38"/>
  <c r="AQ14" i="38"/>
  <c r="AN30" i="38"/>
  <c r="AD30" i="38"/>
  <c r="AT6" i="38"/>
  <c r="AI16" i="38"/>
  <c r="AR16" i="38"/>
  <c r="AI28" i="38"/>
  <c r="AR28" i="38"/>
  <c r="AU23" i="38"/>
  <c r="AS26" i="38"/>
  <c r="AK30" i="38"/>
  <c r="AQ12" i="38"/>
  <c r="AW13" i="38"/>
  <c r="AV20" i="38"/>
  <c r="AI13" i="38"/>
  <c r="AR13" i="38"/>
  <c r="AE30" i="38"/>
  <c r="AU6" i="38"/>
  <c r="AI7" i="38"/>
  <c r="AR7" i="38"/>
  <c r="AI10" i="38"/>
  <c r="AR10" i="38"/>
  <c r="AU7" i="38"/>
  <c r="AQ10" i="38"/>
  <c r="AQ7" i="38"/>
  <c r="AQ26" i="38"/>
  <c r="AU15" i="38"/>
  <c r="AH30" i="38"/>
  <c r="AX6" i="38"/>
  <c r="AT8" i="38"/>
  <c r="AI23" i="38"/>
  <c r="AR23" i="38"/>
  <c r="AI21" i="38"/>
  <c r="AR21" i="38"/>
  <c r="AV8" i="38"/>
  <c r="AI19" i="38"/>
  <c r="AR19" i="38"/>
  <c r="AI12" i="38"/>
  <c r="AR12" i="38"/>
  <c r="AR8" i="38"/>
  <c r="AI8" i="38"/>
  <c r="AQ17" i="38"/>
  <c r="AI29" i="38"/>
  <c r="AR29" i="38"/>
  <c r="AF30" i="38"/>
  <c r="AV6" i="38"/>
  <c r="AT23" i="38"/>
  <c r="AX20" i="38"/>
  <c r="AQ22" i="38"/>
  <c r="AX24" i="38"/>
  <c r="AW27" i="38"/>
  <c r="AV29" i="38"/>
  <c r="AQ18" i="38"/>
  <c r="AS10" i="38"/>
  <c r="AW6" i="38"/>
  <c r="AV24" i="38"/>
  <c r="AI18" i="38"/>
  <c r="AR18" i="38"/>
  <c r="AU18" i="38"/>
  <c r="AV16" i="38"/>
  <c r="AM30" i="38"/>
  <c r="AI17" i="38"/>
  <c r="AR17" i="38"/>
  <c r="AV15" i="38"/>
  <c r="AS13" i="38"/>
  <c r="AQ8" i="38"/>
  <c r="AP30" i="38"/>
  <c r="AV18" i="38"/>
  <c r="L6" i="38"/>
  <c r="AI14" i="38"/>
  <c r="AR14" i="38"/>
  <c r="AQ13" i="38"/>
  <c r="AQ9" i="38"/>
  <c r="AQ28" i="38"/>
  <c r="AQ27" i="38"/>
  <c r="AX8" i="38"/>
  <c r="AW18" i="38"/>
  <c r="AR25" i="38"/>
  <c r="AI24" i="38"/>
  <c r="AR24" i="38"/>
  <c r="AV7" i="38"/>
  <c r="AV21" i="38"/>
  <c r="AI22" i="38"/>
  <c r="AR22" i="38"/>
  <c r="AI11" i="38"/>
  <c r="AR11" i="38"/>
  <c r="AU9" i="38"/>
  <c r="AQ23" i="38"/>
  <c r="AU22" i="38"/>
  <c r="AW29" i="38"/>
  <c r="AT20" i="38"/>
  <c r="AT18" i="38"/>
  <c r="AT14" i="38"/>
  <c r="AU25" i="38"/>
  <c r="AU21" i="38"/>
  <c r="AT28" i="38"/>
  <c r="AT24" i="38"/>
  <c r="AS29" i="38"/>
  <c r="AS27" i="38"/>
  <c r="AS25" i="38"/>
  <c r="AS21" i="38"/>
  <c r="AX22" i="38"/>
  <c r="AX19" i="38"/>
  <c r="AX17" i="38"/>
  <c r="AX15" i="38"/>
  <c r="AX13" i="38"/>
  <c r="AV23" i="38"/>
  <c r="AQ20" i="38"/>
  <c r="AT12" i="38"/>
  <c r="AW9" i="38"/>
  <c r="AC30" i="38"/>
  <c r="AS6" i="38"/>
  <c r="AI20" i="38"/>
  <c r="AR20" i="38"/>
  <c r="AQ16" i="38"/>
  <c r="AS14" i="38"/>
  <c r="AB30" i="38"/>
  <c r="AR6" i="38"/>
  <c r="AI6" i="38"/>
  <c r="AV14" i="38"/>
  <c r="AV13" i="38"/>
  <c r="AI15" i="38"/>
  <c r="AR15" i="38"/>
  <c r="AU8" i="38"/>
  <c r="AJ30" i="38"/>
  <c r="AQ6" i="38"/>
  <c r="AQ11" i="38"/>
  <c r="AI9" i="38"/>
  <c r="AR9" i="38"/>
  <c r="AQ15" i="38"/>
  <c r="AQ19" i="38"/>
  <c r="AQ21" i="38"/>
  <c r="AQ29" i="38"/>
  <c r="AT9" i="38"/>
  <c r="AW12" i="38"/>
  <c r="AW20" i="38"/>
  <c r="AI27" i="38"/>
  <c r="AR27" i="38"/>
  <c r="AI26" i="38"/>
  <c r="AR26" i="38"/>
  <c r="AL30" i="38"/>
  <c r="AV9" i="38"/>
  <c r="AV22" i="38"/>
  <c r="AO30" i="38" l="1"/>
  <c r="AW30" i="38" s="1"/>
  <c r="AI25" i="38"/>
  <c r="AY25" i="38" s="1"/>
  <c r="AW25" i="38"/>
  <c r="T30" i="38"/>
  <c r="AY24" i="38"/>
  <c r="AY9" i="38"/>
  <c r="AV30" i="38"/>
  <c r="AY27" i="38"/>
  <c r="AY17" i="38"/>
  <c r="AY19" i="38"/>
  <c r="AY10" i="38"/>
  <c r="AU30" i="38"/>
  <c r="AY16" i="38"/>
  <c r="AY26" i="38"/>
  <c r="AY22" i="38"/>
  <c r="AY29" i="38"/>
  <c r="AY18" i="38"/>
  <c r="AY23" i="38"/>
  <c r="AQ30" i="38"/>
  <c r="AZ33" i="38" s="1"/>
  <c r="AY15" i="38"/>
  <c r="AY12" i="38"/>
  <c r="AY7" i="38"/>
  <c r="AY13" i="38"/>
  <c r="AY28" i="38"/>
  <c r="AT30" i="38"/>
  <c r="AH31" i="38"/>
  <c r="AX30" i="38"/>
  <c r="AY6" i="38"/>
  <c r="AC31" i="38"/>
  <c r="AS30" i="38"/>
  <c r="AB31" i="38"/>
  <c r="AR30" i="38"/>
  <c r="AY20" i="38"/>
  <c r="AY11" i="38"/>
  <c r="AY14" i="38"/>
  <c r="AY8" i="38"/>
  <c r="AY21" i="38"/>
  <c r="AQ32" i="38"/>
  <c r="AI30" i="38" l="1"/>
  <c r="BB33" i="38"/>
  <c r="AQ33" i="38"/>
  <c r="AY32" i="38" l="1"/>
  <c r="AY33" i="38" s="1"/>
  <c r="D33" i="38"/>
  <c r="D34" i="38" s="1"/>
  <c r="AY30" i="38"/>
  <c r="BD33" i="38" l="1"/>
  <c r="BR5" i="35" l="1"/>
  <c r="A3" i="35" l="1"/>
  <c r="BO5" i="35"/>
  <c r="AZ6" i="35"/>
  <c r="BG6" i="35" s="1"/>
  <c r="BA6" i="35"/>
  <c r="BB6" i="35"/>
  <c r="BC6" i="35"/>
  <c r="BD6" i="35"/>
  <c r="BE6" i="35"/>
  <c r="BF6" i="35"/>
  <c r="M7" i="35"/>
  <c r="N7" i="35"/>
  <c r="O7" i="35"/>
  <c r="P7" i="35"/>
  <c r="Q7" i="35"/>
  <c r="R7" i="35"/>
  <c r="S7" i="35"/>
  <c r="AZ7" i="35"/>
  <c r="BA7" i="35"/>
  <c r="BB7" i="35"/>
  <c r="BC7" i="35"/>
  <c r="BD7" i="35"/>
  <c r="BE7" i="35"/>
  <c r="BF7" i="35"/>
  <c r="M8" i="35"/>
  <c r="N8" i="35"/>
  <c r="O8" i="35"/>
  <c r="P8" i="35"/>
  <c r="Q8" i="35"/>
  <c r="R8" i="35"/>
  <c r="S8" i="35"/>
  <c r="AZ8" i="35"/>
  <c r="BA8" i="35"/>
  <c r="BB8" i="35"/>
  <c r="BC8" i="35"/>
  <c r="BD8" i="35"/>
  <c r="BE8" i="35"/>
  <c r="BF8" i="35"/>
  <c r="M9" i="35"/>
  <c r="N9" i="35"/>
  <c r="O9" i="35"/>
  <c r="P9" i="35"/>
  <c r="Q9" i="35"/>
  <c r="R9" i="35"/>
  <c r="S9" i="35"/>
  <c r="AZ9" i="35"/>
  <c r="BA9" i="35"/>
  <c r="BB9" i="35"/>
  <c r="BC9" i="35"/>
  <c r="BD9" i="35"/>
  <c r="BE9" i="35"/>
  <c r="BF9" i="35"/>
  <c r="M10" i="35"/>
  <c r="N10" i="35"/>
  <c r="O10" i="35"/>
  <c r="P10" i="35"/>
  <c r="Q10" i="35"/>
  <c r="R10" i="35"/>
  <c r="S10" i="35"/>
  <c r="AZ10" i="35"/>
  <c r="BA10" i="35"/>
  <c r="BB10" i="35"/>
  <c r="BC10" i="35"/>
  <c r="BD10" i="35"/>
  <c r="BE10" i="35"/>
  <c r="BF10" i="35"/>
  <c r="M11" i="35"/>
  <c r="N11" i="35"/>
  <c r="O11" i="35"/>
  <c r="P11" i="35"/>
  <c r="Q11" i="35"/>
  <c r="R11" i="35"/>
  <c r="S11" i="35"/>
  <c r="AZ11" i="35"/>
  <c r="BA11" i="35"/>
  <c r="BB11" i="35"/>
  <c r="BC11" i="35"/>
  <c r="BD11" i="35"/>
  <c r="BE11" i="35"/>
  <c r="BF11" i="35"/>
  <c r="M12" i="35"/>
  <c r="N12" i="35"/>
  <c r="O12" i="35"/>
  <c r="P12" i="35"/>
  <c r="Q12" i="35"/>
  <c r="R12" i="35"/>
  <c r="S12" i="35"/>
  <c r="AZ12" i="35"/>
  <c r="BA12" i="35"/>
  <c r="BB12" i="35"/>
  <c r="BC12" i="35"/>
  <c r="BD12" i="35"/>
  <c r="BE12" i="35"/>
  <c r="BF12" i="35"/>
  <c r="AZ13" i="35"/>
  <c r="BG13" i="35" s="1"/>
  <c r="BA13" i="35"/>
  <c r="BH13" i="35" s="1"/>
  <c r="BB13" i="35"/>
  <c r="BI13" i="35" s="1"/>
  <c r="BC13" i="35"/>
  <c r="BJ13" i="35" s="1"/>
  <c r="BD13" i="35"/>
  <c r="BK13" i="35" s="1"/>
  <c r="BE13" i="35"/>
  <c r="BL13" i="35" s="1"/>
  <c r="BF13" i="35"/>
  <c r="BM13" i="35" s="1"/>
  <c r="AZ14" i="35"/>
  <c r="BG14" i="35" s="1"/>
  <c r="BA14" i="35"/>
  <c r="BH14" i="35" s="1"/>
  <c r="BB14" i="35"/>
  <c r="BI14" i="35" s="1"/>
  <c r="BC14" i="35"/>
  <c r="BJ14" i="35" s="1"/>
  <c r="BD14" i="35"/>
  <c r="BK14" i="35" s="1"/>
  <c r="BE14" i="35"/>
  <c r="BL14" i="35" s="1"/>
  <c r="BF14" i="35"/>
  <c r="BM14" i="35" s="1"/>
  <c r="AZ15" i="35"/>
  <c r="BG15" i="35" s="1"/>
  <c r="BA15" i="35"/>
  <c r="BH15" i="35" s="1"/>
  <c r="BB15" i="35"/>
  <c r="BI15" i="35" s="1"/>
  <c r="BC15" i="35"/>
  <c r="BJ15" i="35" s="1"/>
  <c r="BD15" i="35"/>
  <c r="BK15" i="35" s="1"/>
  <c r="BE15" i="35"/>
  <c r="BL15" i="35" s="1"/>
  <c r="BF15" i="35"/>
  <c r="BM15" i="35" s="1"/>
  <c r="AZ16" i="35"/>
  <c r="BA16" i="35"/>
  <c r="BH16" i="35" s="1"/>
  <c r="BB16" i="35"/>
  <c r="BI16" i="35" s="1"/>
  <c r="BC16" i="35"/>
  <c r="BJ16" i="35" s="1"/>
  <c r="BD16" i="35"/>
  <c r="BK16" i="35" s="1"/>
  <c r="BE16" i="35"/>
  <c r="BL16" i="35" s="1"/>
  <c r="BF16" i="35"/>
  <c r="BM16" i="35" s="1"/>
  <c r="AZ17" i="35"/>
  <c r="BG17" i="35" s="1"/>
  <c r="BA17" i="35"/>
  <c r="BB17" i="35"/>
  <c r="BI17" i="35" s="1"/>
  <c r="BC17" i="35"/>
  <c r="BJ17" i="35" s="1"/>
  <c r="BD17" i="35"/>
  <c r="BK17" i="35" s="1"/>
  <c r="BE17" i="35"/>
  <c r="BL17" i="35" s="1"/>
  <c r="BF17" i="35"/>
  <c r="BM17" i="35" s="1"/>
  <c r="AZ18" i="35"/>
  <c r="BG18" i="35" s="1"/>
  <c r="BA18" i="35"/>
  <c r="BH18" i="35" s="1"/>
  <c r="BB18" i="35"/>
  <c r="BI18" i="35" s="1"/>
  <c r="BC18" i="35"/>
  <c r="BJ18" i="35" s="1"/>
  <c r="BD18" i="35"/>
  <c r="BK18" i="35" s="1"/>
  <c r="BE18" i="35"/>
  <c r="BL18" i="35" s="1"/>
  <c r="BF18" i="35"/>
  <c r="BM18" i="35" s="1"/>
  <c r="AZ19" i="35"/>
  <c r="BG19" i="35" s="1"/>
  <c r="BA19" i="35"/>
  <c r="BH19" i="35" s="1"/>
  <c r="BB19" i="35"/>
  <c r="BI19" i="35" s="1"/>
  <c r="BC19" i="35"/>
  <c r="BJ19" i="35" s="1"/>
  <c r="BD19" i="35"/>
  <c r="BK19" i="35" s="1"/>
  <c r="BE19" i="35"/>
  <c r="BL19" i="35" s="1"/>
  <c r="BF19" i="35"/>
  <c r="BM19" i="35" s="1"/>
  <c r="AZ20" i="35"/>
  <c r="BG20" i="35" s="1"/>
  <c r="BA20" i="35"/>
  <c r="BH20" i="35" s="1"/>
  <c r="BB20" i="35"/>
  <c r="BI20" i="35" s="1"/>
  <c r="BC20" i="35"/>
  <c r="BJ20" i="35" s="1"/>
  <c r="BD20" i="35"/>
  <c r="BK20" i="35" s="1"/>
  <c r="BE20" i="35"/>
  <c r="BL20" i="35" s="1"/>
  <c r="BF20" i="35"/>
  <c r="BM20" i="35" s="1"/>
  <c r="AZ21" i="35"/>
  <c r="BG21" i="35" s="1"/>
  <c r="BA21" i="35"/>
  <c r="BH21" i="35" s="1"/>
  <c r="BB21" i="35"/>
  <c r="BI21" i="35" s="1"/>
  <c r="BC21" i="35"/>
  <c r="BJ21" i="35" s="1"/>
  <c r="BD21" i="35"/>
  <c r="BK21" i="35" s="1"/>
  <c r="BE21" i="35"/>
  <c r="BL21" i="35" s="1"/>
  <c r="BF21" i="35"/>
  <c r="BM21" i="35" s="1"/>
  <c r="AZ22" i="35"/>
  <c r="BG22" i="35" s="1"/>
  <c r="BA22" i="35"/>
  <c r="BH22" i="35" s="1"/>
  <c r="BB22" i="35"/>
  <c r="BI22" i="35" s="1"/>
  <c r="BC22" i="35"/>
  <c r="BJ22" i="35" s="1"/>
  <c r="BD22" i="35"/>
  <c r="BK22" i="35" s="1"/>
  <c r="BE22" i="35"/>
  <c r="BL22" i="35" s="1"/>
  <c r="BF22" i="35"/>
  <c r="BM22" i="35" s="1"/>
  <c r="AZ23" i="35"/>
  <c r="BG23" i="35" s="1"/>
  <c r="BA23" i="35"/>
  <c r="BH23" i="35" s="1"/>
  <c r="BB23" i="35"/>
  <c r="BI23" i="35" s="1"/>
  <c r="BC23" i="35"/>
  <c r="BJ23" i="35" s="1"/>
  <c r="BD23" i="35"/>
  <c r="BK23" i="35" s="1"/>
  <c r="BE23" i="35"/>
  <c r="BL23" i="35" s="1"/>
  <c r="BF23" i="35"/>
  <c r="BM23" i="35" s="1"/>
  <c r="AZ24" i="35"/>
  <c r="BG24" i="35" s="1"/>
  <c r="BA24" i="35"/>
  <c r="BH24" i="35" s="1"/>
  <c r="BB24" i="35"/>
  <c r="BI24" i="35" s="1"/>
  <c r="BC24" i="35"/>
  <c r="BJ24" i="35" s="1"/>
  <c r="BD24" i="35"/>
  <c r="BK24" i="35" s="1"/>
  <c r="BE24" i="35"/>
  <c r="BL24" i="35" s="1"/>
  <c r="BF24" i="35"/>
  <c r="BM24" i="35" s="1"/>
  <c r="AZ25" i="35"/>
  <c r="BA25" i="35"/>
  <c r="BH25" i="35" s="1"/>
  <c r="BB25" i="35"/>
  <c r="BI25" i="35" s="1"/>
  <c r="BC25" i="35"/>
  <c r="BJ25" i="35" s="1"/>
  <c r="BD25" i="35"/>
  <c r="BK25" i="35" s="1"/>
  <c r="BE25" i="35"/>
  <c r="BL25" i="35" s="1"/>
  <c r="BF25" i="35"/>
  <c r="BM25" i="35" s="1"/>
  <c r="AZ26" i="35"/>
  <c r="BA26" i="35"/>
  <c r="BH26" i="35" s="1"/>
  <c r="BB26" i="35"/>
  <c r="BI26" i="35" s="1"/>
  <c r="BC26" i="35"/>
  <c r="BJ26" i="35" s="1"/>
  <c r="BD26" i="35"/>
  <c r="BK26" i="35" s="1"/>
  <c r="BE26" i="35"/>
  <c r="BL26" i="35" s="1"/>
  <c r="BF26" i="35"/>
  <c r="BM26" i="35" s="1"/>
  <c r="AZ27" i="35"/>
  <c r="BG27" i="35" s="1"/>
  <c r="BA27" i="35"/>
  <c r="BH27" i="35" s="1"/>
  <c r="BB27" i="35"/>
  <c r="BI27" i="35" s="1"/>
  <c r="BC27" i="35"/>
  <c r="BJ27" i="35" s="1"/>
  <c r="BD27" i="35"/>
  <c r="BK27" i="35" s="1"/>
  <c r="BE27" i="35"/>
  <c r="BL27" i="35" s="1"/>
  <c r="BF27" i="35"/>
  <c r="BM27" i="35" s="1"/>
  <c r="AZ28" i="35"/>
  <c r="BG28" i="35" s="1"/>
  <c r="BA28" i="35"/>
  <c r="BH28" i="35" s="1"/>
  <c r="BB28" i="35"/>
  <c r="BI28" i="35" s="1"/>
  <c r="BC28" i="35"/>
  <c r="BJ28" i="35" s="1"/>
  <c r="BD28" i="35"/>
  <c r="BK28" i="35" s="1"/>
  <c r="BE28" i="35"/>
  <c r="BL28" i="35" s="1"/>
  <c r="BF28" i="35"/>
  <c r="BM28" i="35" s="1"/>
  <c r="AZ29" i="35"/>
  <c r="BA29" i="35"/>
  <c r="BB29" i="35"/>
  <c r="BC29" i="35"/>
  <c r="BD29" i="35"/>
  <c r="BE29" i="35"/>
  <c r="BF29" i="35"/>
  <c r="A3" i="27"/>
  <c r="AZ6" i="27"/>
  <c r="BG6" i="27" s="1"/>
  <c r="M6" i="27" s="1"/>
  <c r="BA6" i="27"/>
  <c r="BH6" i="27" s="1"/>
  <c r="N6" i="27" s="1"/>
  <c r="BB6" i="27"/>
  <c r="BI6" i="27" s="1"/>
  <c r="O6" i="27" s="1"/>
  <c r="BC6" i="27"/>
  <c r="BJ6" i="27" s="1"/>
  <c r="P6" i="27" s="1"/>
  <c r="BD6" i="27"/>
  <c r="BK6" i="27" s="1"/>
  <c r="Q6" i="27" s="1"/>
  <c r="BE6" i="27"/>
  <c r="BL6" i="27" s="1"/>
  <c r="R6" i="27" s="1"/>
  <c r="BF6" i="27"/>
  <c r="BM6" i="27" s="1"/>
  <c r="S6" i="27" s="1"/>
  <c r="M7" i="27"/>
  <c r="N7" i="27"/>
  <c r="O7" i="27"/>
  <c r="P7" i="27"/>
  <c r="Q7" i="27"/>
  <c r="R7" i="27"/>
  <c r="S7" i="27"/>
  <c r="AZ7" i="27"/>
  <c r="BA7" i="27"/>
  <c r="BB7" i="27"/>
  <c r="BC7" i="27"/>
  <c r="BD7" i="27"/>
  <c r="BE7" i="27"/>
  <c r="BF7" i="27"/>
  <c r="M8" i="27"/>
  <c r="N8" i="27"/>
  <c r="O8" i="27"/>
  <c r="P8" i="27"/>
  <c r="Q8" i="27"/>
  <c r="R8" i="27"/>
  <c r="S8" i="27"/>
  <c r="AZ8" i="27"/>
  <c r="BA8" i="27"/>
  <c r="BB8" i="27"/>
  <c r="BC8" i="27"/>
  <c r="BD8" i="27"/>
  <c r="BE8" i="27"/>
  <c r="BF8" i="27"/>
  <c r="M9" i="27"/>
  <c r="N9" i="27"/>
  <c r="O9" i="27"/>
  <c r="P9" i="27"/>
  <c r="Q9" i="27"/>
  <c r="R9" i="27"/>
  <c r="S9" i="27"/>
  <c r="AZ9" i="27"/>
  <c r="BA9" i="27"/>
  <c r="BB9" i="27"/>
  <c r="BC9" i="27"/>
  <c r="BD9" i="27"/>
  <c r="BE9" i="27"/>
  <c r="BF9" i="27"/>
  <c r="M10" i="27"/>
  <c r="N10" i="27"/>
  <c r="O10" i="27"/>
  <c r="P10" i="27"/>
  <c r="Q10" i="27"/>
  <c r="R10" i="27"/>
  <c r="S10" i="27"/>
  <c r="AZ10" i="27"/>
  <c r="BA10" i="27"/>
  <c r="BB10" i="27"/>
  <c r="BC10" i="27"/>
  <c r="BD10" i="27"/>
  <c r="BE10" i="27"/>
  <c r="BF10" i="27"/>
  <c r="M11" i="27"/>
  <c r="N11" i="27"/>
  <c r="O11" i="27"/>
  <c r="P11" i="27"/>
  <c r="Q11" i="27"/>
  <c r="R11" i="27"/>
  <c r="S11" i="27"/>
  <c r="AZ11" i="27"/>
  <c r="BA11" i="27"/>
  <c r="BB11" i="27"/>
  <c r="BC11" i="27"/>
  <c r="BD11" i="27"/>
  <c r="BE11" i="27"/>
  <c r="BF11" i="27"/>
  <c r="M12" i="27"/>
  <c r="N12" i="27"/>
  <c r="O12" i="27"/>
  <c r="P12" i="27"/>
  <c r="Q12" i="27"/>
  <c r="R12" i="27"/>
  <c r="S12" i="27"/>
  <c r="AZ12" i="27"/>
  <c r="BA12" i="27"/>
  <c r="BB12" i="27"/>
  <c r="BC12" i="27"/>
  <c r="BD12" i="27"/>
  <c r="BE12" i="27"/>
  <c r="BF12" i="27"/>
  <c r="M13" i="27"/>
  <c r="N13" i="27"/>
  <c r="O13" i="27"/>
  <c r="P13" i="27"/>
  <c r="Q13" i="27"/>
  <c r="R13" i="27"/>
  <c r="S13" i="27"/>
  <c r="AZ13" i="27"/>
  <c r="BA13" i="27"/>
  <c r="BB13" i="27"/>
  <c r="BC13" i="27"/>
  <c r="BD13" i="27"/>
  <c r="BE13" i="27"/>
  <c r="BF13" i="27"/>
  <c r="AZ14" i="27"/>
  <c r="BG14" i="27" s="1"/>
  <c r="M14" i="27" s="1"/>
  <c r="BA14" i="27"/>
  <c r="BH14" i="27" s="1"/>
  <c r="N14" i="27" s="1"/>
  <c r="BB14" i="27"/>
  <c r="BI14" i="27" s="1"/>
  <c r="O14" i="27" s="1"/>
  <c r="BC14" i="27"/>
  <c r="BJ14" i="27" s="1"/>
  <c r="P14" i="27" s="1"/>
  <c r="BD14" i="27"/>
  <c r="BK14" i="27" s="1"/>
  <c r="Q14" i="27" s="1"/>
  <c r="BE14" i="27"/>
  <c r="BL14" i="27" s="1"/>
  <c r="R14" i="27" s="1"/>
  <c r="BF14" i="27"/>
  <c r="BM14" i="27" s="1"/>
  <c r="S14" i="27" s="1"/>
  <c r="AZ15" i="27"/>
  <c r="BG15" i="27" s="1"/>
  <c r="M15" i="27" s="1"/>
  <c r="BA15" i="27"/>
  <c r="BH15" i="27" s="1"/>
  <c r="N15" i="27" s="1"/>
  <c r="BB15" i="27"/>
  <c r="BI15" i="27" s="1"/>
  <c r="O15" i="27" s="1"/>
  <c r="BC15" i="27"/>
  <c r="BJ15" i="27" s="1"/>
  <c r="P15" i="27" s="1"/>
  <c r="BD15" i="27"/>
  <c r="BK15" i="27" s="1"/>
  <c r="Q15" i="27" s="1"/>
  <c r="BE15" i="27"/>
  <c r="BL15" i="27" s="1"/>
  <c r="R15" i="27" s="1"/>
  <c r="BF15" i="27"/>
  <c r="BM15" i="27" s="1"/>
  <c r="S15" i="27" s="1"/>
  <c r="AZ16" i="27"/>
  <c r="BG16" i="27" s="1"/>
  <c r="M16" i="27" s="1"/>
  <c r="BA16" i="27"/>
  <c r="BH16" i="27" s="1"/>
  <c r="N16" i="27" s="1"/>
  <c r="BB16" i="27"/>
  <c r="BI16" i="27" s="1"/>
  <c r="O16" i="27" s="1"/>
  <c r="BC16" i="27"/>
  <c r="BJ16" i="27" s="1"/>
  <c r="P16" i="27" s="1"/>
  <c r="BD16" i="27"/>
  <c r="BK16" i="27" s="1"/>
  <c r="Q16" i="27" s="1"/>
  <c r="BE16" i="27"/>
  <c r="BL16" i="27" s="1"/>
  <c r="R16" i="27" s="1"/>
  <c r="BF16" i="27"/>
  <c r="BM16" i="27" s="1"/>
  <c r="S16" i="27" s="1"/>
  <c r="AZ17" i="27"/>
  <c r="BG17" i="27" s="1"/>
  <c r="M17" i="27" s="1"/>
  <c r="BA17" i="27"/>
  <c r="BH17" i="27" s="1"/>
  <c r="N17" i="27" s="1"/>
  <c r="BB17" i="27"/>
  <c r="BI17" i="27" s="1"/>
  <c r="O17" i="27" s="1"/>
  <c r="BC17" i="27"/>
  <c r="BJ17" i="27" s="1"/>
  <c r="P17" i="27" s="1"/>
  <c r="BD17" i="27"/>
  <c r="BK17" i="27" s="1"/>
  <c r="Q17" i="27" s="1"/>
  <c r="BE17" i="27"/>
  <c r="BL17" i="27" s="1"/>
  <c r="R17" i="27" s="1"/>
  <c r="BF17" i="27"/>
  <c r="BM17" i="27" s="1"/>
  <c r="S17" i="27" s="1"/>
  <c r="AZ18" i="27"/>
  <c r="BG18" i="27" s="1"/>
  <c r="M18" i="27" s="1"/>
  <c r="BA18" i="27"/>
  <c r="BH18" i="27" s="1"/>
  <c r="N18" i="27" s="1"/>
  <c r="BB18" i="27"/>
  <c r="BI18" i="27" s="1"/>
  <c r="O18" i="27" s="1"/>
  <c r="BC18" i="27"/>
  <c r="BJ18" i="27" s="1"/>
  <c r="P18" i="27" s="1"/>
  <c r="BD18" i="27"/>
  <c r="BK18" i="27" s="1"/>
  <c r="Q18" i="27" s="1"/>
  <c r="BE18" i="27"/>
  <c r="BL18" i="27" s="1"/>
  <c r="R18" i="27" s="1"/>
  <c r="BF18" i="27"/>
  <c r="BM18" i="27" s="1"/>
  <c r="S18" i="27" s="1"/>
  <c r="P19" i="27"/>
  <c r="AZ19" i="27"/>
  <c r="BG19" i="27" s="1"/>
  <c r="M19" i="27" s="1"/>
  <c r="BA19" i="27"/>
  <c r="BH19" i="27" s="1"/>
  <c r="N19" i="27" s="1"/>
  <c r="BB19" i="27"/>
  <c r="BI19" i="27" s="1"/>
  <c r="O19" i="27" s="1"/>
  <c r="BC19" i="27"/>
  <c r="BD19" i="27"/>
  <c r="BK19" i="27" s="1"/>
  <c r="Q19" i="27" s="1"/>
  <c r="BE19" i="27"/>
  <c r="BL19" i="27" s="1"/>
  <c r="R19" i="27" s="1"/>
  <c r="BF19" i="27"/>
  <c r="BM19" i="27" s="1"/>
  <c r="S19" i="27" s="1"/>
  <c r="AZ20" i="27"/>
  <c r="BG20" i="27" s="1"/>
  <c r="M20" i="27" s="1"/>
  <c r="BA20" i="27"/>
  <c r="BH20" i="27" s="1"/>
  <c r="N20" i="27" s="1"/>
  <c r="BB20" i="27"/>
  <c r="BI20" i="27" s="1"/>
  <c r="O20" i="27" s="1"/>
  <c r="BC20" i="27"/>
  <c r="BJ20" i="27" s="1"/>
  <c r="P20" i="27" s="1"/>
  <c r="BD20" i="27"/>
  <c r="BK20" i="27" s="1"/>
  <c r="Q20" i="27" s="1"/>
  <c r="BE20" i="27"/>
  <c r="BL20" i="27" s="1"/>
  <c r="R20" i="27" s="1"/>
  <c r="BF20" i="27"/>
  <c r="BM20" i="27" s="1"/>
  <c r="S20" i="27" s="1"/>
  <c r="M21" i="27"/>
  <c r="AZ21" i="27"/>
  <c r="BA21" i="27"/>
  <c r="BH21" i="27" s="1"/>
  <c r="N21" i="27" s="1"/>
  <c r="BB21" i="27"/>
  <c r="BI21" i="27" s="1"/>
  <c r="O21" i="27" s="1"/>
  <c r="BC21" i="27"/>
  <c r="BJ21" i="27" s="1"/>
  <c r="P21" i="27" s="1"/>
  <c r="BD21" i="27"/>
  <c r="BK21" i="27" s="1"/>
  <c r="Q21" i="27" s="1"/>
  <c r="BE21" i="27"/>
  <c r="BL21" i="27" s="1"/>
  <c r="R21" i="27" s="1"/>
  <c r="BF21" i="27"/>
  <c r="BM21" i="27" s="1"/>
  <c r="S21" i="27" s="1"/>
  <c r="AZ22" i="27"/>
  <c r="BG22" i="27" s="1"/>
  <c r="M22" i="27" s="1"/>
  <c r="BA22" i="27"/>
  <c r="BH22" i="27" s="1"/>
  <c r="N22" i="27" s="1"/>
  <c r="BB22" i="27"/>
  <c r="BI22" i="27" s="1"/>
  <c r="O22" i="27" s="1"/>
  <c r="BC22" i="27"/>
  <c r="BJ22" i="27" s="1"/>
  <c r="P22" i="27" s="1"/>
  <c r="BD22" i="27"/>
  <c r="BK22" i="27" s="1"/>
  <c r="Q22" i="27" s="1"/>
  <c r="BE22" i="27"/>
  <c r="BL22" i="27" s="1"/>
  <c r="R22" i="27" s="1"/>
  <c r="BF22" i="27"/>
  <c r="BM22" i="27" s="1"/>
  <c r="S22" i="27" s="1"/>
  <c r="AZ23" i="27"/>
  <c r="BG23" i="27" s="1"/>
  <c r="M23" i="27" s="1"/>
  <c r="BA23" i="27"/>
  <c r="BH23" i="27" s="1"/>
  <c r="N23" i="27" s="1"/>
  <c r="BB23" i="27"/>
  <c r="BI23" i="27" s="1"/>
  <c r="O23" i="27" s="1"/>
  <c r="BC23" i="27"/>
  <c r="BJ23" i="27" s="1"/>
  <c r="P23" i="27" s="1"/>
  <c r="BD23" i="27"/>
  <c r="BK23" i="27" s="1"/>
  <c r="Q23" i="27" s="1"/>
  <c r="BE23" i="27"/>
  <c r="BL23" i="27" s="1"/>
  <c r="R23" i="27" s="1"/>
  <c r="BF23" i="27"/>
  <c r="BM23" i="27" s="1"/>
  <c r="S23" i="27" s="1"/>
  <c r="AZ24" i="27"/>
  <c r="BG24" i="27" s="1"/>
  <c r="M24" i="27" s="1"/>
  <c r="BA24" i="27"/>
  <c r="BH24" i="27" s="1"/>
  <c r="N24" i="27" s="1"/>
  <c r="BB24" i="27"/>
  <c r="BI24" i="27" s="1"/>
  <c r="O24" i="27" s="1"/>
  <c r="BC24" i="27"/>
  <c r="BJ24" i="27" s="1"/>
  <c r="P24" i="27" s="1"/>
  <c r="BD24" i="27"/>
  <c r="BK24" i="27" s="1"/>
  <c r="Q24" i="27" s="1"/>
  <c r="BE24" i="27"/>
  <c r="BL24" i="27" s="1"/>
  <c r="R24" i="27" s="1"/>
  <c r="BF24" i="27"/>
  <c r="BM24" i="27" s="1"/>
  <c r="S24" i="27" s="1"/>
  <c r="AZ25" i="27"/>
  <c r="BG25" i="27" s="1"/>
  <c r="M25" i="27" s="1"/>
  <c r="BA25" i="27"/>
  <c r="BH25" i="27" s="1"/>
  <c r="N25" i="27" s="1"/>
  <c r="BB25" i="27"/>
  <c r="BI25" i="27" s="1"/>
  <c r="O25" i="27" s="1"/>
  <c r="BC25" i="27"/>
  <c r="BJ25" i="27" s="1"/>
  <c r="P25" i="27" s="1"/>
  <c r="BD25" i="27"/>
  <c r="BK25" i="27" s="1"/>
  <c r="Q25" i="27" s="1"/>
  <c r="BE25" i="27"/>
  <c r="BL25" i="27" s="1"/>
  <c r="R25" i="27" s="1"/>
  <c r="BF25" i="27"/>
  <c r="BM25" i="27" s="1"/>
  <c r="S25" i="27" s="1"/>
  <c r="AZ26" i="27"/>
  <c r="BG26" i="27" s="1"/>
  <c r="M26" i="27" s="1"/>
  <c r="BA26" i="27"/>
  <c r="BH26" i="27" s="1"/>
  <c r="N26" i="27" s="1"/>
  <c r="BB26" i="27"/>
  <c r="BI26" i="27" s="1"/>
  <c r="O26" i="27" s="1"/>
  <c r="BC26" i="27"/>
  <c r="BJ26" i="27" s="1"/>
  <c r="P26" i="27" s="1"/>
  <c r="BD26" i="27"/>
  <c r="BK26" i="27" s="1"/>
  <c r="Q26" i="27" s="1"/>
  <c r="BE26" i="27"/>
  <c r="BL26" i="27" s="1"/>
  <c r="R26" i="27" s="1"/>
  <c r="BF26" i="27"/>
  <c r="BM26" i="27" s="1"/>
  <c r="S26" i="27" s="1"/>
  <c r="AZ27" i="27"/>
  <c r="BG27" i="27" s="1"/>
  <c r="M27" i="27" s="1"/>
  <c r="BA27" i="27"/>
  <c r="BH27" i="27" s="1"/>
  <c r="N27" i="27" s="1"/>
  <c r="BB27" i="27"/>
  <c r="BI27" i="27" s="1"/>
  <c r="O27" i="27" s="1"/>
  <c r="BC27" i="27"/>
  <c r="BJ27" i="27" s="1"/>
  <c r="P27" i="27" s="1"/>
  <c r="BD27" i="27"/>
  <c r="BK27" i="27" s="1"/>
  <c r="Q27" i="27" s="1"/>
  <c r="BE27" i="27"/>
  <c r="BL27" i="27" s="1"/>
  <c r="R27" i="27" s="1"/>
  <c r="BF27" i="27"/>
  <c r="BM27" i="27" s="1"/>
  <c r="S27" i="27" s="1"/>
  <c r="AZ28" i="27"/>
  <c r="BG28" i="27" s="1"/>
  <c r="M28" i="27" s="1"/>
  <c r="BA28" i="27"/>
  <c r="BH28" i="27" s="1"/>
  <c r="N28" i="27" s="1"/>
  <c r="BB28" i="27"/>
  <c r="BI28" i="27" s="1"/>
  <c r="O28" i="27" s="1"/>
  <c r="BC28" i="27"/>
  <c r="BJ28" i="27" s="1"/>
  <c r="P28" i="27" s="1"/>
  <c r="BD28" i="27"/>
  <c r="BK28" i="27" s="1"/>
  <c r="Q28" i="27" s="1"/>
  <c r="BE28" i="27"/>
  <c r="BL28" i="27" s="1"/>
  <c r="R28" i="27" s="1"/>
  <c r="BF28" i="27"/>
  <c r="BM28" i="27" s="1"/>
  <c r="S28" i="27" s="1"/>
  <c r="AZ29" i="27"/>
  <c r="BG29" i="27" s="1"/>
  <c r="M29" i="27" s="1"/>
  <c r="BA29" i="27"/>
  <c r="BH29" i="27" s="1"/>
  <c r="N29" i="27" s="1"/>
  <c r="BB29" i="27"/>
  <c r="BI29" i="27" s="1"/>
  <c r="O29" i="27" s="1"/>
  <c r="BC29" i="27"/>
  <c r="BJ29" i="27" s="1"/>
  <c r="P29" i="27" s="1"/>
  <c r="BD29" i="27"/>
  <c r="BK29" i="27" s="1"/>
  <c r="Q29" i="27" s="1"/>
  <c r="BE29" i="27"/>
  <c r="BL29" i="27" s="1"/>
  <c r="R29" i="27" s="1"/>
  <c r="BF29" i="27"/>
  <c r="BM29" i="27" s="1"/>
  <c r="S29" i="27" s="1"/>
  <c r="A3" i="26"/>
  <c r="AZ6" i="26"/>
  <c r="BA6" i="26"/>
  <c r="BB6" i="26"/>
  <c r="BC6" i="26"/>
  <c r="BD6" i="26"/>
  <c r="BE6" i="26"/>
  <c r="BF6" i="26"/>
  <c r="M7" i="26"/>
  <c r="N7" i="26"/>
  <c r="O7" i="26"/>
  <c r="P7" i="26"/>
  <c r="Q7" i="26"/>
  <c r="R7" i="26"/>
  <c r="S7" i="26"/>
  <c r="AZ7" i="26"/>
  <c r="BA7" i="26"/>
  <c r="BB7" i="26"/>
  <c r="BC7" i="26"/>
  <c r="BD7" i="26"/>
  <c r="BE7" i="26"/>
  <c r="BF7" i="26"/>
  <c r="M8" i="26"/>
  <c r="N8" i="26"/>
  <c r="O8" i="26"/>
  <c r="P8" i="26"/>
  <c r="Q8" i="26"/>
  <c r="R8" i="26"/>
  <c r="S8" i="26"/>
  <c r="AZ8" i="26"/>
  <c r="BA8" i="26"/>
  <c r="BB8" i="26"/>
  <c r="BC8" i="26"/>
  <c r="BD8" i="26"/>
  <c r="BE8" i="26"/>
  <c r="BF8" i="26"/>
  <c r="M9" i="26"/>
  <c r="N9" i="26"/>
  <c r="O9" i="26"/>
  <c r="P9" i="26"/>
  <c r="Q9" i="26"/>
  <c r="R9" i="26"/>
  <c r="S9" i="26"/>
  <c r="AZ9" i="26"/>
  <c r="BA9" i="26"/>
  <c r="BB9" i="26"/>
  <c r="BC9" i="26"/>
  <c r="BD9" i="26"/>
  <c r="BE9" i="26"/>
  <c r="BF9" i="26"/>
  <c r="M10" i="26"/>
  <c r="N10" i="26"/>
  <c r="O10" i="26"/>
  <c r="P10" i="26"/>
  <c r="Q10" i="26"/>
  <c r="R10" i="26"/>
  <c r="S10" i="26"/>
  <c r="AZ10" i="26"/>
  <c r="BA10" i="26"/>
  <c r="BB10" i="26"/>
  <c r="BC10" i="26"/>
  <c r="BD10" i="26"/>
  <c r="BE10" i="26"/>
  <c r="BF10" i="26"/>
  <c r="M11" i="26"/>
  <c r="N11" i="26"/>
  <c r="O11" i="26"/>
  <c r="P11" i="26"/>
  <c r="Q11" i="26"/>
  <c r="R11" i="26"/>
  <c r="S11" i="26"/>
  <c r="AZ11" i="26"/>
  <c r="BA11" i="26"/>
  <c r="BB11" i="26"/>
  <c r="BC11" i="26"/>
  <c r="BD11" i="26"/>
  <c r="BE11" i="26"/>
  <c r="BF11" i="26"/>
  <c r="M12" i="26"/>
  <c r="N12" i="26"/>
  <c r="O12" i="26"/>
  <c r="P12" i="26"/>
  <c r="Q12" i="26"/>
  <c r="R12" i="26"/>
  <c r="S12" i="26"/>
  <c r="AZ12" i="26"/>
  <c r="BA12" i="26"/>
  <c r="BB12" i="26"/>
  <c r="BC12" i="26"/>
  <c r="BD12" i="26"/>
  <c r="BE12" i="26"/>
  <c r="BF12" i="26"/>
  <c r="AZ13" i="26"/>
  <c r="BG13" i="26" s="1"/>
  <c r="M13" i="26" s="1"/>
  <c r="BA13" i="26"/>
  <c r="BB13" i="26"/>
  <c r="BC13" i="26"/>
  <c r="BD13" i="26"/>
  <c r="BK13" i="26" s="1"/>
  <c r="Q13" i="26" s="1"/>
  <c r="BE13" i="26"/>
  <c r="BF13" i="26"/>
  <c r="AZ14" i="26"/>
  <c r="BA14" i="26"/>
  <c r="BB14" i="26"/>
  <c r="BC14" i="26"/>
  <c r="BD14" i="26"/>
  <c r="BE14" i="26"/>
  <c r="BF14" i="26"/>
  <c r="AZ15" i="26"/>
  <c r="BA15" i="26"/>
  <c r="BB15" i="26"/>
  <c r="BC15" i="26"/>
  <c r="BD15" i="26"/>
  <c r="BE15" i="26"/>
  <c r="BF15" i="26"/>
  <c r="AZ16" i="26"/>
  <c r="BA16" i="26"/>
  <c r="BB16" i="26"/>
  <c r="BC16" i="26"/>
  <c r="BD16" i="26"/>
  <c r="BE16" i="26"/>
  <c r="BF16" i="26"/>
  <c r="AZ17" i="26"/>
  <c r="BA17" i="26"/>
  <c r="BB17" i="26"/>
  <c r="BC17" i="26"/>
  <c r="BD17" i="26"/>
  <c r="BE17" i="26"/>
  <c r="BF17" i="26"/>
  <c r="AZ18" i="26"/>
  <c r="BA18" i="26"/>
  <c r="BB18" i="26"/>
  <c r="BC18" i="26"/>
  <c r="BD18" i="26"/>
  <c r="BE18" i="26"/>
  <c r="BF18" i="26"/>
  <c r="AZ19" i="26"/>
  <c r="BA19" i="26"/>
  <c r="BB19" i="26"/>
  <c r="BC19" i="26"/>
  <c r="BD19" i="26"/>
  <c r="BE19" i="26"/>
  <c r="BF19" i="26"/>
  <c r="AZ20" i="26"/>
  <c r="BA20" i="26"/>
  <c r="BB20" i="26"/>
  <c r="BC20" i="26"/>
  <c r="BD20" i="26"/>
  <c r="BE20" i="26"/>
  <c r="BF20" i="26"/>
  <c r="AZ21" i="26"/>
  <c r="BA21" i="26"/>
  <c r="BB21" i="26"/>
  <c r="BC21" i="26"/>
  <c r="BD21" i="26"/>
  <c r="BE21" i="26"/>
  <c r="BF21" i="26"/>
  <c r="AZ22" i="26"/>
  <c r="BA22" i="26"/>
  <c r="BB22" i="26"/>
  <c r="BC22" i="26"/>
  <c r="BD22" i="26"/>
  <c r="BE22" i="26"/>
  <c r="BF22" i="26"/>
  <c r="AZ23" i="26"/>
  <c r="BA23" i="26"/>
  <c r="BB23" i="26"/>
  <c r="BC23" i="26"/>
  <c r="BD23" i="26"/>
  <c r="BE23" i="26"/>
  <c r="BF23" i="26"/>
  <c r="AZ24" i="26"/>
  <c r="BA24" i="26"/>
  <c r="BB24" i="26"/>
  <c r="BC24" i="26"/>
  <c r="BD24" i="26"/>
  <c r="BE24" i="26"/>
  <c r="BF24" i="26"/>
  <c r="AZ25" i="26"/>
  <c r="BA25" i="26"/>
  <c r="BB25" i="26"/>
  <c r="BC25" i="26"/>
  <c r="BD25" i="26"/>
  <c r="BE25" i="26"/>
  <c r="BF25" i="26"/>
  <c r="AZ26" i="26"/>
  <c r="M26" i="26" s="1"/>
  <c r="BA26" i="26"/>
  <c r="BB26" i="26"/>
  <c r="BC26" i="26"/>
  <c r="BD26" i="26"/>
  <c r="BE26" i="26"/>
  <c r="BF26" i="26"/>
  <c r="AZ27" i="26"/>
  <c r="BA27" i="26"/>
  <c r="BB27" i="26"/>
  <c r="BC27" i="26"/>
  <c r="BD27" i="26"/>
  <c r="BE27" i="26"/>
  <c r="BF27" i="26"/>
  <c r="AZ28" i="26"/>
  <c r="BA28" i="26"/>
  <c r="BB28" i="26"/>
  <c r="BC28" i="26"/>
  <c r="BD28" i="26"/>
  <c r="BE28" i="26"/>
  <c r="BF28" i="26"/>
  <c r="AZ29" i="26"/>
  <c r="BA29" i="26"/>
  <c r="BB29" i="26"/>
  <c r="BC29" i="26"/>
  <c r="BD29" i="26"/>
  <c r="BE29" i="26"/>
  <c r="BF29" i="26"/>
  <c r="O30" i="27" l="1"/>
  <c r="BG29" i="26"/>
  <c r="M29" i="26" s="1"/>
  <c r="O27" i="26"/>
  <c r="N26" i="26"/>
  <c r="BG25" i="26"/>
  <c r="M25" i="26" s="1"/>
  <c r="BM23" i="26"/>
  <c r="S23" i="26" s="1"/>
  <c r="BI23" i="26"/>
  <c r="O23" i="26" s="1"/>
  <c r="BH22" i="26"/>
  <c r="N22" i="26" s="1"/>
  <c r="BK21" i="26"/>
  <c r="Q21" i="26" s="1"/>
  <c r="BG21" i="26"/>
  <c r="M21" i="26" s="1"/>
  <c r="P20" i="26"/>
  <c r="BJ20" i="26"/>
  <c r="BM19" i="26"/>
  <c r="S19" i="26" s="1"/>
  <c r="BI19" i="26"/>
  <c r="O19" i="26" s="1"/>
  <c r="BL18" i="26"/>
  <c r="R18" i="26" s="1"/>
  <c r="BH18" i="26"/>
  <c r="N18" i="26" s="1"/>
  <c r="BK17" i="26"/>
  <c r="Q17" i="26" s="1"/>
  <c r="BG17" i="26"/>
  <c r="M17" i="26" s="1"/>
  <c r="BJ16" i="26"/>
  <c r="P16" i="26" s="1"/>
  <c r="BM15" i="26"/>
  <c r="S15" i="26" s="1"/>
  <c r="BI15" i="26"/>
  <c r="O15" i="26" s="1"/>
  <c r="BL14" i="26"/>
  <c r="R14" i="26" s="1"/>
  <c r="BH14" i="26"/>
  <c r="N14" i="26" s="1"/>
  <c r="BK6" i="26"/>
  <c r="Q6" i="26" s="1"/>
  <c r="BG6" i="26"/>
  <c r="M6" i="26" s="1"/>
  <c r="BJ29" i="26"/>
  <c r="P29" i="26" s="1"/>
  <c r="S28" i="26"/>
  <c r="O28" i="26"/>
  <c r="R27" i="26"/>
  <c r="N27" i="26"/>
  <c r="Q26" i="26"/>
  <c r="BJ25" i="26"/>
  <c r="P25" i="26" s="1"/>
  <c r="BM24" i="26"/>
  <c r="S24" i="26" s="1"/>
  <c r="BI24" i="26"/>
  <c r="O24" i="26" s="1"/>
  <c r="BL23" i="26"/>
  <c r="R23" i="26" s="1"/>
  <c r="BH23" i="26"/>
  <c r="N23" i="26" s="1"/>
  <c r="BK22" i="26"/>
  <c r="Q22" i="26" s="1"/>
  <c r="BG22" i="26"/>
  <c r="M22" i="26" s="1"/>
  <c r="BJ21" i="26"/>
  <c r="P21" i="26" s="1"/>
  <c r="BM20" i="26"/>
  <c r="S20" i="26" s="1"/>
  <c r="BI20" i="26"/>
  <c r="O20" i="26" s="1"/>
  <c r="BL19" i="26"/>
  <c r="R19" i="26" s="1"/>
  <c r="BH19" i="26"/>
  <c r="N19" i="26" s="1"/>
  <c r="BK18" i="26"/>
  <c r="Q18" i="26" s="1"/>
  <c r="BG18" i="26"/>
  <c r="M18" i="26" s="1"/>
  <c r="BJ17" i="26"/>
  <c r="P17" i="26" s="1"/>
  <c r="BM16" i="26"/>
  <c r="S16" i="26" s="1"/>
  <c r="BI16" i="26"/>
  <c r="O16" i="26" s="1"/>
  <c r="BL15" i="26"/>
  <c r="R15" i="26" s="1"/>
  <c r="BH15" i="26"/>
  <c r="N15" i="26" s="1"/>
  <c r="BK14" i="26"/>
  <c r="Q14" i="26" s="1"/>
  <c r="BG14" i="26"/>
  <c r="M14" i="26" s="1"/>
  <c r="BJ13" i="26"/>
  <c r="P13" i="26" s="1"/>
  <c r="BJ6" i="26"/>
  <c r="P6" i="26" s="1"/>
  <c r="BK29" i="26"/>
  <c r="Q29" i="26" s="1"/>
  <c r="S27" i="26"/>
  <c r="R26" i="26"/>
  <c r="BK25" i="26"/>
  <c r="Q25" i="26" s="1"/>
  <c r="BJ24" i="26"/>
  <c r="P24" i="26" s="1"/>
  <c r="BM29" i="26"/>
  <c r="S29" i="26" s="1"/>
  <c r="BI29" i="26"/>
  <c r="O29" i="26" s="1"/>
  <c r="R28" i="26"/>
  <c r="N28" i="26"/>
  <c r="Q27" i="26"/>
  <c r="M27" i="26"/>
  <c r="P26" i="26"/>
  <c r="BM25" i="26"/>
  <c r="S25" i="26" s="1"/>
  <c r="BI25" i="26"/>
  <c r="O25" i="26" s="1"/>
  <c r="BL24" i="26"/>
  <c r="R24" i="26" s="1"/>
  <c r="BH24" i="26"/>
  <c r="N24" i="26" s="1"/>
  <c r="BK23" i="26"/>
  <c r="Q23" i="26" s="1"/>
  <c r="BG23" i="26"/>
  <c r="M23" i="26" s="1"/>
  <c r="BJ22" i="26"/>
  <c r="P22" i="26" s="1"/>
  <c r="BM21" i="26"/>
  <c r="S21" i="26" s="1"/>
  <c r="BI21" i="26"/>
  <c r="O21" i="26" s="1"/>
  <c r="BL20" i="26"/>
  <c r="R20" i="26" s="1"/>
  <c r="BH20" i="26"/>
  <c r="N20" i="26" s="1"/>
  <c r="BK19" i="26"/>
  <c r="Q19" i="26" s="1"/>
  <c r="BG19" i="26"/>
  <c r="M19" i="26" s="1"/>
  <c r="BJ18" i="26"/>
  <c r="P18" i="26" s="1"/>
  <c r="BM17" i="26"/>
  <c r="S17" i="26" s="1"/>
  <c r="BI17" i="26"/>
  <c r="O17" i="26" s="1"/>
  <c r="BL16" i="26"/>
  <c r="R16" i="26" s="1"/>
  <c r="BH16" i="26"/>
  <c r="N16" i="26" s="1"/>
  <c r="BK15" i="26"/>
  <c r="Q15" i="26" s="1"/>
  <c r="BG15" i="26"/>
  <c r="M15" i="26" s="1"/>
  <c r="BJ14" i="26"/>
  <c r="P14" i="26" s="1"/>
  <c r="BM13" i="26"/>
  <c r="S13" i="26" s="1"/>
  <c r="BI13" i="26"/>
  <c r="O13" i="26" s="1"/>
  <c r="BM6" i="26"/>
  <c r="S6" i="26" s="1"/>
  <c r="BI6" i="26"/>
  <c r="O6" i="26" s="1"/>
  <c r="BL29" i="26"/>
  <c r="R29" i="26" s="1"/>
  <c r="BH29" i="26"/>
  <c r="N29" i="26" s="1"/>
  <c r="Q28" i="26"/>
  <c r="M28" i="26"/>
  <c r="P27" i="26"/>
  <c r="S26" i="26"/>
  <c r="O26" i="26"/>
  <c r="BL25" i="26"/>
  <c r="R25" i="26" s="1"/>
  <c r="BH25" i="26"/>
  <c r="N25" i="26" s="1"/>
  <c r="BK24" i="26"/>
  <c r="Q24" i="26" s="1"/>
  <c r="BG24" i="26"/>
  <c r="M24" i="26" s="1"/>
  <c r="BJ23" i="26"/>
  <c r="P23" i="26" s="1"/>
  <c r="BM22" i="26"/>
  <c r="S22" i="26" s="1"/>
  <c r="BI22" i="26"/>
  <c r="O22" i="26" s="1"/>
  <c r="BL21" i="26"/>
  <c r="R21" i="26" s="1"/>
  <c r="BH21" i="26"/>
  <c r="N21" i="26" s="1"/>
  <c r="BK20" i="26"/>
  <c r="Q20" i="26" s="1"/>
  <c r="BG20" i="26"/>
  <c r="M20" i="26" s="1"/>
  <c r="BJ19" i="26"/>
  <c r="P19" i="26" s="1"/>
  <c r="BM18" i="26"/>
  <c r="S18" i="26" s="1"/>
  <c r="BI18" i="26"/>
  <c r="O18" i="26" s="1"/>
  <c r="BL17" i="26"/>
  <c r="R17" i="26" s="1"/>
  <c r="BH17" i="26"/>
  <c r="N17" i="26" s="1"/>
  <c r="BK16" i="26"/>
  <c r="Q16" i="26" s="1"/>
  <c r="BG16" i="26"/>
  <c r="M16" i="26" s="1"/>
  <c r="BJ15" i="26"/>
  <c r="P15" i="26" s="1"/>
  <c r="BM14" i="26"/>
  <c r="S14" i="26" s="1"/>
  <c r="BI14" i="26"/>
  <c r="O14" i="26" s="1"/>
  <c r="BL13" i="26"/>
  <c r="R13" i="26" s="1"/>
  <c r="BH13" i="26"/>
  <c r="N13" i="26" s="1"/>
  <c r="BL6" i="26"/>
  <c r="R6" i="26" s="1"/>
  <c r="BH6" i="26"/>
  <c r="N6" i="26" s="1"/>
  <c r="P28" i="26"/>
  <c r="BL22" i="26"/>
  <c r="R22" i="26" s="1"/>
  <c r="BH17" i="35"/>
  <c r="N17" i="35" s="1"/>
  <c r="BG16" i="35"/>
  <c r="M16" i="35" s="1"/>
  <c r="S30" i="27"/>
  <c r="Q30" i="27"/>
  <c r="N30" i="27"/>
  <c r="O21" i="35"/>
  <c r="O17" i="35"/>
  <c r="M15" i="35"/>
  <c r="R13" i="35"/>
  <c r="N13" i="35"/>
  <c r="R15" i="35"/>
  <c r="Q14" i="35"/>
  <c r="P26" i="35"/>
  <c r="S17" i="35"/>
  <c r="R28" i="35"/>
  <c r="S26" i="35"/>
  <c r="O26" i="35"/>
  <c r="R17" i="35"/>
  <c r="S16" i="35"/>
  <c r="O16" i="35"/>
  <c r="R14" i="35"/>
  <c r="P27" i="35"/>
  <c r="S27" i="35"/>
  <c r="R26" i="35"/>
  <c r="S23" i="35"/>
  <c r="Q17" i="35"/>
  <c r="M17" i="35"/>
  <c r="R16" i="35"/>
  <c r="N16" i="35"/>
  <c r="N15" i="35"/>
  <c r="M28" i="35"/>
  <c r="Q27" i="35"/>
  <c r="O27" i="35"/>
  <c r="O28" i="35"/>
  <c r="R27" i="35"/>
  <c r="N27" i="35"/>
  <c r="BG26" i="35"/>
  <c r="M26" i="35" s="1"/>
  <c r="BH6" i="35"/>
  <c r="N6" i="35" s="1"/>
  <c r="Q28" i="35"/>
  <c r="S28" i="35"/>
  <c r="N28" i="35"/>
  <c r="M27" i="35"/>
  <c r="N26" i="35"/>
  <c r="Q26" i="35"/>
  <c r="P28" i="35"/>
  <c r="BM6" i="35"/>
  <c r="S6" i="35" s="1"/>
  <c r="BI6" i="35"/>
  <c r="O6" i="35" s="1"/>
  <c r="BL29" i="35"/>
  <c r="R29" i="35" s="1"/>
  <c r="BH29" i="35"/>
  <c r="N29" i="35" s="1"/>
  <c r="BG25" i="35"/>
  <c r="M25" i="35" s="1"/>
  <c r="P24" i="35"/>
  <c r="O23" i="35"/>
  <c r="N22" i="35"/>
  <c r="Q21" i="35"/>
  <c r="M21" i="35"/>
  <c r="O19" i="35"/>
  <c r="N18" i="35"/>
  <c r="S15" i="35"/>
  <c r="O15" i="35"/>
  <c r="N14" i="35"/>
  <c r="Q13" i="35"/>
  <c r="M13" i="35"/>
  <c r="BL6" i="35"/>
  <c r="R6" i="35" s="1"/>
  <c r="BK29" i="35"/>
  <c r="Q29" i="35" s="1"/>
  <c r="BG29" i="35"/>
  <c r="S24" i="35"/>
  <c r="O24" i="35"/>
  <c r="R23" i="35"/>
  <c r="Q22" i="35"/>
  <c r="M22" i="35"/>
  <c r="S20" i="35"/>
  <c r="R19" i="35"/>
  <c r="Q18" i="35"/>
  <c r="M14" i="35"/>
  <c r="BK6" i="35"/>
  <c r="Q6" i="35" s="1"/>
  <c r="BJ29" i="35"/>
  <c r="P29" i="35" s="1"/>
  <c r="S25" i="35"/>
  <c r="O25" i="35"/>
  <c r="R24" i="35"/>
  <c r="Q23" i="35"/>
  <c r="M23" i="35"/>
  <c r="P22" i="35"/>
  <c r="R20" i="35"/>
  <c r="N20" i="35"/>
  <c r="Q19" i="35"/>
  <c r="Q15" i="35"/>
  <c r="P14" i="35"/>
  <c r="S13" i="35"/>
  <c r="BJ6" i="35"/>
  <c r="P6" i="35" s="1"/>
  <c r="BM29" i="35"/>
  <c r="S29" i="35" s="1"/>
  <c r="BI29" i="35"/>
  <c r="O29" i="35" s="1"/>
  <c r="N25" i="35"/>
  <c r="Q24" i="35"/>
  <c r="M24" i="35"/>
  <c r="P23" i="35"/>
  <c r="S22" i="35"/>
  <c r="O22" i="35"/>
  <c r="R21" i="35"/>
  <c r="N21" i="35"/>
  <c r="Q20" i="35"/>
  <c r="M20" i="35"/>
  <c r="P19" i="35"/>
  <c r="S18" i="35"/>
  <c r="O18" i="35"/>
  <c r="Q16" i="35"/>
  <c r="P15" i="35"/>
  <c r="S14" i="35"/>
  <c r="O14" i="35"/>
  <c r="N19" i="35"/>
  <c r="N23" i="35"/>
  <c r="P18" i="35"/>
  <c r="P17" i="35"/>
  <c r="R18" i="35"/>
  <c r="O20" i="35"/>
  <c r="P16" i="35"/>
  <c r="M29" i="35"/>
  <c r="P25" i="35"/>
  <c r="P21" i="35"/>
  <c r="M18" i="35"/>
  <c r="P13" i="35"/>
  <c r="S19" i="35"/>
  <c r="N24" i="35"/>
  <c r="S21" i="35"/>
  <c r="M19" i="35"/>
  <c r="O13" i="35"/>
  <c r="R22" i="35"/>
  <c r="P20" i="35"/>
  <c r="R25" i="35"/>
  <c r="M6" i="35"/>
  <c r="Q25" i="35"/>
  <c r="R30" i="27"/>
  <c r="M30" i="27"/>
  <c r="P30" i="27"/>
  <c r="U4" i="26"/>
  <c r="AD4" i="26"/>
  <c r="N4" i="27"/>
  <c r="AL4" i="26"/>
  <c r="AK4" i="35"/>
  <c r="R4" i="26"/>
  <c r="Q4" i="26"/>
  <c r="AM4" i="35"/>
  <c r="S4" i="27"/>
  <c r="AF4" i="26"/>
  <c r="AA4" i="35"/>
  <c r="AA4" i="27"/>
  <c r="AB4" i="35"/>
  <c r="M4" i="27"/>
  <c r="AU4" i="27"/>
  <c r="AS4" i="26"/>
  <c r="P4" i="26"/>
  <c r="AR4" i="26"/>
  <c r="AU4" i="26"/>
  <c r="AC4" i="35"/>
  <c r="AP4" i="26"/>
  <c r="AD4" i="35"/>
  <c r="AK4" i="26"/>
  <c r="AO4" i="26"/>
  <c r="AN4" i="26"/>
  <c r="Z4" i="27"/>
  <c r="AJ4" i="26"/>
  <c r="AS4" i="27"/>
  <c r="W4" i="26"/>
  <c r="AX4" i="35"/>
  <c r="W4" i="35"/>
  <c r="AG4" i="26"/>
  <c r="AW4" i="26"/>
  <c r="AR4" i="35"/>
  <c r="AB4" i="26"/>
  <c r="AH4" i="35"/>
  <c r="S4" i="26"/>
  <c r="V4" i="35"/>
  <c r="Z4" i="26"/>
  <c r="Y4" i="27"/>
  <c r="W4" i="27"/>
  <c r="AL4" i="27"/>
  <c r="AO4" i="27"/>
  <c r="AA4" i="26"/>
  <c r="AE4" i="26"/>
  <c r="AV4" i="27"/>
  <c r="AX4" i="26"/>
  <c r="AH4" i="26"/>
  <c r="M4" i="35"/>
  <c r="AN4" i="27"/>
  <c r="AT4" i="27"/>
  <c r="AW4" i="35"/>
  <c r="AG4" i="27"/>
  <c r="U4" i="27"/>
  <c r="Q4" i="35"/>
  <c r="AO4" i="35"/>
  <c r="N4" i="35"/>
  <c r="AJ4" i="35"/>
  <c r="AM4" i="26"/>
  <c r="Y4" i="26"/>
  <c r="V4" i="27"/>
  <c r="S4" i="35"/>
  <c r="P4" i="35"/>
  <c r="O4" i="35"/>
  <c r="AB4" i="27"/>
  <c r="Q4" i="27"/>
  <c r="AN4" i="35"/>
  <c r="AW4" i="27"/>
  <c r="AH4" i="27"/>
  <c r="AF4" i="27"/>
  <c r="AE4" i="27"/>
  <c r="AV4" i="35"/>
  <c r="AT4" i="26"/>
  <c r="AS4" i="35"/>
  <c r="AP4" i="35"/>
  <c r="R4" i="27"/>
  <c r="AF4" i="35"/>
  <c r="U4" i="35"/>
  <c r="AR4" i="27"/>
  <c r="V4" i="26"/>
  <c r="AP4" i="27"/>
  <c r="X4" i="35"/>
  <c r="AG4" i="35"/>
  <c r="P4" i="27"/>
  <c r="O4" i="26"/>
  <c r="N4" i="26"/>
  <c r="AJ4" i="27"/>
  <c r="R4" i="35"/>
  <c r="AM4" i="27"/>
  <c r="AK4" i="27"/>
  <c r="X4" i="27"/>
  <c r="O4" i="27"/>
  <c r="Z4" i="35"/>
  <c r="AL4" i="35"/>
  <c r="Y4" i="35"/>
  <c r="AE4" i="35"/>
  <c r="AX4" i="27"/>
  <c r="AC4" i="27"/>
  <c r="AT4" i="35"/>
  <c r="M4" i="26"/>
  <c r="AD4" i="27"/>
  <c r="AV4" i="26"/>
  <c r="X4" i="26"/>
  <c r="AU4" i="35"/>
  <c r="AC4" i="26"/>
  <c r="R30" i="26" l="1"/>
  <c r="M30" i="26"/>
  <c r="Q30" i="26"/>
  <c r="N30" i="26"/>
  <c r="O30" i="26"/>
  <c r="S30" i="26"/>
  <c r="P30" i="26"/>
  <c r="R30" i="35"/>
  <c r="N30" i="35"/>
  <c r="O30" i="35"/>
  <c r="P30" i="35"/>
  <c r="S30" i="35"/>
  <c r="Q30" i="35"/>
  <c r="M30" i="35"/>
  <c r="AJ15" i="27"/>
  <c r="AJ13" i="27"/>
  <c r="AJ25" i="27"/>
  <c r="AJ29" i="27"/>
  <c r="AJ17" i="27"/>
  <c r="AJ22" i="27"/>
  <c r="AJ26" i="27"/>
  <c r="AJ21" i="27"/>
  <c r="AJ7" i="27"/>
  <c r="AJ23" i="27"/>
  <c r="AJ11" i="27"/>
  <c r="AJ24" i="27"/>
  <c r="AJ19" i="27"/>
  <c r="AJ9" i="27"/>
  <c r="AJ27" i="27"/>
  <c r="AJ28" i="27"/>
  <c r="AJ20" i="27"/>
  <c r="AJ16" i="27"/>
  <c r="AJ10" i="27"/>
  <c r="AJ6" i="27"/>
  <c r="AJ18" i="27"/>
  <c r="AJ8" i="27"/>
  <c r="AJ12" i="27"/>
  <c r="AJ14" i="27"/>
  <c r="AP8" i="26"/>
  <c r="AP17" i="26"/>
  <c r="AP25" i="26"/>
  <c r="AP9" i="26"/>
  <c r="AP16" i="26"/>
  <c r="AP24" i="26"/>
  <c r="AP10" i="26"/>
  <c r="AP18" i="26"/>
  <c r="AP26" i="26"/>
  <c r="AP12" i="26"/>
  <c r="AP19" i="26"/>
  <c r="AP27" i="26"/>
  <c r="AP20" i="26"/>
  <c r="AP14" i="26"/>
  <c r="AP28" i="26"/>
  <c r="AP7" i="26"/>
  <c r="AP22" i="26"/>
  <c r="AP15" i="26"/>
  <c r="AP29" i="26"/>
  <c r="AP6" i="26"/>
  <c r="AP11" i="26"/>
  <c r="AP13" i="26"/>
  <c r="AP21" i="26"/>
  <c r="AP23" i="26"/>
  <c r="AE13" i="26"/>
  <c r="AE11" i="26"/>
  <c r="AE28" i="26"/>
  <c r="AE20" i="26"/>
  <c r="AE14" i="26"/>
  <c r="AE29" i="26"/>
  <c r="AE12" i="26"/>
  <c r="AE9" i="26"/>
  <c r="AE25" i="26"/>
  <c r="AE22" i="26"/>
  <c r="AE10" i="26"/>
  <c r="AE24" i="26"/>
  <c r="AE19" i="26"/>
  <c r="AE15" i="26"/>
  <c r="AE7" i="26"/>
  <c r="AE21" i="26"/>
  <c r="AE18" i="26"/>
  <c r="AE8" i="26"/>
  <c r="AE26" i="26"/>
  <c r="AE27" i="26"/>
  <c r="AE23" i="26"/>
  <c r="AE16" i="26"/>
  <c r="AE6" i="26"/>
  <c r="AE17" i="26"/>
  <c r="AH9" i="26"/>
  <c r="AH16" i="26"/>
  <c r="AH24" i="26"/>
  <c r="AH17" i="26"/>
  <c r="AH25" i="26"/>
  <c r="AH10" i="26"/>
  <c r="AH19" i="26"/>
  <c r="AH28" i="26"/>
  <c r="AH18" i="26"/>
  <c r="AH26" i="26"/>
  <c r="AH21" i="26"/>
  <c r="AH20" i="26"/>
  <c r="AH23" i="26"/>
  <c r="AH29" i="26"/>
  <c r="AH14" i="26"/>
  <c r="AH22" i="26"/>
  <c r="AH15" i="26"/>
  <c r="AH12" i="26"/>
  <c r="AH11" i="26"/>
  <c r="AH7" i="26"/>
  <c r="AH8" i="26"/>
  <c r="AH6" i="26"/>
  <c r="AH27" i="26"/>
  <c r="AH13" i="26"/>
  <c r="AD8" i="27"/>
  <c r="AD12" i="27"/>
  <c r="AD16" i="27"/>
  <c r="AD20" i="27"/>
  <c r="AD24" i="27"/>
  <c r="AD28" i="27"/>
  <c r="AD9" i="27"/>
  <c r="AD13" i="27"/>
  <c r="AD17" i="27"/>
  <c r="AD21" i="27"/>
  <c r="AD25" i="27"/>
  <c r="AD29" i="27"/>
  <c r="AD6" i="27"/>
  <c r="AD14" i="27"/>
  <c r="AD22" i="27"/>
  <c r="AD15" i="27"/>
  <c r="AD26" i="27"/>
  <c r="AD18" i="27"/>
  <c r="AD7" i="27"/>
  <c r="AD19" i="27"/>
  <c r="AD23" i="27"/>
  <c r="AD10" i="27"/>
  <c r="AD27" i="27"/>
  <c r="AD11" i="27"/>
  <c r="AC7" i="27"/>
  <c r="AC16" i="27"/>
  <c r="AC23" i="27"/>
  <c r="AC27" i="27"/>
  <c r="AC18" i="27"/>
  <c r="AC25" i="27"/>
  <c r="AC13" i="27"/>
  <c r="AC9" i="27"/>
  <c r="AC22" i="27"/>
  <c r="AC29" i="27"/>
  <c r="AC11" i="27"/>
  <c r="AC24" i="27"/>
  <c r="AC26" i="27"/>
  <c r="AC8" i="27"/>
  <c r="AC6" i="27"/>
  <c r="AC14" i="27"/>
  <c r="AC28" i="27"/>
  <c r="AC20" i="27"/>
  <c r="AC21" i="27"/>
  <c r="AC17" i="27"/>
  <c r="AC12" i="27"/>
  <c r="AC10" i="27"/>
  <c r="AC19" i="27"/>
  <c r="AC15" i="27"/>
  <c r="AO25" i="27"/>
  <c r="AO29" i="27"/>
  <c r="AO13" i="27"/>
  <c r="AO23" i="27"/>
  <c r="AO28" i="27"/>
  <c r="AO27" i="27"/>
  <c r="AO22" i="27"/>
  <c r="AO7" i="27"/>
  <c r="AO19" i="27"/>
  <c r="AO10" i="27"/>
  <c r="AO11" i="27"/>
  <c r="AO15" i="27"/>
  <c r="AO18" i="27"/>
  <c r="AO14" i="27"/>
  <c r="AO16" i="27"/>
  <c r="AO24" i="27"/>
  <c r="AO9" i="27"/>
  <c r="AO12" i="27"/>
  <c r="AO6" i="27"/>
  <c r="AO17" i="27"/>
  <c r="AO20" i="27"/>
  <c r="AO26" i="27"/>
  <c r="AO21" i="27"/>
  <c r="AO8" i="27"/>
  <c r="T13" i="35"/>
  <c r="L13" i="35" s="1"/>
  <c r="T16" i="35"/>
  <c r="L16" i="35" s="1"/>
  <c r="T23" i="35"/>
  <c r="L23" i="35" s="1"/>
  <c r="T17" i="35"/>
  <c r="L17" i="35" s="1"/>
  <c r="T19" i="35"/>
  <c r="L19" i="35" s="1"/>
  <c r="T22" i="35"/>
  <c r="L22" i="35" s="1"/>
  <c r="T10" i="35"/>
  <c r="L10" i="35" s="1"/>
  <c r="T6" i="35"/>
  <c r="T12" i="35"/>
  <c r="L12" i="35" s="1"/>
  <c r="T15" i="35"/>
  <c r="L15" i="35" s="1"/>
  <c r="T8" i="35"/>
  <c r="L8" i="35" s="1"/>
  <c r="T9" i="35"/>
  <c r="L9" i="35" s="1"/>
  <c r="T21" i="35"/>
  <c r="L21" i="35" s="1"/>
  <c r="T18" i="35"/>
  <c r="L18" i="35" s="1"/>
  <c r="T29" i="35"/>
  <c r="L29" i="35" s="1"/>
  <c r="T26" i="35"/>
  <c r="L26" i="35" s="1"/>
  <c r="T24" i="35"/>
  <c r="L24" i="35" s="1"/>
  <c r="T7" i="35"/>
  <c r="L7" i="35" s="1"/>
  <c r="T25" i="35"/>
  <c r="L25" i="35" s="1"/>
  <c r="T14" i="35"/>
  <c r="L14" i="35" s="1"/>
  <c r="T27" i="35"/>
  <c r="L27" i="35" s="1"/>
  <c r="T11" i="35"/>
  <c r="L11" i="35" s="1"/>
  <c r="T20" i="35"/>
  <c r="L20" i="35" s="1"/>
  <c r="T28" i="35"/>
  <c r="L28" i="35" s="1"/>
  <c r="AG25" i="26"/>
  <c r="AG6" i="26"/>
  <c r="AG10" i="26"/>
  <c r="AG14" i="26"/>
  <c r="AG18" i="26"/>
  <c r="AG22" i="26"/>
  <c r="AG27" i="26"/>
  <c r="AG7" i="26"/>
  <c r="AG11" i="26"/>
  <c r="AG15" i="26"/>
  <c r="AG19" i="26"/>
  <c r="AG28" i="26"/>
  <c r="AG12" i="26"/>
  <c r="AG20" i="26"/>
  <c r="AG29" i="26"/>
  <c r="AG13" i="26"/>
  <c r="AG21" i="26"/>
  <c r="AG8" i="26"/>
  <c r="AG9" i="26"/>
  <c r="AG16" i="26"/>
  <c r="AG17" i="26"/>
  <c r="AG23" i="26"/>
  <c r="AG26" i="26"/>
  <c r="AG24" i="26"/>
  <c r="AL28" i="26"/>
  <c r="AL24" i="26"/>
  <c r="AL20" i="26"/>
  <c r="AL16" i="26"/>
  <c r="AL12" i="26"/>
  <c r="AL8" i="26"/>
  <c r="AL27" i="26"/>
  <c r="AL19" i="26"/>
  <c r="AL15" i="26"/>
  <c r="AL11" i="26"/>
  <c r="AL7" i="26"/>
  <c r="AL23" i="26"/>
  <c r="AL22" i="26"/>
  <c r="AL14" i="26"/>
  <c r="AL6" i="26"/>
  <c r="AL29" i="26"/>
  <c r="AL21" i="26"/>
  <c r="AL13" i="26"/>
  <c r="AL18" i="26"/>
  <c r="AL10" i="26"/>
  <c r="AL25" i="26"/>
  <c r="AL26" i="26"/>
  <c r="AL9" i="26"/>
  <c r="AL17" i="26"/>
  <c r="AD14" i="26"/>
  <c r="AD25" i="26"/>
  <c r="AD15" i="26"/>
  <c r="AD9" i="26"/>
  <c r="AD26" i="26"/>
  <c r="AD12" i="26"/>
  <c r="AD21" i="26"/>
  <c r="AD20" i="26"/>
  <c r="AD29" i="26"/>
  <c r="AD28" i="26"/>
  <c r="AD10" i="26"/>
  <c r="AD19" i="26"/>
  <c r="AD11" i="26"/>
  <c r="AD16" i="26"/>
  <c r="AD27" i="26"/>
  <c r="AD22" i="26"/>
  <c r="AD8" i="26"/>
  <c r="AD17" i="26"/>
  <c r="AD7" i="26"/>
  <c r="AD23" i="26"/>
  <c r="AD6" i="26"/>
  <c r="AD24" i="26"/>
  <c r="AD13" i="26"/>
  <c r="AD18" i="26"/>
  <c r="AP9" i="27"/>
  <c r="AP13" i="27"/>
  <c r="AP17" i="27"/>
  <c r="AP21" i="27"/>
  <c r="AP25" i="27"/>
  <c r="AP29" i="27"/>
  <c r="AP6" i="27"/>
  <c r="AP10" i="27"/>
  <c r="AP14" i="27"/>
  <c r="AP18" i="27"/>
  <c r="AP22" i="27"/>
  <c r="AP26" i="27"/>
  <c r="AP11" i="27"/>
  <c r="AP19" i="27"/>
  <c r="AP27" i="27"/>
  <c r="AP8" i="27"/>
  <c r="AP20" i="27"/>
  <c r="AP16" i="27"/>
  <c r="AP7" i="27"/>
  <c r="AP23" i="27"/>
  <c r="AP12" i="27"/>
  <c r="AP24" i="27"/>
  <c r="AP15" i="27"/>
  <c r="AP28" i="27"/>
  <c r="AO15" i="35"/>
  <c r="AO9" i="35"/>
  <c r="AO22" i="35"/>
  <c r="AO19" i="35"/>
  <c r="AO24" i="35"/>
  <c r="AO8" i="35"/>
  <c r="AO13" i="35"/>
  <c r="AO26" i="35"/>
  <c r="AO23" i="35"/>
  <c r="AO25" i="35"/>
  <c r="AO7" i="35"/>
  <c r="AO17" i="35"/>
  <c r="AO20" i="35"/>
  <c r="AO11" i="35"/>
  <c r="AO18" i="35"/>
  <c r="AO21" i="35"/>
  <c r="AO27" i="35"/>
  <c r="AO10" i="35"/>
  <c r="AO12" i="35"/>
  <c r="AO6" i="35"/>
  <c r="AO28" i="35"/>
  <c r="AO29" i="35"/>
  <c r="AO16" i="35"/>
  <c r="AO14" i="35"/>
  <c r="AN12" i="35"/>
  <c r="AN17" i="35"/>
  <c r="AN19" i="35"/>
  <c r="AN24" i="35"/>
  <c r="AN15" i="35"/>
  <c r="AN16" i="35"/>
  <c r="AN6" i="35"/>
  <c r="AN23" i="35"/>
  <c r="AN7" i="35"/>
  <c r="AN9" i="35"/>
  <c r="AN27" i="35"/>
  <c r="AN18" i="35"/>
  <c r="AN13" i="35"/>
  <c r="AN20" i="35"/>
  <c r="AN25" i="35"/>
  <c r="AN10" i="35"/>
  <c r="AN28" i="35"/>
  <c r="AN26" i="35"/>
  <c r="AN11" i="35"/>
  <c r="AN22" i="35"/>
  <c r="AN29" i="35"/>
  <c r="AN8" i="35"/>
  <c r="AN14" i="35"/>
  <c r="AN21" i="35"/>
  <c r="AC29" i="26"/>
  <c r="AC9" i="26"/>
  <c r="AC13" i="26"/>
  <c r="AC17" i="26"/>
  <c r="AC21" i="26"/>
  <c r="AC25" i="26"/>
  <c r="AC6" i="26"/>
  <c r="AC10" i="26"/>
  <c r="AC14" i="26"/>
  <c r="AC18" i="26"/>
  <c r="AC22" i="26"/>
  <c r="AC7" i="26"/>
  <c r="AC15" i="26"/>
  <c r="AC23" i="26"/>
  <c r="AC8" i="26"/>
  <c r="AC16" i="26"/>
  <c r="AC24" i="26"/>
  <c r="AC11" i="26"/>
  <c r="AC12" i="26"/>
  <c r="AC26" i="26"/>
  <c r="AC28" i="26"/>
  <c r="AC19" i="26"/>
  <c r="AC20" i="26"/>
  <c r="AC27" i="26"/>
  <c r="AB8" i="26"/>
  <c r="AB12" i="26"/>
  <c r="AB16" i="26"/>
  <c r="AB20" i="26"/>
  <c r="AB24" i="26"/>
  <c r="AB28" i="26"/>
  <c r="AB9" i="26"/>
  <c r="AB13" i="26"/>
  <c r="AB17" i="26"/>
  <c r="AB21" i="26"/>
  <c r="AB25" i="26"/>
  <c r="AB29" i="26"/>
  <c r="AB6" i="26"/>
  <c r="AB14" i="26"/>
  <c r="AB22" i="26"/>
  <c r="AB7" i="26"/>
  <c r="AB15" i="26"/>
  <c r="AB23" i="26"/>
  <c r="AB18" i="26"/>
  <c r="AB11" i="26"/>
  <c r="AB19" i="26"/>
  <c r="AB26" i="26"/>
  <c r="AB27" i="26"/>
  <c r="AB10" i="26"/>
  <c r="AN8" i="26"/>
  <c r="AN12" i="26"/>
  <c r="AN16" i="26"/>
  <c r="AN20" i="26"/>
  <c r="AN24" i="26"/>
  <c r="AN28" i="26"/>
  <c r="AN9" i="26"/>
  <c r="AN13" i="26"/>
  <c r="AN17" i="26"/>
  <c r="AN21" i="26"/>
  <c r="AN6" i="26"/>
  <c r="AN14" i="26"/>
  <c r="AN22" i="26"/>
  <c r="AN27" i="26"/>
  <c r="AN7" i="26"/>
  <c r="AN15" i="26"/>
  <c r="AN23" i="26"/>
  <c r="AN29" i="26"/>
  <c r="AN10" i="26"/>
  <c r="AN25" i="26"/>
  <c r="AN18" i="26"/>
  <c r="AN11" i="26"/>
  <c r="AN19" i="26"/>
  <c r="AN26" i="26"/>
  <c r="AN12" i="27"/>
  <c r="AN21" i="27"/>
  <c r="AN27" i="27"/>
  <c r="AN25" i="27"/>
  <c r="AN15" i="27"/>
  <c r="AN10" i="27"/>
  <c r="AN29" i="27"/>
  <c r="AN26" i="27"/>
  <c r="AN17" i="27"/>
  <c r="AN6" i="27"/>
  <c r="AN13" i="27"/>
  <c r="AN24" i="27"/>
  <c r="AN23" i="27"/>
  <c r="AN22" i="27"/>
  <c r="AN8" i="27"/>
  <c r="AN16" i="27"/>
  <c r="AN11" i="27"/>
  <c r="AN7" i="27"/>
  <c r="AN18" i="27"/>
  <c r="AN28" i="27"/>
  <c r="AN19" i="27"/>
  <c r="AN14" i="27"/>
  <c r="AN20" i="27"/>
  <c r="AN9" i="27"/>
  <c r="T17" i="27"/>
  <c r="L17" i="27" s="1"/>
  <c r="T19" i="27"/>
  <c r="L19" i="27" s="1"/>
  <c r="T13" i="27"/>
  <c r="L13" i="27" s="1"/>
  <c r="T15" i="27"/>
  <c r="L15" i="27" s="1"/>
  <c r="T21" i="27"/>
  <c r="L21" i="27" s="1"/>
  <c r="T29" i="27"/>
  <c r="L29" i="27" s="1"/>
  <c r="T24" i="27"/>
  <c r="L24" i="27" s="1"/>
  <c r="T25" i="27"/>
  <c r="L25" i="27" s="1"/>
  <c r="T26" i="27"/>
  <c r="L26" i="27" s="1"/>
  <c r="T23" i="27"/>
  <c r="L23" i="27" s="1"/>
  <c r="T20" i="27"/>
  <c r="L20" i="27" s="1"/>
  <c r="T18" i="27"/>
  <c r="L18" i="27" s="1"/>
  <c r="T16" i="27"/>
  <c r="L16" i="27" s="1"/>
  <c r="T14" i="27"/>
  <c r="L14" i="27" s="1"/>
  <c r="T8" i="27"/>
  <c r="L8" i="27" s="1"/>
  <c r="T7" i="27"/>
  <c r="T22" i="27"/>
  <c r="L22" i="27" s="1"/>
  <c r="T6" i="27"/>
  <c r="L6" i="27" s="1"/>
  <c r="T10" i="27"/>
  <c r="L10" i="27" s="1"/>
  <c r="T11" i="27"/>
  <c r="L11" i="27" s="1"/>
  <c r="T9" i="27"/>
  <c r="L9" i="27" s="1"/>
  <c r="T27" i="27"/>
  <c r="L27" i="27" s="1"/>
  <c r="T28" i="27"/>
  <c r="L28" i="27" s="1"/>
  <c r="T12" i="27"/>
  <c r="L12" i="27" s="1"/>
  <c r="AL9" i="27"/>
  <c r="AL13" i="27"/>
  <c r="AL17" i="27"/>
  <c r="AL21" i="27"/>
  <c r="AL25" i="27"/>
  <c r="AL29" i="27"/>
  <c r="AL6" i="27"/>
  <c r="AL10" i="27"/>
  <c r="AL14" i="27"/>
  <c r="AL18" i="27"/>
  <c r="AT18" i="27" s="1"/>
  <c r="AL22" i="27"/>
  <c r="AT22" i="27" s="1"/>
  <c r="AL26" i="27"/>
  <c r="AL11" i="27"/>
  <c r="AL19" i="27"/>
  <c r="AL27" i="27"/>
  <c r="AL7" i="27"/>
  <c r="AL16" i="27"/>
  <c r="AL28" i="27"/>
  <c r="AL8" i="27"/>
  <c r="AL23" i="27"/>
  <c r="AL12" i="27"/>
  <c r="AL24" i="27"/>
  <c r="AL15" i="27"/>
  <c r="AL20" i="27"/>
  <c r="AF13" i="27"/>
  <c r="AF21" i="27"/>
  <c r="AF8" i="27"/>
  <c r="AF26" i="27"/>
  <c r="AF20" i="27"/>
  <c r="AF29" i="27"/>
  <c r="AF15" i="27"/>
  <c r="AF16" i="27"/>
  <c r="AF25" i="27"/>
  <c r="AF23" i="27"/>
  <c r="AF18" i="27"/>
  <c r="AF6" i="27"/>
  <c r="AF17" i="27"/>
  <c r="AF12" i="27"/>
  <c r="AF10" i="27"/>
  <c r="AF22" i="27"/>
  <c r="AF9" i="27"/>
  <c r="AF11" i="27"/>
  <c r="AF7" i="27"/>
  <c r="AF19" i="27"/>
  <c r="AF24" i="27"/>
  <c r="AF28" i="27"/>
  <c r="AF14" i="27"/>
  <c r="AF27" i="27"/>
  <c r="AK11" i="35"/>
  <c r="AK16" i="35"/>
  <c r="AK6" i="35"/>
  <c r="AK26" i="35"/>
  <c r="AK20" i="35"/>
  <c r="AK21" i="35"/>
  <c r="AK15" i="35"/>
  <c r="AK9" i="35"/>
  <c r="AK14" i="35"/>
  <c r="AK19" i="35"/>
  <c r="AK25" i="35"/>
  <c r="AK24" i="35"/>
  <c r="AK13" i="35"/>
  <c r="AK23" i="35"/>
  <c r="AK7" i="35"/>
  <c r="AK17" i="35"/>
  <c r="AK28" i="35"/>
  <c r="AK8" i="35"/>
  <c r="AK18" i="35"/>
  <c r="AK29" i="35"/>
  <c r="AK22" i="35"/>
  <c r="AK27" i="35"/>
  <c r="AK12" i="35"/>
  <c r="AK10" i="35"/>
  <c r="AB16" i="35"/>
  <c r="AB6" i="35"/>
  <c r="AB23" i="35"/>
  <c r="AB7" i="35"/>
  <c r="AB18" i="35"/>
  <c r="AB9" i="35"/>
  <c r="AB10" i="35"/>
  <c r="AB27" i="35"/>
  <c r="AB28" i="35"/>
  <c r="AB26" i="35"/>
  <c r="AB8" i="35"/>
  <c r="AB14" i="35"/>
  <c r="AB15" i="35"/>
  <c r="AB21" i="35"/>
  <c r="AB11" i="35"/>
  <c r="AB12" i="35"/>
  <c r="AB19" i="35"/>
  <c r="AB29" i="35"/>
  <c r="AB13" i="35"/>
  <c r="AB20" i="35"/>
  <c r="AB22" i="35"/>
  <c r="AB24" i="35"/>
  <c r="AB17" i="35"/>
  <c r="AB25" i="35"/>
  <c r="AJ9" i="35"/>
  <c r="AJ10" i="35"/>
  <c r="AJ27" i="35"/>
  <c r="AJ24" i="35"/>
  <c r="AJ22" i="35"/>
  <c r="AJ8" i="35"/>
  <c r="AJ13" i="35"/>
  <c r="AJ14" i="35"/>
  <c r="AJ7" i="35"/>
  <c r="AJ11" i="35"/>
  <c r="AJ18" i="35"/>
  <c r="AJ12" i="35"/>
  <c r="AJ19" i="35"/>
  <c r="AJ28" i="35"/>
  <c r="AJ25" i="35"/>
  <c r="AJ16" i="35"/>
  <c r="AJ23" i="35"/>
  <c r="AJ29" i="35"/>
  <c r="AJ26" i="35"/>
  <c r="AJ21" i="35"/>
  <c r="AJ17" i="35"/>
  <c r="AJ15" i="35"/>
  <c r="AJ6" i="35"/>
  <c r="AJ20" i="35"/>
  <c r="AM13" i="35"/>
  <c r="AM14" i="35"/>
  <c r="AM20" i="35"/>
  <c r="AM28" i="35"/>
  <c r="AM17" i="35"/>
  <c r="AM7" i="35"/>
  <c r="AM24" i="35"/>
  <c r="AM29" i="35"/>
  <c r="AM6" i="35"/>
  <c r="AM21" i="35"/>
  <c r="AM23" i="35"/>
  <c r="AM22" i="35"/>
  <c r="AM18" i="35"/>
  <c r="AM10" i="35"/>
  <c r="AM25" i="35"/>
  <c r="AM12" i="35"/>
  <c r="AM8" i="35"/>
  <c r="AM11" i="35"/>
  <c r="AM27" i="35"/>
  <c r="AM9" i="35"/>
  <c r="AM16" i="35"/>
  <c r="AM15" i="35"/>
  <c r="AM26" i="35"/>
  <c r="AM19" i="35"/>
  <c r="AP7" i="35"/>
  <c r="AP12" i="35"/>
  <c r="AP25" i="35"/>
  <c r="AP29" i="35"/>
  <c r="AP20" i="35"/>
  <c r="AP14" i="35"/>
  <c r="AP16" i="35"/>
  <c r="AP22" i="35"/>
  <c r="AP19" i="35"/>
  <c r="AP11" i="35"/>
  <c r="AP13" i="35"/>
  <c r="AP27" i="35"/>
  <c r="AP23" i="35"/>
  <c r="AP17" i="35"/>
  <c r="AP6" i="35"/>
  <c r="AP15" i="35"/>
  <c r="AP21" i="35"/>
  <c r="AP26" i="35"/>
  <c r="AP24" i="35"/>
  <c r="AP18" i="35"/>
  <c r="AP10" i="35"/>
  <c r="AP9" i="35"/>
  <c r="AP28" i="35"/>
  <c r="AP8" i="35"/>
  <c r="AD7" i="35"/>
  <c r="AD6" i="35"/>
  <c r="AD11" i="35"/>
  <c r="AD16" i="35"/>
  <c r="AD18" i="35"/>
  <c r="AD17" i="35"/>
  <c r="AD15" i="35"/>
  <c r="AD25" i="35"/>
  <c r="AD9" i="35"/>
  <c r="AD8" i="35"/>
  <c r="AD13" i="35"/>
  <c r="AD27" i="35"/>
  <c r="AD24" i="35"/>
  <c r="AD10" i="35"/>
  <c r="AD12" i="35"/>
  <c r="AD22" i="35"/>
  <c r="AD28" i="35"/>
  <c r="AD19" i="35"/>
  <c r="AD20" i="35"/>
  <c r="AD26" i="35"/>
  <c r="AD14" i="35"/>
  <c r="AD21" i="35"/>
  <c r="AD23" i="35"/>
  <c r="AD29" i="35"/>
  <c r="AG15" i="35"/>
  <c r="AG9" i="35"/>
  <c r="AW9" i="35" s="1"/>
  <c r="AG22" i="35"/>
  <c r="AW22" i="35" s="1"/>
  <c r="AG14" i="35"/>
  <c r="AG25" i="35"/>
  <c r="AG12" i="35"/>
  <c r="AG18" i="35"/>
  <c r="AW18" i="35" s="1"/>
  <c r="AG20" i="35"/>
  <c r="AG28" i="35"/>
  <c r="AG7" i="35"/>
  <c r="AG16" i="35"/>
  <c r="AW16" i="35" s="1"/>
  <c r="AG26" i="35"/>
  <c r="AW26" i="35" s="1"/>
  <c r="AG21" i="35"/>
  <c r="AG29" i="35"/>
  <c r="AW29" i="35" s="1"/>
  <c r="AG10" i="35"/>
  <c r="AG11" i="35"/>
  <c r="AG13" i="35"/>
  <c r="AG19" i="35"/>
  <c r="AG24" i="35"/>
  <c r="AG23" i="35"/>
  <c r="AG27" i="35"/>
  <c r="AW27" i="35" s="1"/>
  <c r="AG17" i="35"/>
  <c r="AG6" i="35"/>
  <c r="AG8" i="35"/>
  <c r="AO26" i="26"/>
  <c r="AO6" i="26"/>
  <c r="AO10" i="26"/>
  <c r="AO14" i="26"/>
  <c r="AO18" i="26"/>
  <c r="AO22" i="26"/>
  <c r="AO23" i="26"/>
  <c r="AO27" i="26"/>
  <c r="AO7" i="26"/>
  <c r="AO11" i="26"/>
  <c r="AO15" i="26"/>
  <c r="AO19" i="26"/>
  <c r="AO28" i="26"/>
  <c r="AO12" i="26"/>
  <c r="AO20" i="26"/>
  <c r="AO29" i="26"/>
  <c r="AO13" i="26"/>
  <c r="AO21" i="26"/>
  <c r="AO24" i="26"/>
  <c r="AO16" i="26"/>
  <c r="AO25" i="26"/>
  <c r="AW25" i="26" s="1"/>
  <c r="AO17" i="26"/>
  <c r="AO8" i="26"/>
  <c r="AO9" i="26"/>
  <c r="AF7" i="26"/>
  <c r="AF11" i="26"/>
  <c r="AF15" i="26"/>
  <c r="AF19" i="26"/>
  <c r="AF23" i="26"/>
  <c r="AF27" i="26"/>
  <c r="AV27" i="26" s="1"/>
  <c r="AF8" i="26"/>
  <c r="AF12" i="26"/>
  <c r="AF16" i="26"/>
  <c r="AF20" i="26"/>
  <c r="AF24" i="26"/>
  <c r="AF28" i="26"/>
  <c r="AF13" i="26"/>
  <c r="AF21" i="26"/>
  <c r="AV21" i="26" s="1"/>
  <c r="AF29" i="26"/>
  <c r="AF6" i="26"/>
  <c r="AF14" i="26"/>
  <c r="AF22" i="26"/>
  <c r="AF9" i="26"/>
  <c r="AV9" i="26" s="1"/>
  <c r="AF25" i="26"/>
  <c r="AF10" i="26"/>
  <c r="AF26" i="26"/>
  <c r="AF17" i="26"/>
  <c r="AF18" i="26"/>
  <c r="AK25" i="26"/>
  <c r="AK6" i="26"/>
  <c r="AK10" i="26"/>
  <c r="AK14" i="26"/>
  <c r="AK18" i="26"/>
  <c r="AK22" i="26"/>
  <c r="AK26" i="26"/>
  <c r="AK7" i="26"/>
  <c r="AK11" i="26"/>
  <c r="AK15" i="26"/>
  <c r="AK19" i="26"/>
  <c r="AK23" i="26"/>
  <c r="AK8" i="26"/>
  <c r="AK16" i="26"/>
  <c r="AK24" i="26"/>
  <c r="AK9" i="26"/>
  <c r="AK17" i="26"/>
  <c r="AK28" i="26"/>
  <c r="AK20" i="26"/>
  <c r="AK12" i="26"/>
  <c r="AK13" i="26"/>
  <c r="AK29" i="26"/>
  <c r="AK27" i="26"/>
  <c r="AK21" i="26"/>
  <c r="AH7" i="27"/>
  <c r="AH11" i="27"/>
  <c r="AH15" i="27"/>
  <c r="AX15" i="27" s="1"/>
  <c r="AH19" i="27"/>
  <c r="AH23" i="27"/>
  <c r="AH27" i="27"/>
  <c r="AH8" i="27"/>
  <c r="AH12" i="27"/>
  <c r="AH16" i="27"/>
  <c r="AH20" i="27"/>
  <c r="AH24" i="27"/>
  <c r="AH28" i="27"/>
  <c r="AX28" i="27" s="1"/>
  <c r="AH13" i="27"/>
  <c r="AH21" i="27"/>
  <c r="AH29" i="27"/>
  <c r="AH6" i="27"/>
  <c r="AH17" i="27"/>
  <c r="AH26" i="27"/>
  <c r="AH14" i="27"/>
  <c r="AH18" i="27"/>
  <c r="AH9" i="27"/>
  <c r="AX9" i="27" s="1"/>
  <c r="AH22" i="27"/>
  <c r="AH10" i="27"/>
  <c r="AH25" i="27"/>
  <c r="T9" i="26"/>
  <c r="L9" i="26" s="1"/>
  <c r="T16" i="26"/>
  <c r="L16" i="26" s="1"/>
  <c r="T24" i="26"/>
  <c r="L24" i="26" s="1"/>
  <c r="T10" i="26"/>
  <c r="L10" i="26" s="1"/>
  <c r="T18" i="26"/>
  <c r="L18" i="26" s="1"/>
  <c r="T27" i="26"/>
  <c r="L27" i="26" s="1"/>
  <c r="T12" i="26"/>
  <c r="L12" i="26" s="1"/>
  <c r="T19" i="26"/>
  <c r="L19" i="26" s="1"/>
  <c r="T25" i="26"/>
  <c r="L25" i="26" s="1"/>
  <c r="T11" i="26"/>
  <c r="L11" i="26" s="1"/>
  <c r="T20" i="26"/>
  <c r="L20" i="26" s="1"/>
  <c r="T28" i="26"/>
  <c r="L28" i="26" s="1"/>
  <c r="T13" i="26"/>
  <c r="L13" i="26" s="1"/>
  <c r="T7" i="26"/>
  <c r="L7" i="26" s="1"/>
  <c r="T21" i="26"/>
  <c r="L21" i="26" s="1"/>
  <c r="T23" i="26"/>
  <c r="L23" i="26" s="1"/>
  <c r="T26" i="26"/>
  <c r="L26" i="26" s="1"/>
  <c r="T8" i="26"/>
  <c r="L8" i="26" s="1"/>
  <c r="T6" i="26"/>
  <c r="L6" i="26" s="1"/>
  <c r="T14" i="26"/>
  <c r="L14" i="26" s="1"/>
  <c r="T15" i="26"/>
  <c r="L15" i="26" s="1"/>
  <c r="T17" i="26"/>
  <c r="L17" i="26" s="1"/>
  <c r="T22" i="26"/>
  <c r="L22" i="26" s="1"/>
  <c r="T29" i="26"/>
  <c r="L29" i="26" s="1"/>
  <c r="AK22" i="27"/>
  <c r="AS22" i="27" s="1"/>
  <c r="AK26" i="27"/>
  <c r="AK14" i="27"/>
  <c r="AK7" i="27"/>
  <c r="AK24" i="27"/>
  <c r="AK29" i="27"/>
  <c r="AS29" i="27" s="1"/>
  <c r="AK9" i="27"/>
  <c r="AK27" i="27"/>
  <c r="AK20" i="27"/>
  <c r="AK11" i="27"/>
  <c r="AK28" i="27"/>
  <c r="AK21" i="27"/>
  <c r="AK16" i="27"/>
  <c r="AK10" i="27"/>
  <c r="AS10" i="27" s="1"/>
  <c r="AK6" i="27"/>
  <c r="AS6" i="27" s="1"/>
  <c r="AK17" i="27"/>
  <c r="AK23" i="27"/>
  <c r="AK18" i="27"/>
  <c r="AK19" i="27"/>
  <c r="AK12" i="27"/>
  <c r="AK25" i="27"/>
  <c r="AK8" i="27"/>
  <c r="AS8" i="27" s="1"/>
  <c r="AK15" i="27"/>
  <c r="AK13" i="27"/>
  <c r="AC7" i="35"/>
  <c r="AC12" i="35"/>
  <c r="AC17" i="35"/>
  <c r="AC19" i="35"/>
  <c r="AC14" i="35"/>
  <c r="AC25" i="35"/>
  <c r="AC8" i="35"/>
  <c r="AC18" i="35"/>
  <c r="AC6" i="35"/>
  <c r="AC20" i="35"/>
  <c r="AC16" i="35"/>
  <c r="AC22" i="35"/>
  <c r="AC28" i="35"/>
  <c r="AC29" i="35"/>
  <c r="AC11" i="35"/>
  <c r="AC9" i="35"/>
  <c r="AC26" i="35"/>
  <c r="AC21" i="35"/>
  <c r="AS21" i="35" s="1"/>
  <c r="AC23" i="35"/>
  <c r="AC15" i="35"/>
  <c r="AC10" i="35"/>
  <c r="AC24" i="35"/>
  <c r="AC13" i="35"/>
  <c r="AC27" i="35"/>
  <c r="AJ8" i="26"/>
  <c r="AR8" i="26" s="1"/>
  <c r="AJ12" i="26"/>
  <c r="AJ16" i="26"/>
  <c r="AJ20" i="26"/>
  <c r="AJ24" i="26"/>
  <c r="AR24" i="26" s="1"/>
  <c r="AJ28" i="26"/>
  <c r="AJ9" i="26"/>
  <c r="AJ13" i="26"/>
  <c r="AJ17" i="26"/>
  <c r="AR17" i="26" s="1"/>
  <c r="AJ21" i="26"/>
  <c r="AR21" i="26" s="1"/>
  <c r="AJ25" i="26"/>
  <c r="AJ29" i="26"/>
  <c r="AJ10" i="26"/>
  <c r="AJ18" i="26"/>
  <c r="AJ26" i="26"/>
  <c r="AJ7" i="26"/>
  <c r="AJ19" i="26"/>
  <c r="AJ11" i="26"/>
  <c r="AJ23" i="26"/>
  <c r="AJ14" i="26"/>
  <c r="AJ27" i="26"/>
  <c r="AJ15" i="26"/>
  <c r="AJ6" i="26"/>
  <c r="AJ22" i="26"/>
  <c r="AE7" i="27"/>
  <c r="AE11" i="27"/>
  <c r="AE25" i="27"/>
  <c r="AE15" i="27"/>
  <c r="AE23" i="27"/>
  <c r="AE8" i="27"/>
  <c r="AE12" i="27"/>
  <c r="AE26" i="27"/>
  <c r="AE17" i="27"/>
  <c r="AE24" i="27"/>
  <c r="AE9" i="27"/>
  <c r="AE28" i="27"/>
  <c r="AE27" i="27"/>
  <c r="AE10" i="27"/>
  <c r="AE19" i="27"/>
  <c r="AE13" i="27"/>
  <c r="AE22" i="27"/>
  <c r="AE29" i="27"/>
  <c r="AE20" i="27"/>
  <c r="AE18" i="27"/>
  <c r="AE16" i="27"/>
  <c r="AE14" i="27"/>
  <c r="AE21" i="27"/>
  <c r="AE6" i="27"/>
  <c r="AM29" i="26"/>
  <c r="AM27" i="26"/>
  <c r="AM12" i="26"/>
  <c r="AM15" i="26"/>
  <c r="AM24" i="26"/>
  <c r="AM25" i="26"/>
  <c r="AM20" i="26"/>
  <c r="AM16" i="26"/>
  <c r="AM8" i="26"/>
  <c r="AM26" i="26"/>
  <c r="AM28" i="26"/>
  <c r="AU28" i="26" s="1"/>
  <c r="AM11" i="26"/>
  <c r="AM21" i="26"/>
  <c r="AM23" i="26"/>
  <c r="AM7" i="26"/>
  <c r="AM19" i="26"/>
  <c r="AM18" i="26"/>
  <c r="AM10" i="26"/>
  <c r="AM6" i="26"/>
  <c r="AM22" i="26"/>
  <c r="AM17" i="26"/>
  <c r="AM9" i="26"/>
  <c r="AM14" i="26"/>
  <c r="AM13" i="26"/>
  <c r="AM7" i="27"/>
  <c r="AM11" i="27"/>
  <c r="AM27" i="27"/>
  <c r="AM20" i="27"/>
  <c r="AM28" i="27"/>
  <c r="AM8" i="27"/>
  <c r="AM12" i="27"/>
  <c r="AM14" i="27"/>
  <c r="AM22" i="27"/>
  <c r="AM29" i="27"/>
  <c r="AM9" i="27"/>
  <c r="AM16" i="27"/>
  <c r="AM23" i="27"/>
  <c r="AM26" i="27"/>
  <c r="AM6" i="27"/>
  <c r="AM25" i="27"/>
  <c r="AM10" i="27"/>
  <c r="AM24" i="27"/>
  <c r="AM18" i="27"/>
  <c r="AM17" i="27"/>
  <c r="AM13" i="27"/>
  <c r="AM21" i="27"/>
  <c r="AM19" i="27"/>
  <c r="AM15" i="27"/>
  <c r="AG25" i="27"/>
  <c r="AG29" i="27"/>
  <c r="AW29" i="27" s="1"/>
  <c r="AG22" i="27"/>
  <c r="AG26" i="27"/>
  <c r="AG9" i="27"/>
  <c r="AG27" i="27"/>
  <c r="AW27" i="27" s="1"/>
  <c r="AG14" i="27"/>
  <c r="AG7" i="27"/>
  <c r="AW7" i="27" s="1"/>
  <c r="AG18" i="27"/>
  <c r="AW18" i="27" s="1"/>
  <c r="AG28" i="27"/>
  <c r="AG11" i="27"/>
  <c r="AW11" i="27" s="1"/>
  <c r="AG20" i="27"/>
  <c r="AG12" i="27"/>
  <c r="AG17" i="27"/>
  <c r="AG8" i="27"/>
  <c r="AG21" i="27"/>
  <c r="AG13" i="27"/>
  <c r="AG23" i="27"/>
  <c r="AG10" i="27"/>
  <c r="AG16" i="27"/>
  <c r="AG19" i="27"/>
  <c r="AG15" i="27"/>
  <c r="AG6" i="27"/>
  <c r="AW6" i="27" s="1"/>
  <c r="AG24" i="27"/>
  <c r="AW24" i="27" s="1"/>
  <c r="AB19" i="27"/>
  <c r="AR19" i="27" s="1"/>
  <c r="AB14" i="27"/>
  <c r="AB22" i="27"/>
  <c r="AB26" i="27"/>
  <c r="AB7" i="27"/>
  <c r="AB15" i="27"/>
  <c r="AB11" i="27"/>
  <c r="AR11" i="27" s="1"/>
  <c r="AB23" i="27"/>
  <c r="AB28" i="27"/>
  <c r="AB13" i="27"/>
  <c r="AB16" i="27"/>
  <c r="AB25" i="27"/>
  <c r="AB17" i="27"/>
  <c r="AB18" i="27"/>
  <c r="AB27" i="27"/>
  <c r="AB6" i="27"/>
  <c r="AB21" i="27"/>
  <c r="AB29" i="27"/>
  <c r="AB12" i="27"/>
  <c r="AR12" i="27" s="1"/>
  <c r="AB8" i="27"/>
  <c r="AB20" i="27"/>
  <c r="AR20" i="27" s="1"/>
  <c r="AB9" i="27"/>
  <c r="AB10" i="27"/>
  <c r="AR10" i="27" s="1"/>
  <c r="AB24" i="27"/>
  <c r="AF8" i="35"/>
  <c r="AF13" i="35"/>
  <c r="AF14" i="35"/>
  <c r="AV14" i="35" s="1"/>
  <c r="AF23" i="35"/>
  <c r="AV23" i="35" s="1"/>
  <c r="AF28" i="35"/>
  <c r="AV28" i="35" s="1"/>
  <c r="AF12" i="35"/>
  <c r="AF17" i="35"/>
  <c r="AF7" i="35"/>
  <c r="AF27" i="35"/>
  <c r="AF29" i="35"/>
  <c r="AF16" i="35"/>
  <c r="AF15" i="35"/>
  <c r="AF26" i="35"/>
  <c r="AF25" i="35"/>
  <c r="AF11" i="35"/>
  <c r="AV11" i="35" s="1"/>
  <c r="AF9" i="35"/>
  <c r="AF19" i="35"/>
  <c r="AF21" i="35"/>
  <c r="AF6" i="35"/>
  <c r="AV6" i="35" s="1"/>
  <c r="AF20" i="35"/>
  <c r="AF22" i="35"/>
  <c r="AF24" i="35"/>
  <c r="AF18" i="35"/>
  <c r="AF10" i="35"/>
  <c r="AE17" i="35"/>
  <c r="AE7" i="35"/>
  <c r="AU7" i="35" s="1"/>
  <c r="AE24" i="35"/>
  <c r="AE28" i="35"/>
  <c r="AE6" i="35"/>
  <c r="AU6" i="35" s="1"/>
  <c r="AE11" i="35"/>
  <c r="AE21" i="35"/>
  <c r="AE29" i="35"/>
  <c r="AU29" i="35" s="1"/>
  <c r="AE10" i="35"/>
  <c r="AE25" i="35"/>
  <c r="AE27" i="35"/>
  <c r="AE12" i="35"/>
  <c r="AE14" i="35"/>
  <c r="AE16" i="35"/>
  <c r="AE26" i="35"/>
  <c r="AE9" i="35"/>
  <c r="AE15" i="35"/>
  <c r="AE8" i="35"/>
  <c r="AE19" i="35"/>
  <c r="AE13" i="35"/>
  <c r="AE23" i="35"/>
  <c r="AE22" i="35"/>
  <c r="AE20" i="35"/>
  <c r="AU20" i="35" s="1"/>
  <c r="AE18" i="35"/>
  <c r="AH6" i="35"/>
  <c r="AH11" i="35"/>
  <c r="AH16" i="35"/>
  <c r="AX16" i="35" s="1"/>
  <c r="AH22" i="35"/>
  <c r="AX22" i="35" s="1"/>
  <c r="AH20" i="35"/>
  <c r="AX20" i="35" s="1"/>
  <c r="AH26" i="35"/>
  <c r="AH10" i="35"/>
  <c r="AH15" i="35"/>
  <c r="AX15" i="35" s="1"/>
  <c r="AH21" i="35"/>
  <c r="AH29" i="35"/>
  <c r="AH23" i="35"/>
  <c r="AH14" i="35"/>
  <c r="AH25" i="35"/>
  <c r="AH24" i="35"/>
  <c r="AH28" i="35"/>
  <c r="AX28" i="35" s="1"/>
  <c r="AH7" i="35"/>
  <c r="AH18" i="35"/>
  <c r="AH27" i="35"/>
  <c r="AH8" i="35"/>
  <c r="AH13" i="35"/>
  <c r="AH19" i="35"/>
  <c r="AH12" i="35"/>
  <c r="AH17" i="35"/>
  <c r="AH9" i="35"/>
  <c r="AL6" i="35"/>
  <c r="AL11" i="35"/>
  <c r="AL16" i="35"/>
  <c r="AL22" i="35"/>
  <c r="AL26" i="35"/>
  <c r="AL10" i="35"/>
  <c r="AT10" i="35" s="1"/>
  <c r="AL8" i="35"/>
  <c r="AL18" i="35"/>
  <c r="AL28" i="35"/>
  <c r="AT28" i="35" s="1"/>
  <c r="AL17" i="35"/>
  <c r="AT17" i="35" s="1"/>
  <c r="AL14" i="35"/>
  <c r="AL12" i="35"/>
  <c r="AL29" i="35"/>
  <c r="AL24" i="35"/>
  <c r="AL7" i="35"/>
  <c r="AL21" i="35"/>
  <c r="AL27" i="35"/>
  <c r="AL20" i="35"/>
  <c r="AL25" i="35"/>
  <c r="AL19" i="35"/>
  <c r="AL9" i="35"/>
  <c r="AL13" i="35"/>
  <c r="AL23" i="35"/>
  <c r="AT23" i="35" s="1"/>
  <c r="AL15" i="35"/>
  <c r="AX8" i="26"/>
  <c r="BF31" i="24"/>
  <c r="BE31" i="24"/>
  <c r="BD31" i="24"/>
  <c r="BC31" i="24"/>
  <c r="BB31" i="24"/>
  <c r="BA31" i="24"/>
  <c r="AZ31" i="24"/>
  <c r="BF30" i="24"/>
  <c r="BM30" i="24" s="1"/>
  <c r="S30" i="24" s="1"/>
  <c r="BE30" i="24"/>
  <c r="BL30" i="24" s="1"/>
  <c r="R30" i="24" s="1"/>
  <c r="BD30" i="24"/>
  <c r="BK30" i="24" s="1"/>
  <c r="Q30" i="24" s="1"/>
  <c r="BC30" i="24"/>
  <c r="BJ30" i="24" s="1"/>
  <c r="P30" i="24" s="1"/>
  <c r="BB30" i="24"/>
  <c r="BI30" i="24" s="1"/>
  <c r="O30" i="24" s="1"/>
  <c r="BA30" i="24"/>
  <c r="BH30" i="24" s="1"/>
  <c r="N30" i="24" s="1"/>
  <c r="AZ30" i="24"/>
  <c r="BG30" i="24" s="1"/>
  <c r="M30" i="24" s="1"/>
  <c r="BF29" i="24"/>
  <c r="BM29" i="24" s="1"/>
  <c r="S29" i="24" s="1"/>
  <c r="BE29" i="24"/>
  <c r="BL29" i="24" s="1"/>
  <c r="R29" i="24" s="1"/>
  <c r="BD29" i="24"/>
  <c r="BK29" i="24" s="1"/>
  <c r="Q29" i="24" s="1"/>
  <c r="BC29" i="24"/>
  <c r="BJ29" i="24" s="1"/>
  <c r="P29" i="24" s="1"/>
  <c r="BB29" i="24"/>
  <c r="BI29" i="24" s="1"/>
  <c r="O29" i="24" s="1"/>
  <c r="BA29" i="24"/>
  <c r="BH29" i="24" s="1"/>
  <c r="N29" i="24" s="1"/>
  <c r="AZ29" i="24"/>
  <c r="BG29" i="24" s="1"/>
  <c r="M29" i="24" s="1"/>
  <c r="BF28" i="24"/>
  <c r="BM28" i="24" s="1"/>
  <c r="S28" i="24" s="1"/>
  <c r="BE28" i="24"/>
  <c r="BL28" i="24" s="1"/>
  <c r="R28" i="24" s="1"/>
  <c r="BD28" i="24"/>
  <c r="BK28" i="24" s="1"/>
  <c r="Q28" i="24" s="1"/>
  <c r="BC28" i="24"/>
  <c r="BJ28" i="24" s="1"/>
  <c r="P28" i="24" s="1"/>
  <c r="BB28" i="24"/>
  <c r="BI28" i="24" s="1"/>
  <c r="O28" i="24" s="1"/>
  <c r="BA28" i="24"/>
  <c r="BH28" i="24" s="1"/>
  <c r="N28" i="24" s="1"/>
  <c r="AZ28" i="24"/>
  <c r="BG28" i="24" s="1"/>
  <c r="M28" i="24" s="1"/>
  <c r="BF27" i="24"/>
  <c r="BM27" i="24" s="1"/>
  <c r="S27" i="24" s="1"/>
  <c r="BE27" i="24"/>
  <c r="BL27" i="24" s="1"/>
  <c r="R27" i="24" s="1"/>
  <c r="BD27" i="24"/>
  <c r="BK27" i="24" s="1"/>
  <c r="Q27" i="24" s="1"/>
  <c r="BC27" i="24"/>
  <c r="BJ27" i="24" s="1"/>
  <c r="P27" i="24" s="1"/>
  <c r="BB27" i="24"/>
  <c r="BI27" i="24" s="1"/>
  <c r="O27" i="24" s="1"/>
  <c r="BA27" i="24"/>
  <c r="BH27" i="24" s="1"/>
  <c r="N27" i="24" s="1"/>
  <c r="AZ27" i="24"/>
  <c r="BG27" i="24" s="1"/>
  <c r="M27" i="24" s="1"/>
  <c r="BF26" i="24"/>
  <c r="BE26" i="24"/>
  <c r="BD26" i="24"/>
  <c r="BC26" i="24"/>
  <c r="BB26" i="24"/>
  <c r="BA26" i="24"/>
  <c r="AZ26" i="24"/>
  <c r="BF25" i="24"/>
  <c r="BE25" i="24"/>
  <c r="BD25" i="24"/>
  <c r="BC25" i="24"/>
  <c r="BB25" i="24"/>
  <c r="BA25" i="24"/>
  <c r="AZ25" i="24"/>
  <c r="BF24" i="24"/>
  <c r="BE24" i="24"/>
  <c r="BD24" i="24"/>
  <c r="BC24" i="24"/>
  <c r="BB24" i="24"/>
  <c r="BA24" i="24"/>
  <c r="AZ24" i="24"/>
  <c r="BF23" i="24"/>
  <c r="BE23" i="24"/>
  <c r="BD23" i="24"/>
  <c r="BC23" i="24"/>
  <c r="BB23" i="24"/>
  <c r="BA23" i="24"/>
  <c r="AZ23" i="24"/>
  <c r="BF22" i="24"/>
  <c r="BE22" i="24"/>
  <c r="BD22" i="24"/>
  <c r="BC22" i="24"/>
  <c r="BB22" i="24"/>
  <c r="BA22" i="24"/>
  <c r="AZ22" i="24"/>
  <c r="BF21" i="24"/>
  <c r="BE21" i="24"/>
  <c r="BD21" i="24"/>
  <c r="BC21" i="24"/>
  <c r="BB21" i="24"/>
  <c r="BA21" i="24"/>
  <c r="AZ21" i="24"/>
  <c r="BF20" i="24"/>
  <c r="BE20" i="24"/>
  <c r="BD20" i="24"/>
  <c r="BC20" i="24"/>
  <c r="BB20" i="24"/>
  <c r="BA20" i="24"/>
  <c r="AZ20" i="24"/>
  <c r="BF19" i="24"/>
  <c r="BE19" i="24"/>
  <c r="BD19" i="24"/>
  <c r="BC19" i="24"/>
  <c r="BB19" i="24"/>
  <c r="BA19" i="24"/>
  <c r="AZ19" i="24"/>
  <c r="BF18" i="24"/>
  <c r="BE18" i="24"/>
  <c r="BD18" i="24"/>
  <c r="BC18" i="24"/>
  <c r="BB18" i="24"/>
  <c r="BA18" i="24"/>
  <c r="AZ18" i="24"/>
  <c r="BF17" i="24"/>
  <c r="BE17" i="24"/>
  <c r="BD17" i="24"/>
  <c r="BC17" i="24"/>
  <c r="BB17" i="24"/>
  <c r="BA17" i="24"/>
  <c r="AZ17" i="24"/>
  <c r="BF16" i="24"/>
  <c r="BE16" i="24"/>
  <c r="BD16" i="24"/>
  <c r="BC16" i="24"/>
  <c r="BB16" i="24"/>
  <c r="BA16" i="24"/>
  <c r="AZ16" i="24"/>
  <c r="BF15" i="24"/>
  <c r="BE15" i="24"/>
  <c r="BD15" i="24"/>
  <c r="BC15" i="24"/>
  <c r="BB15" i="24"/>
  <c r="BA15" i="24"/>
  <c r="AZ15" i="24"/>
  <c r="BF14" i="24"/>
  <c r="BE14" i="24"/>
  <c r="BD14" i="24"/>
  <c r="BC14" i="24"/>
  <c r="BB14" i="24"/>
  <c r="BA14" i="24"/>
  <c r="AZ14" i="24"/>
  <c r="BF13" i="24"/>
  <c r="BE13" i="24"/>
  <c r="BD13" i="24"/>
  <c r="BC13" i="24"/>
  <c r="BB13" i="24"/>
  <c r="BA13" i="24"/>
  <c r="AZ13" i="24"/>
  <c r="BF12" i="24"/>
  <c r="S12" i="24" s="1"/>
  <c r="BE12" i="24"/>
  <c r="R12" i="24" s="1"/>
  <c r="BD12" i="24"/>
  <c r="Q12" i="24" s="1"/>
  <c r="BC12" i="24"/>
  <c r="P12" i="24" s="1"/>
  <c r="BB12" i="24"/>
  <c r="O12" i="24" s="1"/>
  <c r="BA12" i="24"/>
  <c r="N12" i="24" s="1"/>
  <c r="AZ12" i="24"/>
  <c r="M12" i="24" s="1"/>
  <c r="BF11" i="24"/>
  <c r="S11" i="24" s="1"/>
  <c r="BE11" i="24"/>
  <c r="R11" i="24" s="1"/>
  <c r="BD11" i="24"/>
  <c r="Q11" i="24" s="1"/>
  <c r="BC11" i="24"/>
  <c r="P11" i="24" s="1"/>
  <c r="BB11" i="24"/>
  <c r="O11" i="24" s="1"/>
  <c r="BA11" i="24"/>
  <c r="N11" i="24" s="1"/>
  <c r="AZ11" i="24"/>
  <c r="M11" i="24" s="1"/>
  <c r="BF10" i="24"/>
  <c r="S10" i="24" s="1"/>
  <c r="BE10" i="24"/>
  <c r="R10" i="24" s="1"/>
  <c r="BD10" i="24"/>
  <c r="Q10" i="24" s="1"/>
  <c r="BC10" i="24"/>
  <c r="P10" i="24" s="1"/>
  <c r="BB10" i="24"/>
  <c r="O10" i="24" s="1"/>
  <c r="BA10" i="24"/>
  <c r="N10" i="24" s="1"/>
  <c r="AZ10" i="24"/>
  <c r="M10" i="24" s="1"/>
  <c r="BF9" i="24"/>
  <c r="BE9" i="24"/>
  <c r="R9" i="24" s="1"/>
  <c r="BD9" i="24"/>
  <c r="Q9" i="24" s="1"/>
  <c r="BC9" i="24"/>
  <c r="P9" i="24" s="1"/>
  <c r="BB9" i="24"/>
  <c r="O9" i="24" s="1"/>
  <c r="BA9" i="24"/>
  <c r="N9" i="24" s="1"/>
  <c r="AZ9" i="24"/>
  <c r="M9" i="24" s="1"/>
  <c r="S9" i="24"/>
  <c r="BF8" i="24"/>
  <c r="S8" i="24" s="1"/>
  <c r="BE8" i="24"/>
  <c r="R8" i="24" s="1"/>
  <c r="BD8" i="24"/>
  <c r="Q8" i="24" s="1"/>
  <c r="BC8" i="24"/>
  <c r="P8" i="24" s="1"/>
  <c r="BB8" i="24"/>
  <c r="O8" i="24" s="1"/>
  <c r="BA8" i="24"/>
  <c r="N8" i="24" s="1"/>
  <c r="AZ8" i="24"/>
  <c r="M8" i="24" s="1"/>
  <c r="BF7" i="24"/>
  <c r="BE7" i="24"/>
  <c r="BD7" i="24"/>
  <c r="BC7" i="24"/>
  <c r="BB7" i="24"/>
  <c r="BA7" i="24"/>
  <c r="AZ7" i="24"/>
  <c r="BF6" i="24"/>
  <c r="BE6" i="24"/>
  <c r="BD6" i="24"/>
  <c r="BC6" i="24"/>
  <c r="BB6" i="24"/>
  <c r="BA6" i="24"/>
  <c r="AZ6" i="24"/>
  <c r="BO5" i="24"/>
  <c r="BO6" i="24" s="1"/>
  <c r="BO7" i="24" s="1"/>
  <c r="BO8" i="24" s="1"/>
  <c r="BO9" i="24" s="1"/>
  <c r="A3" i="24"/>
  <c r="AP4" i="24"/>
  <c r="P4" i="24"/>
  <c r="AK4" i="24"/>
  <c r="AX4" i="24"/>
  <c r="AV4" i="24"/>
  <c r="U4" i="24"/>
  <c r="V4" i="24"/>
  <c r="AR4" i="24"/>
  <c r="AM4" i="24"/>
  <c r="AT4" i="24"/>
  <c r="AL4" i="24"/>
  <c r="Y4" i="24"/>
  <c r="AN4" i="24"/>
  <c r="AD4" i="24"/>
  <c r="W4" i="24"/>
  <c r="AE4" i="24"/>
  <c r="Z4" i="24"/>
  <c r="Q4" i="24"/>
  <c r="X4" i="24"/>
  <c r="AC4" i="24"/>
  <c r="AW4" i="24"/>
  <c r="AO4" i="24"/>
  <c r="R4" i="24"/>
  <c r="AJ4" i="24"/>
  <c r="O4" i="24"/>
  <c r="AB4" i="24"/>
  <c r="AF4" i="24"/>
  <c r="AU4" i="24"/>
  <c r="M4" i="24"/>
  <c r="AA4" i="24"/>
  <c r="AS4" i="24"/>
  <c r="AG4" i="24"/>
  <c r="S4" i="24"/>
  <c r="AH4" i="24"/>
  <c r="N4" i="24"/>
  <c r="AU27" i="35" l="1"/>
  <c r="AW22" i="26"/>
  <c r="AT9" i="35"/>
  <c r="AU12" i="35"/>
  <c r="AX26" i="35"/>
  <c r="AX21" i="35"/>
  <c r="AW9" i="27"/>
  <c r="AU12" i="26"/>
  <c r="AX12" i="35"/>
  <c r="AW19" i="27"/>
  <c r="AU18" i="26"/>
  <c r="AT7" i="26"/>
  <c r="AX19" i="26"/>
  <c r="AW22" i="27"/>
  <c r="AU7" i="26"/>
  <c r="AR13" i="27"/>
  <c r="AX12" i="26"/>
  <c r="AT24" i="26"/>
  <c r="AX19" i="35"/>
  <c r="AT28" i="27"/>
  <c r="AR17" i="27"/>
  <c r="AV17" i="27"/>
  <c r="AX11" i="35"/>
  <c r="AU17" i="35"/>
  <c r="AU6" i="26"/>
  <c r="AT27" i="26"/>
  <c r="AR9" i="27"/>
  <c r="AW15" i="35"/>
  <c r="AR19" i="26"/>
  <c r="AW14" i="35"/>
  <c r="AW18" i="26"/>
  <c r="AW6" i="26"/>
  <c r="AV18" i="27"/>
  <c r="AX21" i="26"/>
  <c r="AR27" i="27"/>
  <c r="AS28" i="35"/>
  <c r="AV23" i="26"/>
  <c r="AS14" i="35"/>
  <c r="AW25" i="27"/>
  <c r="AI14" i="35"/>
  <c r="AI13" i="35"/>
  <c r="AI24" i="35"/>
  <c r="AI29" i="35"/>
  <c r="AI21" i="35"/>
  <c r="AI26" i="35"/>
  <c r="AI9" i="35"/>
  <c r="AI22" i="35"/>
  <c r="AI19" i="35"/>
  <c r="AI15" i="35"/>
  <c r="AI28" i="35"/>
  <c r="AI18" i="35"/>
  <c r="AI16" i="35"/>
  <c r="AI25" i="35"/>
  <c r="AI20" i="35"/>
  <c r="AI12" i="35"/>
  <c r="AI27" i="35"/>
  <c r="AI7" i="35"/>
  <c r="AI17" i="35"/>
  <c r="AI11" i="35"/>
  <c r="AI8" i="35"/>
  <c r="AI10" i="35"/>
  <c r="AI23" i="35"/>
  <c r="AI6" i="35"/>
  <c r="AV21" i="27"/>
  <c r="AT23" i="26"/>
  <c r="AR7" i="27"/>
  <c r="AU9" i="35"/>
  <c r="AU22" i="26"/>
  <c r="AU16" i="26"/>
  <c r="AU15" i="26"/>
  <c r="AT10" i="27"/>
  <c r="AT21" i="27"/>
  <c r="AW26" i="27"/>
  <c r="AR16" i="27"/>
  <c r="AR22" i="27"/>
  <c r="AR18" i="27"/>
  <c r="AR15" i="27"/>
  <c r="BK7" i="24"/>
  <c r="Q7" i="24" s="1"/>
  <c r="BK13" i="24"/>
  <c r="Q13" i="24" s="1"/>
  <c r="BK17" i="24"/>
  <c r="Q17" i="24" s="1"/>
  <c r="BH20" i="24"/>
  <c r="N20" i="24" s="1"/>
  <c r="BJ24" i="24"/>
  <c r="P24" i="24" s="1"/>
  <c r="BL31" i="24"/>
  <c r="R31" i="24" s="1"/>
  <c r="AO31" i="24" s="1"/>
  <c r="BL14" i="24"/>
  <c r="R14" i="24" s="1"/>
  <c r="BJ16" i="24"/>
  <c r="P16" i="24" s="1"/>
  <c r="BL18" i="24"/>
  <c r="R18" i="24" s="1"/>
  <c r="BL19" i="24"/>
  <c r="R19" i="24" s="1"/>
  <c r="BK21" i="24"/>
  <c r="Q21" i="24" s="1"/>
  <c r="BH23" i="24"/>
  <c r="N23" i="24" s="1"/>
  <c r="BH25" i="24"/>
  <c r="N25" i="24" s="1"/>
  <c r="BH31" i="24"/>
  <c r="N31" i="24" s="1"/>
  <c r="BG6" i="24"/>
  <c r="M6" i="24" s="1"/>
  <c r="BK6" i="24"/>
  <c r="Q6" i="24" s="1"/>
  <c r="BH7" i="24"/>
  <c r="N7" i="24" s="1"/>
  <c r="BL7" i="24"/>
  <c r="R7" i="24" s="1"/>
  <c r="BH13" i="24"/>
  <c r="N13" i="24" s="1"/>
  <c r="BL13" i="24"/>
  <c r="R13" i="24" s="1"/>
  <c r="BI14" i="24"/>
  <c r="O14" i="24" s="1"/>
  <c r="BM14" i="24"/>
  <c r="S14" i="24" s="1"/>
  <c r="BJ15" i="24"/>
  <c r="P15" i="24" s="1"/>
  <c r="BG16" i="24"/>
  <c r="M16" i="24" s="1"/>
  <c r="BK16" i="24"/>
  <c r="Q16" i="24" s="1"/>
  <c r="BH17" i="24"/>
  <c r="N17" i="24" s="1"/>
  <c r="BL17" i="24"/>
  <c r="R17" i="24" s="1"/>
  <c r="BI18" i="24"/>
  <c r="O18" i="24" s="1"/>
  <c r="BM18" i="24"/>
  <c r="S18" i="24" s="1"/>
  <c r="BI19" i="24"/>
  <c r="O19" i="24" s="1"/>
  <c r="BM19" i="24"/>
  <c r="S19" i="24" s="1"/>
  <c r="BI20" i="24"/>
  <c r="O20" i="24" s="1"/>
  <c r="AL20" i="24" s="1"/>
  <c r="BM20" i="24"/>
  <c r="S20" i="24" s="1"/>
  <c r="BH21" i="24"/>
  <c r="N21" i="24" s="1"/>
  <c r="BL21" i="24"/>
  <c r="R21" i="24" s="1"/>
  <c r="BI22" i="24"/>
  <c r="O22" i="24" s="1"/>
  <c r="AD22" i="24" s="1"/>
  <c r="BM22" i="24"/>
  <c r="S22" i="24" s="1"/>
  <c r="BI23" i="24"/>
  <c r="O23" i="24" s="1"/>
  <c r="AD23" i="24" s="1"/>
  <c r="BM23" i="24"/>
  <c r="S23" i="24" s="1"/>
  <c r="BG24" i="24"/>
  <c r="M24" i="24" s="1"/>
  <c r="AJ24" i="24" s="1"/>
  <c r="BK24" i="24"/>
  <c r="Q24" i="24" s="1"/>
  <c r="BI25" i="24"/>
  <c r="O25" i="24" s="1"/>
  <c r="AD25" i="24" s="1"/>
  <c r="BM25" i="24"/>
  <c r="S25" i="24" s="1"/>
  <c r="BG26" i="24"/>
  <c r="M26" i="24" s="1"/>
  <c r="AB26" i="24" s="1"/>
  <c r="BK26" i="24"/>
  <c r="Q26" i="24" s="1"/>
  <c r="BI31" i="24"/>
  <c r="O31" i="24" s="1"/>
  <c r="AD31" i="24" s="1"/>
  <c r="BM31" i="24"/>
  <c r="S31" i="24" s="1"/>
  <c r="AH31" i="24" s="1"/>
  <c r="BJ6" i="24"/>
  <c r="P6" i="24" s="1"/>
  <c r="AE6" i="24" s="1"/>
  <c r="BH14" i="24"/>
  <c r="N14" i="24" s="1"/>
  <c r="BG17" i="24"/>
  <c r="M17" i="24" s="1"/>
  <c r="BL20" i="24"/>
  <c r="R20" i="24" s="1"/>
  <c r="AO20" i="24" s="1"/>
  <c r="BL22" i="24"/>
  <c r="R22" i="24" s="1"/>
  <c r="BL25" i="24"/>
  <c r="R25" i="24" s="1"/>
  <c r="BH6" i="24"/>
  <c r="N6" i="24" s="1"/>
  <c r="BL6" i="24"/>
  <c r="R6" i="24" s="1"/>
  <c r="BM7" i="24"/>
  <c r="S7" i="24" s="1"/>
  <c r="BM13" i="24"/>
  <c r="S13" i="24" s="1"/>
  <c r="AH13" i="24" s="1"/>
  <c r="BJ14" i="24"/>
  <c r="P14" i="24" s="1"/>
  <c r="BK15" i="24"/>
  <c r="Q15" i="24" s="1"/>
  <c r="BL16" i="24"/>
  <c r="R16" i="24" s="1"/>
  <c r="BM17" i="24"/>
  <c r="S17" i="24" s="1"/>
  <c r="BI21" i="24"/>
  <c r="O21" i="24" s="1"/>
  <c r="BJ22" i="24"/>
  <c r="P22" i="24" s="1"/>
  <c r="AM22" i="24" s="1"/>
  <c r="BH24" i="24"/>
  <c r="N24" i="24" s="1"/>
  <c r="BH26" i="24"/>
  <c r="N26" i="24" s="1"/>
  <c r="BJ31" i="24"/>
  <c r="P31" i="24" s="1"/>
  <c r="AM31" i="24" s="1"/>
  <c r="BG7" i="24"/>
  <c r="M7" i="24" s="1"/>
  <c r="BG13" i="24"/>
  <c r="M13" i="24" s="1"/>
  <c r="BI15" i="24"/>
  <c r="O15" i="24" s="1"/>
  <c r="BM15" i="24"/>
  <c r="S15" i="24" s="1"/>
  <c r="BH18" i="24"/>
  <c r="N18" i="24" s="1"/>
  <c r="BH19" i="24"/>
  <c r="N19" i="24" s="1"/>
  <c r="BG21" i="24"/>
  <c r="M21" i="24" s="1"/>
  <c r="BH22" i="24"/>
  <c r="N22" i="24" s="1"/>
  <c r="BL23" i="24"/>
  <c r="R23" i="24" s="1"/>
  <c r="BJ26" i="24"/>
  <c r="P26" i="24" s="1"/>
  <c r="BI7" i="24"/>
  <c r="O7" i="24" s="1"/>
  <c r="AD7" i="24" s="1"/>
  <c r="BI13" i="24"/>
  <c r="O13" i="24" s="1"/>
  <c r="BG15" i="24"/>
  <c r="M15" i="24" s="1"/>
  <c r="BH16" i="24"/>
  <c r="N16" i="24" s="1"/>
  <c r="BI17" i="24"/>
  <c r="O17" i="24" s="1"/>
  <c r="BJ18" i="24"/>
  <c r="P18" i="24" s="1"/>
  <c r="BJ19" i="24"/>
  <c r="P19" i="24" s="1"/>
  <c r="BJ20" i="24"/>
  <c r="P20" i="24" s="1"/>
  <c r="BM21" i="24"/>
  <c r="S21" i="24" s="1"/>
  <c r="BJ23" i="24"/>
  <c r="P23" i="24" s="1"/>
  <c r="BL24" i="24"/>
  <c r="R24" i="24" s="1"/>
  <c r="AO24" i="24" s="1"/>
  <c r="BJ25" i="24"/>
  <c r="P25" i="24" s="1"/>
  <c r="BL26" i="24"/>
  <c r="R26" i="24" s="1"/>
  <c r="BI6" i="24"/>
  <c r="O6" i="24" s="1"/>
  <c r="BM6" i="24"/>
  <c r="S6" i="24" s="1"/>
  <c r="AH6" i="24" s="1"/>
  <c r="BJ7" i="24"/>
  <c r="P7" i="24" s="1"/>
  <c r="BJ13" i="24"/>
  <c r="P13" i="24" s="1"/>
  <c r="AE13" i="24" s="1"/>
  <c r="BG14" i="24"/>
  <c r="M14" i="24" s="1"/>
  <c r="BK14" i="24"/>
  <c r="Q14" i="24" s="1"/>
  <c r="BH15" i="24"/>
  <c r="N15" i="24" s="1"/>
  <c r="BL15" i="24"/>
  <c r="R15" i="24" s="1"/>
  <c r="BI16" i="24"/>
  <c r="O16" i="24" s="1"/>
  <c r="BM16" i="24"/>
  <c r="S16" i="24" s="1"/>
  <c r="AP16" i="24" s="1"/>
  <c r="BJ17" i="24"/>
  <c r="P17" i="24" s="1"/>
  <c r="BG18" i="24"/>
  <c r="M18" i="24" s="1"/>
  <c r="AJ18" i="24" s="1"/>
  <c r="BK18" i="24"/>
  <c r="Q18" i="24" s="1"/>
  <c r="BG19" i="24"/>
  <c r="M19" i="24" s="1"/>
  <c r="AB19" i="24" s="1"/>
  <c r="BK19" i="24"/>
  <c r="Q19" i="24" s="1"/>
  <c r="BG20" i="24"/>
  <c r="M20" i="24" s="1"/>
  <c r="AB20" i="24" s="1"/>
  <c r="BK20" i="24"/>
  <c r="Q20" i="24" s="1"/>
  <c r="BJ21" i="24"/>
  <c r="P21" i="24" s="1"/>
  <c r="AM21" i="24" s="1"/>
  <c r="BG22" i="24"/>
  <c r="M22" i="24" s="1"/>
  <c r="BK22" i="24"/>
  <c r="Q22" i="24" s="1"/>
  <c r="BG23" i="24"/>
  <c r="M23" i="24" s="1"/>
  <c r="AJ23" i="24" s="1"/>
  <c r="BK23" i="24"/>
  <c r="Q23" i="24" s="1"/>
  <c r="BI24" i="24"/>
  <c r="O24" i="24" s="1"/>
  <c r="BM24" i="24"/>
  <c r="S24" i="24" s="1"/>
  <c r="AP24" i="24" s="1"/>
  <c r="BG25" i="24"/>
  <c r="M25" i="24" s="1"/>
  <c r="AB25" i="24" s="1"/>
  <c r="BK25" i="24"/>
  <c r="Q25" i="24" s="1"/>
  <c r="AF25" i="24" s="1"/>
  <c r="BI26" i="24"/>
  <c r="O26" i="24" s="1"/>
  <c r="AL26" i="24" s="1"/>
  <c r="BM26" i="24"/>
  <c r="S26" i="24" s="1"/>
  <c r="AP26" i="24" s="1"/>
  <c r="BG31" i="24"/>
  <c r="M31" i="24" s="1"/>
  <c r="AJ31" i="24" s="1"/>
  <c r="BK31" i="24"/>
  <c r="Q31" i="24" s="1"/>
  <c r="AN31" i="24" s="1"/>
  <c r="AW10" i="27"/>
  <c r="AW14" i="27"/>
  <c r="AV11" i="26"/>
  <c r="AV8" i="27"/>
  <c r="AW12" i="27"/>
  <c r="AU8" i="26"/>
  <c r="AU29" i="26"/>
  <c r="AS20" i="26"/>
  <c r="AU11" i="35"/>
  <c r="AU13" i="26"/>
  <c r="AU19" i="26"/>
  <c r="AW28" i="35"/>
  <c r="AU14" i="26"/>
  <c r="AU25" i="26"/>
  <c r="AS25" i="27"/>
  <c r="AS16" i="27"/>
  <c r="AS20" i="27"/>
  <c r="AT12" i="27"/>
  <c r="AT14" i="27"/>
  <c r="AV26" i="27"/>
  <c r="AX15" i="26"/>
  <c r="AS12" i="27"/>
  <c r="AT23" i="27"/>
  <c r="AS28" i="27"/>
  <c r="AT8" i="27"/>
  <c r="AT6" i="27"/>
  <c r="AT17" i="27"/>
  <c r="AW20" i="27"/>
  <c r="AT26" i="27"/>
  <c r="AW28" i="27"/>
  <c r="AS18" i="27"/>
  <c r="AS26" i="27"/>
  <c r="AT24" i="27"/>
  <c r="AV15" i="35"/>
  <c r="AS24" i="26"/>
  <c r="AV29" i="35"/>
  <c r="AV12" i="35"/>
  <c r="AV13" i="35"/>
  <c r="AR19" i="35"/>
  <c r="AV17" i="26"/>
  <c r="AR15" i="26"/>
  <c r="AX7" i="35"/>
  <c r="AU18" i="35"/>
  <c r="AR26" i="27"/>
  <c r="AU10" i="26"/>
  <c r="AS11" i="27"/>
  <c r="AX25" i="27"/>
  <c r="AX12" i="27"/>
  <c r="AS14" i="26"/>
  <c r="AX20" i="27"/>
  <c r="AX11" i="27"/>
  <c r="AS29" i="26"/>
  <c r="AS28" i="26"/>
  <c r="AS15" i="26"/>
  <c r="AW17" i="26"/>
  <c r="AW21" i="26"/>
  <c r="AW12" i="26"/>
  <c r="AW11" i="26"/>
  <c r="AT13" i="26"/>
  <c r="AV23" i="27"/>
  <c r="AT26" i="26"/>
  <c r="AT14" i="26"/>
  <c r="AT11" i="26"/>
  <c r="AT8" i="26"/>
  <c r="AW20" i="26"/>
  <c r="AW15" i="26"/>
  <c r="AW23" i="26"/>
  <c r="AU23" i="27"/>
  <c r="AV18" i="26"/>
  <c r="AW23" i="35"/>
  <c r="AW20" i="35"/>
  <c r="AI8" i="26"/>
  <c r="AT21" i="26"/>
  <c r="AT15" i="26"/>
  <c r="AS20" i="35"/>
  <c r="AV22" i="26"/>
  <c r="AV11" i="27"/>
  <c r="AV12" i="27"/>
  <c r="AQ24" i="26"/>
  <c r="AU10" i="27"/>
  <c r="AU24" i="27"/>
  <c r="AR28" i="35"/>
  <c r="AR28" i="26"/>
  <c r="AS11" i="26"/>
  <c r="AX16" i="27"/>
  <c r="AT28" i="26"/>
  <c r="AT12" i="26"/>
  <c r="AT25" i="26"/>
  <c r="AU29" i="27"/>
  <c r="AU11" i="27"/>
  <c r="AU8" i="27"/>
  <c r="AR29" i="35"/>
  <c r="AR12" i="26"/>
  <c r="AX9" i="35"/>
  <c r="AX14" i="35"/>
  <c r="AV9" i="35"/>
  <c r="AU14" i="27"/>
  <c r="AQ11" i="26"/>
  <c r="AR14" i="26"/>
  <c r="AS27" i="35"/>
  <c r="AS19" i="35"/>
  <c r="AX18" i="27"/>
  <c r="AX19" i="27"/>
  <c r="AS9" i="26"/>
  <c r="AV12" i="26"/>
  <c r="AW11" i="35"/>
  <c r="AT21" i="35"/>
  <c r="AV20" i="35"/>
  <c r="AQ25" i="35"/>
  <c r="AT8" i="35"/>
  <c r="AX17" i="35"/>
  <c r="AU21" i="35"/>
  <c r="AV16" i="35"/>
  <c r="AV17" i="35"/>
  <c r="AQ19" i="27"/>
  <c r="AR23" i="26"/>
  <c r="AR26" i="26"/>
  <c r="AS23" i="35"/>
  <c r="AS16" i="35"/>
  <c r="AS8" i="35"/>
  <c r="AX29" i="27"/>
  <c r="AX24" i="27"/>
  <c r="AS19" i="26"/>
  <c r="AV29" i="26"/>
  <c r="AW10" i="35"/>
  <c r="AV14" i="27"/>
  <c r="AV7" i="27"/>
  <c r="AV10" i="27"/>
  <c r="AT6" i="35"/>
  <c r="AU15" i="35"/>
  <c r="AU14" i="35"/>
  <c r="AU10" i="35"/>
  <c r="AV26" i="35"/>
  <c r="AV8" i="35"/>
  <c r="AX13" i="27"/>
  <c r="AS18" i="26"/>
  <c r="AS25" i="26"/>
  <c r="AW25" i="35"/>
  <c r="AU21" i="27"/>
  <c r="AR10" i="35"/>
  <c r="AS25" i="35"/>
  <c r="AS22" i="26"/>
  <c r="AU9" i="27"/>
  <c r="AR13" i="35"/>
  <c r="AR18" i="26"/>
  <c r="AR25" i="26"/>
  <c r="AR16" i="26"/>
  <c r="AS13" i="26"/>
  <c r="AX22" i="27"/>
  <c r="AX17" i="27"/>
  <c r="AW10" i="26"/>
  <c r="AQ11" i="27"/>
  <c r="AT25" i="27"/>
  <c r="AT9" i="27"/>
  <c r="AT16" i="27"/>
  <c r="AU26" i="26"/>
  <c r="AI28" i="26"/>
  <c r="AX25" i="35"/>
  <c r="AW13" i="27"/>
  <c r="AS23" i="27"/>
  <c r="AX13" i="26"/>
  <c r="AX17" i="26"/>
  <c r="AX11" i="26"/>
  <c r="AX14" i="26"/>
  <c r="AV6" i="26"/>
  <c r="AR6" i="26"/>
  <c r="AX14" i="27"/>
  <c r="AV24" i="26"/>
  <c r="AV8" i="26"/>
  <c r="AI15" i="26"/>
  <c r="AW24" i="35"/>
  <c r="AV15" i="27"/>
  <c r="AT19" i="26"/>
  <c r="AQ18" i="27"/>
  <c r="AR6" i="35"/>
  <c r="AR26" i="35"/>
  <c r="AR9" i="35"/>
  <c r="AR15" i="35"/>
  <c r="AU22" i="27"/>
  <c r="AU7" i="27"/>
  <c r="AT24" i="35"/>
  <c r="AU16" i="35"/>
  <c r="AR22" i="35"/>
  <c r="AR18" i="35"/>
  <c r="AT7" i="35"/>
  <c r="AX10" i="35"/>
  <c r="AU27" i="27"/>
  <c r="AS13" i="35"/>
  <c r="AR17" i="35"/>
  <c r="AR11" i="35"/>
  <c r="AR8" i="35"/>
  <c r="AR23" i="35"/>
  <c r="AU8" i="35"/>
  <c r="AU26" i="27"/>
  <c r="AQ8" i="26"/>
  <c r="AU25" i="35"/>
  <c r="AU23" i="35"/>
  <c r="AS12" i="35"/>
  <c r="AS7" i="35"/>
  <c r="AS6" i="35"/>
  <c r="AQ22" i="27"/>
  <c r="AV20" i="27"/>
  <c r="AV13" i="27"/>
  <c r="AV29" i="27"/>
  <c r="AV10" i="26"/>
  <c r="AV7" i="26"/>
  <c r="AV16" i="26"/>
  <c r="AR27" i="26"/>
  <c r="AR9" i="26"/>
  <c r="AS8" i="26"/>
  <c r="AS6" i="26"/>
  <c r="AW12" i="35"/>
  <c r="AW7" i="35"/>
  <c r="AW13" i="35"/>
  <c r="AX7" i="27"/>
  <c r="AX27" i="27"/>
  <c r="AT6" i="26"/>
  <c r="AW26" i="26"/>
  <c r="AQ13" i="35"/>
  <c r="AT27" i="27"/>
  <c r="AW8" i="26"/>
  <c r="AX6" i="35"/>
  <c r="AV19" i="35"/>
  <c r="AV27" i="35"/>
  <c r="AQ15" i="35"/>
  <c r="AT12" i="35"/>
  <c r="AQ22" i="35"/>
  <c r="AX13" i="35"/>
  <c r="AW16" i="27"/>
  <c r="AU17" i="27"/>
  <c r="AQ25" i="27"/>
  <c r="AU6" i="27"/>
  <c r="AU28" i="27"/>
  <c r="AR22" i="26"/>
  <c r="AS21" i="27"/>
  <c r="AX6" i="27"/>
  <c r="AW9" i="26"/>
  <c r="AW29" i="26"/>
  <c r="AW19" i="26"/>
  <c r="AT13" i="35"/>
  <c r="AT20" i="35"/>
  <c r="AT11" i="35"/>
  <c r="AX24" i="35"/>
  <c r="AV25" i="35"/>
  <c r="AQ26" i="26"/>
  <c r="AQ16" i="26"/>
  <c r="AT11" i="27"/>
  <c r="AT15" i="35"/>
  <c r="AQ9" i="26"/>
  <c r="AQ15" i="27"/>
  <c r="AU25" i="27"/>
  <c r="AS15" i="35"/>
  <c r="AQ17" i="27"/>
  <c r="AI25" i="26"/>
  <c r="AV19" i="26"/>
  <c r="AR11" i="26"/>
  <c r="AR20" i="26"/>
  <c r="AS26" i="26"/>
  <c r="AS10" i="26"/>
  <c r="AQ10" i="26"/>
  <c r="AQ19" i="26"/>
  <c r="AQ28" i="27"/>
  <c r="AU19" i="27"/>
  <c r="AU12" i="27"/>
  <c r="AX25" i="26"/>
  <c r="AX24" i="26"/>
  <c r="AI12" i="26"/>
  <c r="AQ28" i="26"/>
  <c r="AU24" i="35"/>
  <c r="AE30" i="27"/>
  <c r="AV28" i="26"/>
  <c r="AT18" i="26"/>
  <c r="AT22" i="26"/>
  <c r="AT20" i="26"/>
  <c r="AI18" i="27"/>
  <c r="AU13" i="27"/>
  <c r="AI28" i="27"/>
  <c r="AQ22" i="26"/>
  <c r="AQ14" i="26"/>
  <c r="AJ30" i="26"/>
  <c r="AQ29" i="26"/>
  <c r="AQ13" i="26"/>
  <c r="AQ20" i="26"/>
  <c r="AQ27" i="27"/>
  <c r="AH30" i="27"/>
  <c r="AH31" i="27" s="1"/>
  <c r="AI12" i="27"/>
  <c r="AQ21" i="26"/>
  <c r="AQ12" i="26"/>
  <c r="AQ23" i="26"/>
  <c r="AK30" i="26"/>
  <c r="AF30" i="26"/>
  <c r="AO30" i="26"/>
  <c r="AQ27" i="26"/>
  <c r="AT27" i="35"/>
  <c r="AP30" i="35"/>
  <c r="AX18" i="35"/>
  <c r="AQ27" i="35"/>
  <c r="AX29" i="35"/>
  <c r="AU22" i="35"/>
  <c r="AQ28" i="35"/>
  <c r="AQ20" i="35"/>
  <c r="AR16" i="35"/>
  <c r="AR27" i="35"/>
  <c r="AQ17" i="35"/>
  <c r="AS24" i="35"/>
  <c r="AV27" i="27"/>
  <c r="AV19" i="27"/>
  <c r="AL30" i="27"/>
  <c r="AQ26" i="27"/>
  <c r="AQ10" i="27"/>
  <c r="AV9" i="27"/>
  <c r="AV28" i="27"/>
  <c r="AV24" i="27"/>
  <c r="AV25" i="27"/>
  <c r="AV26" i="26"/>
  <c r="AQ25" i="26"/>
  <c r="AV15" i="26"/>
  <c r="AV14" i="26"/>
  <c r="AV13" i="26"/>
  <c r="AV20" i="26"/>
  <c r="AR10" i="26"/>
  <c r="AI11" i="26"/>
  <c r="AR7" i="26"/>
  <c r="AI20" i="26"/>
  <c r="AS27" i="26"/>
  <c r="AI26" i="26"/>
  <c r="AI16" i="26"/>
  <c r="AS7" i="26"/>
  <c r="AI17" i="26"/>
  <c r="AV22" i="35"/>
  <c r="AN30" i="35"/>
  <c r="AV18" i="35"/>
  <c r="AW17" i="35"/>
  <c r="AW19" i="35"/>
  <c r="AX23" i="27"/>
  <c r="AX26" i="27"/>
  <c r="AX10" i="27"/>
  <c r="AX21" i="27"/>
  <c r="AI9" i="26"/>
  <c r="AT29" i="26"/>
  <c r="AT16" i="26"/>
  <c r="AW24" i="26"/>
  <c r="AW16" i="26"/>
  <c r="AW13" i="26"/>
  <c r="AW28" i="26"/>
  <c r="AW7" i="26"/>
  <c r="AW14" i="26"/>
  <c r="AW17" i="27"/>
  <c r="AW23" i="27"/>
  <c r="AS15" i="27"/>
  <c r="AI14" i="27"/>
  <c r="AS24" i="27"/>
  <c r="AT15" i="27"/>
  <c r="AT29" i="27"/>
  <c r="AT20" i="27"/>
  <c r="AX28" i="26"/>
  <c r="AU17" i="26"/>
  <c r="AU27" i="26"/>
  <c r="AU9" i="26"/>
  <c r="AX6" i="26"/>
  <c r="AX27" i="26"/>
  <c r="AQ18" i="26"/>
  <c r="AR28" i="27"/>
  <c r="AQ24" i="27"/>
  <c r="AR29" i="27"/>
  <c r="AT19" i="35"/>
  <c r="AQ19" i="35"/>
  <c r="AF30" i="35"/>
  <c r="AV7" i="35"/>
  <c r="AI8" i="27"/>
  <c r="AR8" i="27"/>
  <c r="AI25" i="27"/>
  <c r="AR25" i="27"/>
  <c r="AQ16" i="27"/>
  <c r="AU16" i="27"/>
  <c r="AS22" i="35"/>
  <c r="AK30" i="27"/>
  <c r="AS7" i="27"/>
  <c r="AW8" i="35"/>
  <c r="AM30" i="35"/>
  <c r="AR25" i="35"/>
  <c r="AR12" i="35"/>
  <c r="AB30" i="35"/>
  <c r="AR7" i="35"/>
  <c r="AS10" i="35"/>
  <c r="AQ10" i="35"/>
  <c r="AS29" i="35"/>
  <c r="AQ29" i="35"/>
  <c r="AQ9" i="35"/>
  <c r="AK30" i="35"/>
  <c r="AS26" i="35"/>
  <c r="AQ26" i="35"/>
  <c r="AV22" i="27"/>
  <c r="AI22" i="27"/>
  <c r="AF30" i="27"/>
  <c r="AV6" i="27"/>
  <c r="AI16" i="27"/>
  <c r="AV16" i="27"/>
  <c r="AQ20" i="27"/>
  <c r="L7" i="27"/>
  <c r="T30" i="27"/>
  <c r="AS23" i="26"/>
  <c r="AI10" i="26"/>
  <c r="AI18" i="26"/>
  <c r="AQ23" i="27"/>
  <c r="AN30" i="26"/>
  <c r="AN30" i="27"/>
  <c r="AI7" i="26"/>
  <c r="AI23" i="26"/>
  <c r="AQ7" i="26"/>
  <c r="T30" i="26"/>
  <c r="AG30" i="26"/>
  <c r="AQ29" i="27"/>
  <c r="AW27" i="26"/>
  <c r="AI15" i="27"/>
  <c r="AI20" i="27"/>
  <c r="AI26" i="27"/>
  <c r="AT29" i="35"/>
  <c r="AT18" i="35"/>
  <c r="AQ18" i="35"/>
  <c r="AU13" i="35"/>
  <c r="AW21" i="27"/>
  <c r="AI21" i="27"/>
  <c r="AG30" i="27"/>
  <c r="AI7" i="27"/>
  <c r="AU15" i="27"/>
  <c r="AS9" i="35"/>
  <c r="AC30" i="35"/>
  <c r="AS18" i="35"/>
  <c r="AT22" i="35"/>
  <c r="AD30" i="35"/>
  <c r="AQ8" i="35"/>
  <c r="AX8" i="35"/>
  <c r="AR21" i="35"/>
  <c r="AQ21" i="35"/>
  <c r="AJ30" i="35"/>
  <c r="AQ12" i="35"/>
  <c r="AQ24" i="35"/>
  <c r="AR24" i="35"/>
  <c r="AR20" i="35"/>
  <c r="AR14" i="35"/>
  <c r="AR29" i="26"/>
  <c r="AI29" i="26"/>
  <c r="AR13" i="26"/>
  <c r="AI13" i="26"/>
  <c r="AC30" i="26"/>
  <c r="AQ6" i="35"/>
  <c r="AW6" i="35"/>
  <c r="AO30" i="35"/>
  <c r="AP30" i="27"/>
  <c r="AX8" i="27"/>
  <c r="AT9" i="26"/>
  <c r="AD30" i="26"/>
  <c r="AT17" i="26"/>
  <c r="AQ17" i="26"/>
  <c r="AT10" i="26"/>
  <c r="AL30" i="26"/>
  <c r="L6" i="35"/>
  <c r="T30" i="35"/>
  <c r="AQ8" i="27"/>
  <c r="AO30" i="27"/>
  <c r="AS17" i="27"/>
  <c r="AI17" i="27"/>
  <c r="AS9" i="27"/>
  <c r="AC30" i="27"/>
  <c r="AC31" i="27" s="1"/>
  <c r="AI9" i="27"/>
  <c r="AI27" i="27"/>
  <c r="AS27" i="27"/>
  <c r="AI11" i="27"/>
  <c r="AD30" i="27"/>
  <c r="AI19" i="27"/>
  <c r="AI13" i="27"/>
  <c r="AT13" i="27"/>
  <c r="AX7" i="26"/>
  <c r="AH30" i="26"/>
  <c r="AU21" i="26"/>
  <c r="AI21" i="26"/>
  <c r="AU24" i="26"/>
  <c r="AI24" i="26"/>
  <c r="AQ14" i="27"/>
  <c r="AR14" i="27"/>
  <c r="AQ6" i="27"/>
  <c r="AJ30" i="27"/>
  <c r="AR21" i="27"/>
  <c r="AQ21" i="27"/>
  <c r="AV25" i="26"/>
  <c r="AB30" i="26"/>
  <c r="AB31" i="26" s="1"/>
  <c r="AS12" i="26"/>
  <c r="AP30" i="26"/>
  <c r="AQ9" i="27"/>
  <c r="AM30" i="27"/>
  <c r="AT19" i="27"/>
  <c r="AS17" i="26"/>
  <c r="AI29" i="27"/>
  <c r="AV10" i="35"/>
  <c r="AI24" i="27"/>
  <c r="AR24" i="27"/>
  <c r="AR6" i="27"/>
  <c r="AB30" i="27"/>
  <c r="AI23" i="27"/>
  <c r="AR23" i="27"/>
  <c r="AU11" i="26"/>
  <c r="AM30" i="26"/>
  <c r="AS13" i="27"/>
  <c r="AQ13" i="27"/>
  <c r="AI6" i="26"/>
  <c r="AI14" i="26"/>
  <c r="AI22" i="26"/>
  <c r="AQ7" i="27"/>
  <c r="AQ6" i="26"/>
  <c r="AS16" i="26"/>
  <c r="AI19" i="26"/>
  <c r="AI27" i="26"/>
  <c r="AQ15" i="26"/>
  <c r="AT7" i="27"/>
  <c r="AS21" i="26"/>
  <c r="AS14" i="27"/>
  <c r="AG30" i="35"/>
  <c r="AU28" i="35"/>
  <c r="AE30" i="26"/>
  <c r="AQ11" i="35"/>
  <c r="AX27" i="35"/>
  <c r="AV24" i="35"/>
  <c r="AV21" i="35"/>
  <c r="AW15" i="27"/>
  <c r="AQ23" i="35"/>
  <c r="AT25" i="35"/>
  <c r="AQ14" i="35"/>
  <c r="AT16" i="35"/>
  <c r="AU19" i="35"/>
  <c r="AI10" i="27"/>
  <c r="AW8" i="27"/>
  <c r="AU18" i="27"/>
  <c r="AQ12" i="27"/>
  <c r="AU20" i="26"/>
  <c r="AS17" i="35"/>
  <c r="AT26" i="35"/>
  <c r="AW21" i="35"/>
  <c r="AI6" i="27"/>
  <c r="AU20" i="27"/>
  <c r="AX23" i="26"/>
  <c r="AX18" i="26"/>
  <c r="AX9" i="26"/>
  <c r="AL30" i="35"/>
  <c r="AH30" i="35"/>
  <c r="AU26" i="35"/>
  <c r="AQ16" i="35"/>
  <c r="AQ7" i="35"/>
  <c r="AX23" i="35"/>
  <c r="AS11" i="35"/>
  <c r="AT14" i="35"/>
  <c r="AE30" i="35"/>
  <c r="AX22" i="26"/>
  <c r="AX20" i="26"/>
  <c r="AS19" i="27"/>
  <c r="AX29" i="26"/>
  <c r="AX26" i="26"/>
  <c r="AX10" i="26"/>
  <c r="AX16" i="26"/>
  <c r="AU23" i="26"/>
  <c r="AM24" i="24"/>
  <c r="T12" i="24"/>
  <c r="L12" i="24" s="1"/>
  <c r="T27" i="24"/>
  <c r="L27" i="24" s="1"/>
  <c r="T29" i="24"/>
  <c r="L29" i="24" s="1"/>
  <c r="T8" i="24"/>
  <c r="L8" i="24" s="1"/>
  <c r="AD10" i="24"/>
  <c r="AT10" i="24" s="1"/>
  <c r="AD26" i="24"/>
  <c r="AD28" i="24"/>
  <c r="AD30" i="24"/>
  <c r="AH30" i="24"/>
  <c r="AH28" i="24"/>
  <c r="AH26" i="24"/>
  <c r="AH11" i="24"/>
  <c r="AE8" i="24"/>
  <c r="AU8" i="24" s="1"/>
  <c r="AJ29" i="24"/>
  <c r="AJ27" i="24"/>
  <c r="AJ25" i="24"/>
  <c r="AN29" i="24"/>
  <c r="AN27" i="24"/>
  <c r="AN25" i="24"/>
  <c r="AN28" i="24"/>
  <c r="AN30" i="24"/>
  <c r="AN26" i="24"/>
  <c r="AB10" i="24"/>
  <c r="AF27" i="24"/>
  <c r="AF29" i="24"/>
  <c r="AF10" i="24"/>
  <c r="AV10" i="24" s="1"/>
  <c r="AK12" i="24"/>
  <c r="AL28" i="24"/>
  <c r="AL29" i="24"/>
  <c r="AL25" i="24"/>
  <c r="AL27" i="24"/>
  <c r="AP11" i="24"/>
  <c r="AG9" i="24"/>
  <c r="AW9" i="24" s="1"/>
  <c r="AE31" i="24"/>
  <c r="T9" i="24"/>
  <c r="L9" i="24" s="1"/>
  <c r="AB9" i="24"/>
  <c r="AG8" i="24"/>
  <c r="AW8" i="24" s="1"/>
  <c r="AC12" i="24"/>
  <c r="AP28" i="24"/>
  <c r="AF9" i="24"/>
  <c r="AV9" i="24" s="1"/>
  <c r="AD8" i="24"/>
  <c r="AT8" i="24" s="1"/>
  <c r="AH8" i="24"/>
  <c r="AX8" i="24" s="1"/>
  <c r="AH9" i="24"/>
  <c r="AX9" i="24" s="1"/>
  <c r="AL11" i="24"/>
  <c r="AM12" i="24"/>
  <c r="AE12" i="24"/>
  <c r="AE24" i="24"/>
  <c r="AK26" i="24"/>
  <c r="AO26" i="24"/>
  <c r="AC8" i="24"/>
  <c r="AS8" i="24" s="1"/>
  <c r="AD9" i="24"/>
  <c r="AT9" i="24" s="1"/>
  <c r="AC9" i="24"/>
  <c r="AS9" i="24" s="1"/>
  <c r="AN11" i="24"/>
  <c r="AK11" i="24"/>
  <c r="AC11" i="24"/>
  <c r="AO12" i="24"/>
  <c r="AL12" i="24"/>
  <c r="AD12" i="24"/>
  <c r="AB8" i="24"/>
  <c r="AF8" i="24"/>
  <c r="AV8" i="24" s="1"/>
  <c r="AE9" i="24"/>
  <c r="AU9" i="24" s="1"/>
  <c r="AH10" i="24"/>
  <c r="AX10" i="24" s="1"/>
  <c r="AD29" i="24"/>
  <c r="AP29" i="24"/>
  <c r="AM30" i="24"/>
  <c r="T10" i="24"/>
  <c r="L10" i="24" s="1"/>
  <c r="T11" i="24"/>
  <c r="L11" i="24" s="1"/>
  <c r="AB11" i="24"/>
  <c r="AJ11" i="24"/>
  <c r="AM11" i="24"/>
  <c r="AE11" i="24"/>
  <c r="AN12" i="24"/>
  <c r="AF12" i="24"/>
  <c r="AL18" i="24"/>
  <c r="AD18" i="24"/>
  <c r="AF24" i="24"/>
  <c r="AN24" i="24"/>
  <c r="AD27" i="24"/>
  <c r="AP27" i="24"/>
  <c r="AM28" i="24"/>
  <c r="AE29" i="24"/>
  <c r="AM29" i="24"/>
  <c r="AB30" i="24"/>
  <c r="AF30" i="24"/>
  <c r="AB31" i="24"/>
  <c r="AD11" i="24"/>
  <c r="AO11" i="24"/>
  <c r="AG11" i="24"/>
  <c r="AG12" i="24"/>
  <c r="AP12" i="24"/>
  <c r="AH12" i="24"/>
  <c r="AK24" i="24"/>
  <c r="AP25" i="24"/>
  <c r="AM26" i="24"/>
  <c r="AE27" i="24"/>
  <c r="AM27" i="24"/>
  <c r="AB28" i="24"/>
  <c r="AF28" i="24"/>
  <c r="AB29" i="24"/>
  <c r="AK30" i="24"/>
  <c r="AO30" i="24"/>
  <c r="AE10" i="24"/>
  <c r="AU10" i="24" s="1"/>
  <c r="AC10" i="24"/>
  <c r="AS10" i="24" s="1"/>
  <c r="AG10" i="24"/>
  <c r="AW10" i="24" s="1"/>
  <c r="AF11" i="24"/>
  <c r="AJ12" i="24"/>
  <c r="AB12" i="24"/>
  <c r="AE25" i="24"/>
  <c r="AF26" i="24"/>
  <c r="AB27" i="24"/>
  <c r="AK28" i="24"/>
  <c r="AO28" i="24"/>
  <c r="AL30" i="24"/>
  <c r="AP30" i="24"/>
  <c r="AC24" i="24"/>
  <c r="AH25" i="24"/>
  <c r="AE26" i="24"/>
  <c r="AJ26" i="24"/>
  <c r="AH27" i="24"/>
  <c r="AE28" i="24"/>
  <c r="AJ28" i="24"/>
  <c r="AH29" i="24"/>
  <c r="AE30" i="24"/>
  <c r="AJ30" i="24"/>
  <c r="AL24" i="24"/>
  <c r="AK25" i="24"/>
  <c r="AO25" i="24"/>
  <c r="T26" i="24"/>
  <c r="L26" i="24" s="1"/>
  <c r="AK27" i="24"/>
  <c r="AO27" i="24"/>
  <c r="T28" i="24"/>
  <c r="L28" i="24" s="1"/>
  <c r="AK29" i="24"/>
  <c r="AO29" i="24"/>
  <c r="T30" i="24"/>
  <c r="L30" i="24" s="1"/>
  <c r="AK31" i="24"/>
  <c r="AD24" i="24"/>
  <c r="AC25" i="24"/>
  <c r="AG25" i="24"/>
  <c r="AC26" i="24"/>
  <c r="AG26" i="24"/>
  <c r="AC27" i="24"/>
  <c r="AG27" i="24"/>
  <c r="AC28" i="24"/>
  <c r="AG28" i="24"/>
  <c r="AC29" i="24"/>
  <c r="AG29" i="24"/>
  <c r="AC30" i="24"/>
  <c r="AG30" i="24"/>
  <c r="AC31" i="24"/>
  <c r="AF31" i="24" l="1"/>
  <c r="AV31" i="24" s="1"/>
  <c r="AP31" i="24"/>
  <c r="AX31" i="24" s="1"/>
  <c r="AG24" i="24"/>
  <c r="AG20" i="24"/>
  <c r="AW20" i="24" s="1"/>
  <c r="AB23" i="24"/>
  <c r="AR23" i="24" s="1"/>
  <c r="AL31" i="24"/>
  <c r="AQ31" i="24" s="1"/>
  <c r="T31" i="24"/>
  <c r="L31" i="24" s="1"/>
  <c r="AG31" i="24"/>
  <c r="AE21" i="24"/>
  <c r="AU21" i="24" s="1"/>
  <c r="AY23" i="27"/>
  <c r="AY15" i="26"/>
  <c r="AW30" i="35"/>
  <c r="AY29" i="27"/>
  <c r="AY13" i="27"/>
  <c r="AL19" i="24"/>
  <c r="AD19" i="24"/>
  <c r="AJ22" i="24"/>
  <c r="AB22" i="24"/>
  <c r="AE20" i="24"/>
  <c r="AM20" i="24"/>
  <c r="AF23" i="24"/>
  <c r="AN23" i="24"/>
  <c r="AO13" i="24"/>
  <c r="AG13" i="24"/>
  <c r="AK20" i="24"/>
  <c r="AC20" i="24"/>
  <c r="AO14" i="24"/>
  <c r="AG14" i="24"/>
  <c r="AC16" i="24"/>
  <c r="AK16" i="24"/>
  <c r="AN15" i="24"/>
  <c r="AF15" i="24"/>
  <c r="AO6" i="24"/>
  <c r="AG6" i="24"/>
  <c r="AJ16" i="24"/>
  <c r="AB16" i="24"/>
  <c r="AG15" i="24"/>
  <c r="AO15" i="24"/>
  <c r="AJ17" i="24"/>
  <c r="AB17" i="24"/>
  <c r="AC21" i="24"/>
  <c r="AK21" i="24"/>
  <c r="AN6" i="24"/>
  <c r="AF6" i="24"/>
  <c r="AB21" i="24"/>
  <c r="AJ21" i="24"/>
  <c r="AD15" i="24"/>
  <c r="AL15" i="24"/>
  <c r="AF21" i="24"/>
  <c r="AN21" i="24"/>
  <c r="AF14" i="24"/>
  <c r="AN14" i="24"/>
  <c r="AK18" i="24"/>
  <c r="AC18" i="24"/>
  <c r="AH17" i="24"/>
  <c r="AP17" i="24"/>
  <c r="AJ7" i="24"/>
  <c r="AB7" i="24"/>
  <c r="AK17" i="24"/>
  <c r="AC17" i="24"/>
  <c r="AD13" i="24"/>
  <c r="AL13" i="24"/>
  <c r="AE23" i="24"/>
  <c r="AM23" i="24"/>
  <c r="AH14" i="24"/>
  <c r="AP14" i="24"/>
  <c r="AO18" i="24"/>
  <c r="AG18" i="24"/>
  <c r="AN20" i="24"/>
  <c r="AF20" i="24"/>
  <c r="AE18" i="24"/>
  <c r="AM18" i="24"/>
  <c r="AO23" i="24"/>
  <c r="AG23" i="24"/>
  <c r="AO7" i="24"/>
  <c r="AG7" i="24"/>
  <c r="AN13" i="24"/>
  <c r="AF13" i="24"/>
  <c r="T25" i="24"/>
  <c r="L25" i="24" s="1"/>
  <c r="AN19" i="24"/>
  <c r="AF19" i="24"/>
  <c r="T15" i="24"/>
  <c r="L15" i="24" s="1"/>
  <c r="AJ15" i="24"/>
  <c r="AB15" i="24"/>
  <c r="AD21" i="24"/>
  <c r="AL21" i="24"/>
  <c r="N32" i="24"/>
  <c r="AC6" i="24"/>
  <c r="AK6" i="24"/>
  <c r="AJ6" i="24"/>
  <c r="T6" i="24"/>
  <c r="L6" i="24" s="1"/>
  <c r="AB6" i="24"/>
  <c r="M32" i="24"/>
  <c r="AF22" i="24"/>
  <c r="AN22" i="24"/>
  <c r="AD16" i="24"/>
  <c r="AL16" i="24"/>
  <c r="T16" i="24"/>
  <c r="L16" i="24" s="1"/>
  <c r="O32" i="24"/>
  <c r="AD6" i="24"/>
  <c r="AL6" i="24"/>
  <c r="AD17" i="24"/>
  <c r="AL17" i="24"/>
  <c r="AH15" i="24"/>
  <c r="AP15" i="24"/>
  <c r="AH7" i="24"/>
  <c r="AP7" i="24"/>
  <c r="AP23" i="24"/>
  <c r="AH23" i="24"/>
  <c r="AP19" i="24"/>
  <c r="AH19" i="24"/>
  <c r="AN16" i="24"/>
  <c r="AF16" i="24"/>
  <c r="AK7" i="24"/>
  <c r="AC7" i="24"/>
  <c r="T7" i="24"/>
  <c r="L7" i="24" s="1"/>
  <c r="AE16" i="24"/>
  <c r="AM16" i="24"/>
  <c r="AF17" i="24"/>
  <c r="AN17" i="24"/>
  <c r="T19" i="24"/>
  <c r="L19" i="24" s="1"/>
  <c r="AE17" i="24"/>
  <c r="AM17" i="24"/>
  <c r="AM7" i="24"/>
  <c r="P32" i="24"/>
  <c r="AE7" i="24"/>
  <c r="AM19" i="24"/>
  <c r="AE19" i="24"/>
  <c r="AK19" i="24"/>
  <c r="AC19" i="24"/>
  <c r="AM14" i="24"/>
  <c r="AE14" i="24"/>
  <c r="AG22" i="24"/>
  <c r="AO22" i="24"/>
  <c r="AC14" i="24"/>
  <c r="AK14" i="24"/>
  <c r="AH20" i="24"/>
  <c r="T20" i="24"/>
  <c r="L20" i="24" s="1"/>
  <c r="AP20" i="24"/>
  <c r="AG17" i="24"/>
  <c r="AO17" i="24"/>
  <c r="AC13" i="24"/>
  <c r="AK13" i="24"/>
  <c r="AG19" i="24"/>
  <c r="AO19" i="24"/>
  <c r="AK15" i="24"/>
  <c r="AC15" i="24"/>
  <c r="T13" i="24"/>
  <c r="L13" i="24" s="1"/>
  <c r="AB13" i="24"/>
  <c r="AJ13" i="24"/>
  <c r="AP22" i="24"/>
  <c r="AH22" i="24"/>
  <c r="AP18" i="24"/>
  <c r="AH18" i="24"/>
  <c r="AM15" i="24"/>
  <c r="AE15" i="24"/>
  <c r="AN18" i="24"/>
  <c r="AF18" i="24"/>
  <c r="AJ14" i="24"/>
  <c r="AB14" i="24"/>
  <c r="T14" i="24"/>
  <c r="L14" i="24" s="1"/>
  <c r="AH21" i="24"/>
  <c r="AP21" i="24"/>
  <c r="AC22" i="24"/>
  <c r="AK22" i="24"/>
  <c r="AG16" i="24"/>
  <c r="AO16" i="24"/>
  <c r="AG21" i="24"/>
  <c r="AO21" i="24"/>
  <c r="AD14" i="24"/>
  <c r="AL14" i="24"/>
  <c r="AK23" i="24"/>
  <c r="T23" i="24"/>
  <c r="L23" i="24" s="1"/>
  <c r="AC23" i="24"/>
  <c r="Q32" i="24"/>
  <c r="AF7" i="24"/>
  <c r="AN7" i="24"/>
  <c r="AH24" i="24"/>
  <c r="AE22" i="24"/>
  <c r="AU22" i="24" s="1"/>
  <c r="AM13" i="24"/>
  <c r="AU13" i="24" s="1"/>
  <c r="AB18" i="24"/>
  <c r="AR18" i="24" s="1"/>
  <c r="AL7" i="24"/>
  <c r="AT7" i="24" s="1"/>
  <c r="T18" i="24"/>
  <c r="L18" i="24" s="1"/>
  <c r="T22" i="24"/>
  <c r="L22" i="24" s="1"/>
  <c r="AL23" i="24"/>
  <c r="AT23" i="24" s="1"/>
  <c r="AJ20" i="24"/>
  <c r="AR20" i="24" s="1"/>
  <c r="T24" i="24"/>
  <c r="L24" i="24" s="1"/>
  <c r="T21" i="24"/>
  <c r="L21" i="24" s="1"/>
  <c r="AH16" i="24"/>
  <c r="AX16" i="24" s="1"/>
  <c r="AP13" i="24"/>
  <c r="AX13" i="24" s="1"/>
  <c r="AP6" i="24"/>
  <c r="R32" i="24"/>
  <c r="AL22" i="24"/>
  <c r="AT22" i="24" s="1"/>
  <c r="AM25" i="24"/>
  <c r="AQ25" i="24" s="1"/>
  <c r="T17" i="24"/>
  <c r="L17" i="24" s="1"/>
  <c r="AJ19" i="24"/>
  <c r="AR19" i="24" s="1"/>
  <c r="S32" i="24"/>
  <c r="AM6" i="24"/>
  <c r="AU6" i="24" s="1"/>
  <c r="AB24" i="24"/>
  <c r="AD20" i="24"/>
  <c r="AT20" i="24" s="1"/>
  <c r="AQ11" i="24"/>
  <c r="AI11" i="24"/>
  <c r="AQ26" i="24"/>
  <c r="AQ28" i="24"/>
  <c r="AQ24" i="24"/>
  <c r="AQ29" i="24"/>
  <c r="AQ27" i="24"/>
  <c r="AQ30" i="24"/>
  <c r="AQ12" i="24"/>
  <c r="AI30" i="24"/>
  <c r="AI27" i="24"/>
  <c r="AI29" i="24"/>
  <c r="AI25" i="24"/>
  <c r="AR9" i="24"/>
  <c r="AI9" i="24"/>
  <c r="AY9" i="24" s="1"/>
  <c r="AR10" i="24"/>
  <c r="AI10" i="24"/>
  <c r="AY10" i="24" s="1"/>
  <c r="AI28" i="24"/>
  <c r="AR8" i="24"/>
  <c r="AI8" i="24"/>
  <c r="AY8" i="24" s="1"/>
  <c r="AI26" i="24"/>
  <c r="AI12" i="24"/>
  <c r="AR30" i="27"/>
  <c r="AY29" i="26"/>
  <c r="AY21" i="26"/>
  <c r="AY24" i="27"/>
  <c r="AS25" i="24"/>
  <c r="AY19" i="35"/>
  <c r="AY14" i="26"/>
  <c r="AU30" i="27"/>
  <c r="AT30" i="27"/>
  <c r="AY18" i="26"/>
  <c r="AY27" i="35"/>
  <c r="AS30" i="26"/>
  <c r="AY23" i="35"/>
  <c r="AW25" i="24"/>
  <c r="AY24" i="26"/>
  <c r="AY11" i="26"/>
  <c r="AY25" i="35"/>
  <c r="AY28" i="26"/>
  <c r="AY8" i="26"/>
  <c r="AX30" i="35"/>
  <c r="AY22" i="26"/>
  <c r="AY19" i="27"/>
  <c r="AY17" i="27"/>
  <c r="AY9" i="26"/>
  <c r="AY18" i="27"/>
  <c r="AY23" i="26"/>
  <c r="AW30" i="27"/>
  <c r="AY26" i="35"/>
  <c r="AY24" i="35"/>
  <c r="AY22" i="27"/>
  <c r="AW30" i="26"/>
  <c r="AY10" i="26"/>
  <c r="AY17" i="26"/>
  <c r="AY26" i="26"/>
  <c r="AY11" i="35"/>
  <c r="AV30" i="35"/>
  <c r="AY28" i="35"/>
  <c r="AY11" i="27"/>
  <c r="AY27" i="26"/>
  <c r="AY19" i="26"/>
  <c r="AY8" i="35"/>
  <c r="AY9" i="35"/>
  <c r="AY25" i="26"/>
  <c r="AX30" i="27"/>
  <c r="AB31" i="27"/>
  <c r="AS30" i="35"/>
  <c r="AY25" i="27"/>
  <c r="AR30" i="26"/>
  <c r="AY14" i="35"/>
  <c r="AY16" i="26"/>
  <c r="AY21" i="27"/>
  <c r="AR30" i="35"/>
  <c r="AY29" i="35"/>
  <c r="AS30" i="27"/>
  <c r="AY22" i="35"/>
  <c r="AY16" i="27"/>
  <c r="AY12" i="26"/>
  <c r="AY17" i="35"/>
  <c r="AY6" i="35"/>
  <c r="AY27" i="27"/>
  <c r="AY13" i="35"/>
  <c r="AY15" i="35"/>
  <c r="AV30" i="26"/>
  <c r="AY20" i="26"/>
  <c r="AY10" i="27"/>
  <c r="AY7" i="26"/>
  <c r="AV30" i="27"/>
  <c r="AY28" i="27"/>
  <c r="AT30" i="26"/>
  <c r="AY20" i="27"/>
  <c r="AY10" i="35"/>
  <c r="AY26" i="27"/>
  <c r="AY20" i="35"/>
  <c r="AQ32" i="35"/>
  <c r="AY12" i="27"/>
  <c r="AY15" i="27"/>
  <c r="AQ32" i="26"/>
  <c r="AY21" i="35"/>
  <c r="AY8" i="27"/>
  <c r="AC31" i="26"/>
  <c r="AQ32" i="27"/>
  <c r="AY7" i="35"/>
  <c r="AY14" i="27"/>
  <c r="AQ30" i="35"/>
  <c r="AQ30" i="27"/>
  <c r="AZ33" i="27" s="1"/>
  <c r="AU30" i="26"/>
  <c r="AY6" i="26"/>
  <c r="AX30" i="26"/>
  <c r="AY9" i="27"/>
  <c r="AY18" i="35"/>
  <c r="AY12" i="35"/>
  <c r="AI30" i="26"/>
  <c r="AY7" i="27"/>
  <c r="AQ30" i="26"/>
  <c r="AZ33" i="26" s="1"/>
  <c r="AU30" i="35"/>
  <c r="AY6" i="27"/>
  <c r="AH31" i="26"/>
  <c r="AY13" i="26"/>
  <c r="AT30" i="35"/>
  <c r="AY16" i="35"/>
  <c r="AI30" i="27"/>
  <c r="AI30" i="35"/>
  <c r="AV25" i="24"/>
  <c r="AS26" i="24"/>
  <c r="AW26" i="24"/>
  <c r="AS12" i="24"/>
  <c r="AV28" i="24"/>
  <c r="AT25" i="24"/>
  <c r="AV30" i="24"/>
  <c r="AV26" i="24"/>
  <c r="AT27" i="24"/>
  <c r="AU28" i="24"/>
  <c r="AX25" i="24"/>
  <c r="AW30" i="24"/>
  <c r="AW12" i="24"/>
  <c r="AS29" i="24"/>
  <c r="AU26" i="24"/>
  <c r="AT29" i="24"/>
  <c r="AS28" i="24"/>
  <c r="AW11" i="24"/>
  <c r="AV12" i="24"/>
  <c r="AS31" i="24"/>
  <c r="AW28" i="24"/>
  <c r="AU27" i="24"/>
  <c r="AV27" i="24"/>
  <c r="AT26" i="24"/>
  <c r="AX30" i="24"/>
  <c r="AX11" i="24"/>
  <c r="AT30" i="24"/>
  <c r="AT28" i="24"/>
  <c r="AS30" i="24"/>
  <c r="AU30" i="24"/>
  <c r="AX27" i="24"/>
  <c r="AR26" i="24"/>
  <c r="AR12" i="24"/>
  <c r="AR31" i="24"/>
  <c r="AU29" i="24"/>
  <c r="AW29" i="24"/>
  <c r="AW27" i="24"/>
  <c r="AX29" i="24"/>
  <c r="AR28" i="24"/>
  <c r="AX12" i="24"/>
  <c r="AR11" i="24"/>
  <c r="AS11" i="24"/>
  <c r="AU12" i="24"/>
  <c r="AU31" i="24"/>
  <c r="AV29" i="24"/>
  <c r="AX26" i="24"/>
  <c r="AR29" i="24"/>
  <c r="AS27" i="24"/>
  <c r="AR27" i="24"/>
  <c r="AV11" i="24"/>
  <c r="AT11" i="24"/>
  <c r="AR30" i="24"/>
  <c r="AT18" i="24"/>
  <c r="AU11" i="24"/>
  <c r="AT12" i="24"/>
  <c r="AR25" i="24"/>
  <c r="AX28" i="24"/>
  <c r="BU4" i="15"/>
  <c r="BU5" i="15" s="1"/>
  <c r="BR3" i="6"/>
  <c r="BY8" i="5"/>
  <c r="BY9" i="5" s="1"/>
  <c r="BY10" i="5" s="1"/>
  <c r="BO4" i="5"/>
  <c r="BO6" i="5" s="1"/>
  <c r="AI31" i="24" l="1"/>
  <c r="AY31" i="24" s="1"/>
  <c r="BB33" i="27"/>
  <c r="BB33" i="26"/>
  <c r="C49" i="35"/>
  <c r="C41" i="35" s="1"/>
  <c r="AT31" i="24"/>
  <c r="AW31" i="24"/>
  <c r="AY32" i="26"/>
  <c r="B49" i="35"/>
  <c r="B46" i="35" s="1"/>
  <c r="AT19" i="24"/>
  <c r="AW6" i="24"/>
  <c r="AW15" i="24"/>
  <c r="AV21" i="24"/>
  <c r="AR21" i="24"/>
  <c r="AS21" i="24"/>
  <c r="AS16" i="24"/>
  <c r="AS20" i="24"/>
  <c r="AV23" i="24"/>
  <c r="AR22" i="24"/>
  <c r="AV7" i="24"/>
  <c r="AW21" i="24"/>
  <c r="AS22" i="24"/>
  <c r="AR14" i="24"/>
  <c r="AW17" i="24"/>
  <c r="AV16" i="24"/>
  <c r="AX23" i="24"/>
  <c r="AX15" i="24"/>
  <c r="AT6" i="24"/>
  <c r="AT16" i="24"/>
  <c r="AS6" i="24"/>
  <c r="AV19" i="24"/>
  <c r="AW7" i="24"/>
  <c r="AU18" i="24"/>
  <c r="AW18" i="24"/>
  <c r="AU23" i="24"/>
  <c r="AS17" i="24"/>
  <c r="AX17" i="24"/>
  <c r="AV14" i="24"/>
  <c r="AT15" i="24"/>
  <c r="AV6" i="24"/>
  <c r="AR17" i="24"/>
  <c r="AR16" i="24"/>
  <c r="AV15" i="24"/>
  <c r="AW14" i="24"/>
  <c r="AW13" i="24"/>
  <c r="AU20" i="24"/>
  <c r="AN32" i="24"/>
  <c r="AT13" i="24"/>
  <c r="AX18" i="24"/>
  <c r="AS19" i="24"/>
  <c r="AV13" i="24"/>
  <c r="AW23" i="24"/>
  <c r="AX14" i="24"/>
  <c r="AS23" i="24"/>
  <c r="AG32" i="24"/>
  <c r="AO32" i="24"/>
  <c r="AS18" i="24"/>
  <c r="AV18" i="24"/>
  <c r="AR13" i="24"/>
  <c r="AW22" i="24"/>
  <c r="AU16" i="24"/>
  <c r="AS15" i="24"/>
  <c r="AU7" i="24"/>
  <c r="AD32" i="24"/>
  <c r="AR6" i="24"/>
  <c r="AV20" i="24"/>
  <c r="AR7" i="24"/>
  <c r="AQ18" i="24"/>
  <c r="AX21" i="24"/>
  <c r="AS14" i="24"/>
  <c r="AQ22" i="24"/>
  <c r="AQ20" i="24"/>
  <c r="AE32" i="24"/>
  <c r="T32" i="24"/>
  <c r="AI20" i="24"/>
  <c r="AW19" i="24"/>
  <c r="AI18" i="24"/>
  <c r="AX20" i="24"/>
  <c r="AI23" i="24"/>
  <c r="AQ15" i="24"/>
  <c r="AI13" i="24"/>
  <c r="AQ21" i="24"/>
  <c r="AI16" i="24"/>
  <c r="AU25" i="24"/>
  <c r="AT21" i="24"/>
  <c r="AI21" i="24"/>
  <c r="AI6" i="24"/>
  <c r="AB32" i="24"/>
  <c r="AP32" i="24"/>
  <c r="AQ16" i="24"/>
  <c r="AT14" i="24"/>
  <c r="AQ14" i="24"/>
  <c r="AU15" i="24"/>
  <c r="AX22" i="24"/>
  <c r="AI15" i="24"/>
  <c r="AQ13" i="24"/>
  <c r="AI14" i="24"/>
  <c r="AU14" i="24"/>
  <c r="AU19" i="24"/>
  <c r="AU17" i="24"/>
  <c r="AF32" i="24"/>
  <c r="AI7" i="24"/>
  <c r="AI19" i="24"/>
  <c r="AQ7" i="24"/>
  <c r="AT17" i="24"/>
  <c r="AV22" i="24"/>
  <c r="AR15" i="24"/>
  <c r="AI24" i="24"/>
  <c r="AY24" i="24" s="1"/>
  <c r="AQ23" i="24"/>
  <c r="AL32" i="24"/>
  <c r="AC32" i="24"/>
  <c r="AW16" i="24"/>
  <c r="AX7" i="24"/>
  <c r="AJ32" i="24"/>
  <c r="AK32" i="24"/>
  <c r="AX19" i="24"/>
  <c r="AS7" i="24"/>
  <c r="AV17" i="24"/>
  <c r="AI22" i="24"/>
  <c r="AI17" i="24"/>
  <c r="AQ19" i="24"/>
  <c r="AS13" i="24"/>
  <c r="AQ6" i="24"/>
  <c r="AQ17" i="24"/>
  <c r="AX6" i="24"/>
  <c r="AM32" i="24"/>
  <c r="AH32" i="24"/>
  <c r="AQ34" i="24"/>
  <c r="BU6" i="15"/>
  <c r="BU7" i="15" s="1"/>
  <c r="BU8" i="15" s="1"/>
  <c r="BU9" i="15" s="1"/>
  <c r="BU10" i="15" s="1"/>
  <c r="BU11" i="15" s="1"/>
  <c r="BU12" i="15" s="1"/>
  <c r="AQ33" i="27"/>
  <c r="AQ33" i="35"/>
  <c r="AZ33" i="35"/>
  <c r="D33" i="27"/>
  <c r="D34" i="27" s="1"/>
  <c r="AY30" i="27"/>
  <c r="AY30" i="35"/>
  <c r="AY32" i="27"/>
  <c r="BC33" i="27" s="1"/>
  <c r="D33" i="26"/>
  <c r="AQ33" i="26"/>
  <c r="AY30" i="26"/>
  <c r="C33" i="35"/>
  <c r="C34" i="35" s="1"/>
  <c r="AY32" i="35"/>
  <c r="AY25" i="24"/>
  <c r="AY30" i="24"/>
  <c r="AY27" i="24"/>
  <c r="AY28" i="24"/>
  <c r="AY12" i="24"/>
  <c r="AY26" i="24"/>
  <c r="AY11" i="24"/>
  <c r="AY29" i="24"/>
  <c r="BY11" i="5"/>
  <c r="BO7" i="5"/>
  <c r="BO8" i="5" s="1"/>
  <c r="BO9" i="5" s="1"/>
  <c r="BO10" i="5" s="1"/>
  <c r="BS8" i="13"/>
  <c r="BS3" i="4"/>
  <c r="BS4" i="4" s="1"/>
  <c r="BS5" i="4" s="1"/>
  <c r="BS6" i="4" s="1"/>
  <c r="BS7" i="4" s="1"/>
  <c r="AY33" i="26" l="1"/>
  <c r="BC33" i="26"/>
  <c r="BD33" i="26" s="1"/>
  <c r="BB33" i="35"/>
  <c r="BD33" i="35" s="1"/>
  <c r="BD33" i="27"/>
  <c r="C43" i="35"/>
  <c r="C44" i="35"/>
  <c r="C46" i="35"/>
  <c r="D34" i="26"/>
  <c r="C45" i="35"/>
  <c r="C47" i="35"/>
  <c r="C42" i="35"/>
  <c r="AY22" i="24"/>
  <c r="B41" i="35"/>
  <c r="B47" i="35"/>
  <c r="B42" i="35"/>
  <c r="B43" i="35"/>
  <c r="B44" i="35"/>
  <c r="B45" i="35"/>
  <c r="AY18" i="24"/>
  <c r="AV32" i="24"/>
  <c r="AY21" i="24"/>
  <c r="AY17" i="24"/>
  <c r="AW32" i="24"/>
  <c r="AT32" i="24"/>
  <c r="AY13" i="24"/>
  <c r="AU32" i="24"/>
  <c r="AY7" i="24"/>
  <c r="AY6" i="24"/>
  <c r="AY20" i="24"/>
  <c r="AX32" i="24"/>
  <c r="AY15" i="24"/>
  <c r="AS32" i="24"/>
  <c r="AI32" i="24"/>
  <c r="AR32" i="24"/>
  <c r="AY16" i="24"/>
  <c r="AY14" i="24"/>
  <c r="AY19" i="24"/>
  <c r="AY23" i="24"/>
  <c r="AQ32" i="24"/>
  <c r="AY33" i="27"/>
  <c r="BS9" i="13"/>
  <c r="A3" i="15"/>
  <c r="A3" i="13"/>
  <c r="A3" i="6"/>
  <c r="A3" i="5"/>
  <c r="A3" i="4"/>
  <c r="AZ35" i="24" l="1"/>
  <c r="AY34" i="24"/>
  <c r="AY32" i="24"/>
  <c r="AQ35" i="24"/>
  <c r="F35" i="24"/>
  <c r="BP7" i="13"/>
  <c r="BP8" i="13" s="1"/>
  <c r="BP9" i="13" s="1"/>
  <c r="AY35" i="24" l="1"/>
  <c r="BC35" i="24"/>
  <c r="BB35" i="24"/>
  <c r="F36" i="24"/>
  <c r="BF29" i="15"/>
  <c r="BE29" i="15"/>
  <c r="BD29" i="15"/>
  <c r="BC29" i="15"/>
  <c r="BB29" i="15"/>
  <c r="BA29" i="15"/>
  <c r="AZ29" i="15"/>
  <c r="BF28" i="15"/>
  <c r="BM28" i="15" s="1"/>
  <c r="BE28" i="15"/>
  <c r="BL28" i="15" s="1"/>
  <c r="BD28" i="15"/>
  <c r="BK28" i="15" s="1"/>
  <c r="BC28" i="15"/>
  <c r="BJ28" i="15" s="1"/>
  <c r="BB28" i="15"/>
  <c r="BI28" i="15" s="1"/>
  <c r="BA28" i="15"/>
  <c r="BH28" i="15" s="1"/>
  <c r="AZ28" i="15"/>
  <c r="BG28" i="15" s="1"/>
  <c r="BF27" i="15"/>
  <c r="BM27" i="15" s="1"/>
  <c r="BE27" i="15"/>
  <c r="BL27" i="15" s="1"/>
  <c r="BD27" i="15"/>
  <c r="BK27" i="15" s="1"/>
  <c r="BC27" i="15"/>
  <c r="BJ27" i="15" s="1"/>
  <c r="BB27" i="15"/>
  <c r="BI27" i="15" s="1"/>
  <c r="BA27" i="15"/>
  <c r="BH27" i="15" s="1"/>
  <c r="AZ27" i="15"/>
  <c r="BG27" i="15" s="1"/>
  <c r="BF26" i="15"/>
  <c r="BM26" i="15" s="1"/>
  <c r="BE26" i="15"/>
  <c r="BL26" i="15" s="1"/>
  <c r="BD26" i="15"/>
  <c r="BK26" i="15" s="1"/>
  <c r="BC26" i="15"/>
  <c r="BJ26" i="15" s="1"/>
  <c r="BB26" i="15"/>
  <c r="BI26" i="15" s="1"/>
  <c r="BA26" i="15"/>
  <c r="BH26" i="15" s="1"/>
  <c r="AZ26" i="15"/>
  <c r="BG26" i="15" s="1"/>
  <c r="BF25" i="15"/>
  <c r="BE25" i="15"/>
  <c r="BD25" i="15"/>
  <c r="BC25" i="15"/>
  <c r="BB25" i="15"/>
  <c r="BA25" i="15"/>
  <c r="AZ25" i="15"/>
  <c r="BF24" i="15"/>
  <c r="BE24" i="15"/>
  <c r="BD24" i="15"/>
  <c r="BC24" i="15"/>
  <c r="BB24" i="15"/>
  <c r="BA24" i="15"/>
  <c r="AZ24" i="15"/>
  <c r="BF23" i="15"/>
  <c r="BE23" i="15"/>
  <c r="BD23" i="15"/>
  <c r="BC23" i="15"/>
  <c r="BB23" i="15"/>
  <c r="BA23" i="15"/>
  <c r="AZ23" i="15"/>
  <c r="BF22" i="15"/>
  <c r="BE22" i="15"/>
  <c r="BD22" i="15"/>
  <c r="BC22" i="15"/>
  <c r="BB22" i="15"/>
  <c r="BA22" i="15"/>
  <c r="AZ22" i="15"/>
  <c r="BF21" i="15"/>
  <c r="BE21" i="15"/>
  <c r="BD21" i="15"/>
  <c r="BC21" i="15"/>
  <c r="BB21" i="15"/>
  <c r="BA21" i="15"/>
  <c r="AZ21" i="15"/>
  <c r="BF20" i="15"/>
  <c r="BE20" i="15"/>
  <c r="BD20" i="15"/>
  <c r="BC20" i="15"/>
  <c r="BB20" i="15"/>
  <c r="BA20" i="15"/>
  <c r="AZ20" i="15"/>
  <c r="BF19" i="15"/>
  <c r="BE19" i="15"/>
  <c r="BD19" i="15"/>
  <c r="BC19" i="15"/>
  <c r="BB19" i="15"/>
  <c r="BA19" i="15"/>
  <c r="AZ19" i="15"/>
  <c r="BF18" i="15"/>
  <c r="BE18" i="15"/>
  <c r="BD18" i="15"/>
  <c r="BC18" i="15"/>
  <c r="BB18" i="15"/>
  <c r="BA18" i="15"/>
  <c r="AZ18" i="15"/>
  <c r="BF17" i="15"/>
  <c r="BE17" i="15"/>
  <c r="BD17" i="15"/>
  <c r="BC17" i="15"/>
  <c r="BB17" i="15"/>
  <c r="BA17" i="15"/>
  <c r="AZ17" i="15"/>
  <c r="BF16" i="15"/>
  <c r="BE16" i="15"/>
  <c r="BD16" i="15"/>
  <c r="BC16" i="15"/>
  <c r="BB16" i="15"/>
  <c r="BA16" i="15"/>
  <c r="AZ16" i="15"/>
  <c r="BF15" i="15"/>
  <c r="BE15" i="15"/>
  <c r="BD15" i="15"/>
  <c r="BC15" i="15"/>
  <c r="BB15" i="15"/>
  <c r="BA15" i="15"/>
  <c r="AZ15" i="15"/>
  <c r="BF14" i="15"/>
  <c r="BE14" i="15"/>
  <c r="BD14" i="15"/>
  <c r="BC14" i="15"/>
  <c r="BB14" i="15"/>
  <c r="BA14" i="15"/>
  <c r="AZ14" i="15"/>
  <c r="BF13" i="15"/>
  <c r="BE13" i="15"/>
  <c r="BD13" i="15"/>
  <c r="BC13" i="15"/>
  <c r="BB13" i="15"/>
  <c r="BA13" i="15"/>
  <c r="AZ13" i="15"/>
  <c r="BF12" i="15"/>
  <c r="BE12" i="15"/>
  <c r="BD12" i="15"/>
  <c r="BC12" i="15"/>
  <c r="BB12" i="15"/>
  <c r="BA12" i="15"/>
  <c r="AZ12" i="15"/>
  <c r="BF11" i="15"/>
  <c r="BE11" i="15"/>
  <c r="BD11" i="15"/>
  <c r="BC11" i="15"/>
  <c r="BB11" i="15"/>
  <c r="BA11" i="15"/>
  <c r="AZ11" i="15"/>
  <c r="BF10" i="15"/>
  <c r="BE10" i="15"/>
  <c r="BD10" i="15"/>
  <c r="BC10" i="15"/>
  <c r="BB10" i="15"/>
  <c r="BA10" i="15"/>
  <c r="AZ10" i="15"/>
  <c r="BF9" i="15"/>
  <c r="BE9" i="15"/>
  <c r="BD9" i="15"/>
  <c r="BC9" i="15"/>
  <c r="BB9" i="15"/>
  <c r="BA9" i="15"/>
  <c r="AZ9" i="15"/>
  <c r="BF8" i="15"/>
  <c r="BE8" i="15"/>
  <c r="BD8" i="15"/>
  <c r="BC8" i="15"/>
  <c r="BB8" i="15"/>
  <c r="BA8" i="15"/>
  <c r="AZ8" i="15"/>
  <c r="BF7" i="15"/>
  <c r="BE7" i="15"/>
  <c r="BD7" i="15"/>
  <c r="BC7" i="15"/>
  <c r="BB7" i="15"/>
  <c r="BA7" i="15"/>
  <c r="AZ7" i="15"/>
  <c r="BF6" i="15"/>
  <c r="BE6" i="15"/>
  <c r="BD6" i="15"/>
  <c r="BC6" i="15"/>
  <c r="BB6" i="15"/>
  <c r="BA6" i="15"/>
  <c r="AZ6" i="15"/>
  <c r="BQ4" i="15"/>
  <c r="BQ5" i="15" s="1"/>
  <c r="BF31" i="13"/>
  <c r="BE31" i="13"/>
  <c r="BD31" i="13"/>
  <c r="BK31" i="13" s="1"/>
  <c r="BC31" i="13"/>
  <c r="BB31" i="13"/>
  <c r="BA31" i="13"/>
  <c r="AZ31" i="13"/>
  <c r="BF30" i="13"/>
  <c r="BM30" i="13" s="1"/>
  <c r="BE30" i="13"/>
  <c r="BL30" i="13" s="1"/>
  <c r="BD30" i="13"/>
  <c r="BK30" i="13" s="1"/>
  <c r="BC30" i="13"/>
  <c r="BJ30" i="13" s="1"/>
  <c r="BB30" i="13"/>
  <c r="BI30" i="13" s="1"/>
  <c r="BA30" i="13"/>
  <c r="BH30" i="13" s="1"/>
  <c r="AZ30" i="13"/>
  <c r="BF29" i="13"/>
  <c r="BM29" i="13" s="1"/>
  <c r="BE29" i="13"/>
  <c r="BL29" i="13" s="1"/>
  <c r="BD29" i="13"/>
  <c r="BC29" i="13"/>
  <c r="BJ29" i="13" s="1"/>
  <c r="BB29" i="13"/>
  <c r="BI29" i="13" s="1"/>
  <c r="BA29" i="13"/>
  <c r="BH29" i="13" s="1"/>
  <c r="AZ29" i="13"/>
  <c r="BG29" i="13" s="1"/>
  <c r="BF28" i="13"/>
  <c r="BM28" i="13" s="1"/>
  <c r="BE28" i="13"/>
  <c r="BL28" i="13" s="1"/>
  <c r="BD28" i="13"/>
  <c r="BK28" i="13" s="1"/>
  <c r="BC28" i="13"/>
  <c r="BB28" i="13"/>
  <c r="BI28" i="13" s="1"/>
  <c r="BA28" i="13"/>
  <c r="BH28" i="13" s="1"/>
  <c r="AZ28" i="13"/>
  <c r="BG28" i="13" s="1"/>
  <c r="BF27" i="13"/>
  <c r="BE27" i="13"/>
  <c r="BD27" i="13"/>
  <c r="BC27" i="13"/>
  <c r="BB27" i="13"/>
  <c r="BA27" i="13"/>
  <c r="AZ27" i="13"/>
  <c r="BF26" i="13"/>
  <c r="BE26" i="13"/>
  <c r="BD26" i="13"/>
  <c r="BC26" i="13"/>
  <c r="BB26" i="13"/>
  <c r="BA26" i="13"/>
  <c r="AZ26" i="13"/>
  <c r="BF25" i="13"/>
  <c r="BE25" i="13"/>
  <c r="BD25" i="13"/>
  <c r="BC25" i="13"/>
  <c r="BB25" i="13"/>
  <c r="BA25" i="13"/>
  <c r="AZ25" i="13"/>
  <c r="BF24" i="13"/>
  <c r="BE24" i="13"/>
  <c r="BD24" i="13"/>
  <c r="BC24" i="13"/>
  <c r="BB24" i="13"/>
  <c r="BA24" i="13"/>
  <c r="AZ24" i="13"/>
  <c r="BF23" i="13"/>
  <c r="BE23" i="13"/>
  <c r="BD23" i="13"/>
  <c r="BC23" i="13"/>
  <c r="BB23" i="13"/>
  <c r="BA23" i="13"/>
  <c r="AZ23" i="13"/>
  <c r="BF22" i="13"/>
  <c r="BE22" i="13"/>
  <c r="BD22" i="13"/>
  <c r="BC22" i="13"/>
  <c r="BB22" i="13"/>
  <c r="BA22" i="13"/>
  <c r="AZ22" i="13"/>
  <c r="P22" i="13"/>
  <c r="O22" i="13"/>
  <c r="BF21" i="13"/>
  <c r="BE21" i="13"/>
  <c r="BD21" i="13"/>
  <c r="BC21" i="13"/>
  <c r="BB21" i="13"/>
  <c r="BA21" i="13"/>
  <c r="AZ21" i="13"/>
  <c r="BF20" i="13"/>
  <c r="BE20" i="13"/>
  <c r="BD20" i="13"/>
  <c r="BC20" i="13"/>
  <c r="BB20" i="13"/>
  <c r="BA20" i="13"/>
  <c r="AZ20" i="13"/>
  <c r="BF19" i="13"/>
  <c r="BE19" i="13"/>
  <c r="BD19" i="13"/>
  <c r="BC19" i="13"/>
  <c r="BB19" i="13"/>
  <c r="BA19" i="13"/>
  <c r="AZ19" i="13"/>
  <c r="BF18" i="13"/>
  <c r="BE18" i="13"/>
  <c r="BD18" i="13"/>
  <c r="BC18" i="13"/>
  <c r="BB18" i="13"/>
  <c r="BA18" i="13"/>
  <c r="AZ18" i="13"/>
  <c r="BF17" i="13"/>
  <c r="BE17" i="13"/>
  <c r="BD17" i="13"/>
  <c r="BC17" i="13"/>
  <c r="BB17" i="13"/>
  <c r="BA17" i="13"/>
  <c r="AZ17" i="13"/>
  <c r="BF16" i="13"/>
  <c r="BE16" i="13"/>
  <c r="BD16" i="13"/>
  <c r="BC16" i="13"/>
  <c r="BB16" i="13"/>
  <c r="BA16" i="13"/>
  <c r="AZ16" i="13"/>
  <c r="BF15" i="13"/>
  <c r="BE15" i="13"/>
  <c r="BD15" i="13"/>
  <c r="BC15" i="13"/>
  <c r="BB15" i="13"/>
  <c r="BA15" i="13"/>
  <c r="AZ15" i="13"/>
  <c r="BF14" i="13"/>
  <c r="BE14" i="13"/>
  <c r="BD14" i="13"/>
  <c r="BC14" i="13"/>
  <c r="BB14" i="13"/>
  <c r="BA14" i="13"/>
  <c r="AZ14" i="13"/>
  <c r="BF13" i="13"/>
  <c r="BE13" i="13"/>
  <c r="BD13" i="13"/>
  <c r="BC13" i="13"/>
  <c r="BB13" i="13"/>
  <c r="BA13" i="13"/>
  <c r="AZ13" i="13"/>
  <c r="BF12" i="13"/>
  <c r="BE12" i="13"/>
  <c r="BD12" i="13"/>
  <c r="BC12" i="13"/>
  <c r="BB12" i="13"/>
  <c r="BA12" i="13"/>
  <c r="AZ12" i="13"/>
  <c r="BF11" i="13"/>
  <c r="BE11" i="13"/>
  <c r="BD11" i="13"/>
  <c r="BC11" i="13"/>
  <c r="BB11" i="13"/>
  <c r="BA11" i="13"/>
  <c r="AZ11" i="13"/>
  <c r="BF10" i="13"/>
  <c r="BE10" i="13"/>
  <c r="BD10" i="13"/>
  <c r="BC10" i="13"/>
  <c r="BB10" i="13"/>
  <c r="BA10" i="13"/>
  <c r="AZ10" i="13"/>
  <c r="BF9" i="13"/>
  <c r="BE9" i="13"/>
  <c r="BD9" i="13"/>
  <c r="BC9" i="13"/>
  <c r="BB9" i="13"/>
  <c r="BA9" i="13"/>
  <c r="AZ9" i="13"/>
  <c r="BF8" i="13"/>
  <c r="BE8" i="13"/>
  <c r="BD8" i="13"/>
  <c r="BC8" i="13"/>
  <c r="BB8" i="13"/>
  <c r="BA8" i="13"/>
  <c r="AZ8" i="13"/>
  <c r="BF7" i="13"/>
  <c r="BE7" i="13"/>
  <c r="BD7" i="13"/>
  <c r="BC7" i="13"/>
  <c r="P7" i="13" s="1"/>
  <c r="BB7" i="13"/>
  <c r="BA7" i="13"/>
  <c r="AZ7" i="13"/>
  <c r="BF6" i="13"/>
  <c r="BE6" i="13"/>
  <c r="BD6" i="13"/>
  <c r="BC6" i="13"/>
  <c r="BB6" i="13"/>
  <c r="BA6" i="13"/>
  <c r="AZ6" i="13"/>
  <c r="BF29" i="6"/>
  <c r="BM29" i="6" s="1"/>
  <c r="BE29" i="6"/>
  <c r="BL29" i="6" s="1"/>
  <c r="BD29" i="6"/>
  <c r="BK29" i="6" s="1"/>
  <c r="BC29" i="6"/>
  <c r="BJ29" i="6" s="1"/>
  <c r="BB29" i="6"/>
  <c r="BI29" i="6" s="1"/>
  <c r="BA29" i="6"/>
  <c r="BH29" i="6" s="1"/>
  <c r="AZ29" i="6"/>
  <c r="BF28" i="6"/>
  <c r="BM28" i="6" s="1"/>
  <c r="BE28" i="6"/>
  <c r="BL28" i="6" s="1"/>
  <c r="BD28" i="6"/>
  <c r="BK28" i="6" s="1"/>
  <c r="BC28" i="6"/>
  <c r="BJ28" i="6" s="1"/>
  <c r="BB28" i="6"/>
  <c r="BI28" i="6" s="1"/>
  <c r="BA28" i="6"/>
  <c r="BH28" i="6" s="1"/>
  <c r="AZ28" i="6"/>
  <c r="BG28" i="6" s="1"/>
  <c r="BF27" i="6"/>
  <c r="BM27" i="6" s="1"/>
  <c r="BE27" i="6"/>
  <c r="BL27" i="6" s="1"/>
  <c r="BD27" i="6"/>
  <c r="BK27" i="6" s="1"/>
  <c r="BC27" i="6"/>
  <c r="BJ27" i="6" s="1"/>
  <c r="BB27" i="6"/>
  <c r="BI27" i="6" s="1"/>
  <c r="BA27" i="6"/>
  <c r="BH27" i="6" s="1"/>
  <c r="AZ27" i="6"/>
  <c r="BG27" i="6" s="1"/>
  <c r="BF26" i="6"/>
  <c r="BM26" i="6" s="1"/>
  <c r="BE26" i="6"/>
  <c r="BL26" i="6" s="1"/>
  <c r="BD26" i="6"/>
  <c r="BK26" i="6" s="1"/>
  <c r="BC26" i="6"/>
  <c r="BJ26" i="6" s="1"/>
  <c r="BB26" i="6"/>
  <c r="BI26" i="6" s="1"/>
  <c r="BA26" i="6"/>
  <c r="BH26" i="6" s="1"/>
  <c r="AZ26" i="6"/>
  <c r="BG26" i="6" s="1"/>
  <c r="BF25" i="6"/>
  <c r="BM25" i="6" s="1"/>
  <c r="BE25" i="6"/>
  <c r="BL25" i="6" s="1"/>
  <c r="BD25" i="6"/>
  <c r="BK25" i="6" s="1"/>
  <c r="BC25" i="6"/>
  <c r="BJ25" i="6" s="1"/>
  <c r="BB25" i="6"/>
  <c r="BI25" i="6" s="1"/>
  <c r="BA25" i="6"/>
  <c r="BH25" i="6" s="1"/>
  <c r="AZ25" i="6"/>
  <c r="BG25" i="6" s="1"/>
  <c r="BF24" i="6"/>
  <c r="BM24" i="6" s="1"/>
  <c r="BE24" i="6"/>
  <c r="BL24" i="6" s="1"/>
  <c r="BD24" i="6"/>
  <c r="BK24" i="6" s="1"/>
  <c r="BC24" i="6"/>
  <c r="BJ24" i="6" s="1"/>
  <c r="BB24" i="6"/>
  <c r="BI24" i="6" s="1"/>
  <c r="BA24" i="6"/>
  <c r="BH24" i="6" s="1"/>
  <c r="AZ24" i="6"/>
  <c r="BG24" i="6" s="1"/>
  <c r="BF23" i="6"/>
  <c r="BM23" i="6" s="1"/>
  <c r="BE23" i="6"/>
  <c r="BL23" i="6" s="1"/>
  <c r="BD23" i="6"/>
  <c r="BK23" i="6" s="1"/>
  <c r="BC23" i="6"/>
  <c r="BJ23" i="6" s="1"/>
  <c r="BB23" i="6"/>
  <c r="BI23" i="6" s="1"/>
  <c r="BA23" i="6"/>
  <c r="BH23" i="6" s="1"/>
  <c r="AZ23" i="6"/>
  <c r="BG23" i="6" s="1"/>
  <c r="BF22" i="6"/>
  <c r="BM22" i="6" s="1"/>
  <c r="BE22" i="6"/>
  <c r="BL22" i="6" s="1"/>
  <c r="BD22" i="6"/>
  <c r="BK22" i="6" s="1"/>
  <c r="BC22" i="6"/>
  <c r="BJ22" i="6" s="1"/>
  <c r="BB22" i="6"/>
  <c r="BI22" i="6" s="1"/>
  <c r="BA22" i="6"/>
  <c r="BH22" i="6" s="1"/>
  <c r="AZ22" i="6"/>
  <c r="BG22" i="6" s="1"/>
  <c r="BF21" i="6"/>
  <c r="BM21" i="6" s="1"/>
  <c r="BE21" i="6"/>
  <c r="BL21" i="6" s="1"/>
  <c r="BD21" i="6"/>
  <c r="BK21" i="6" s="1"/>
  <c r="BC21" i="6"/>
  <c r="BJ21" i="6" s="1"/>
  <c r="BB21" i="6"/>
  <c r="BI21" i="6" s="1"/>
  <c r="BA21" i="6"/>
  <c r="BH21" i="6" s="1"/>
  <c r="AZ21" i="6"/>
  <c r="BG21" i="6" s="1"/>
  <c r="BF20" i="6"/>
  <c r="BM20" i="6" s="1"/>
  <c r="BE20" i="6"/>
  <c r="BL20" i="6" s="1"/>
  <c r="BD20" i="6"/>
  <c r="BK20" i="6" s="1"/>
  <c r="BC20" i="6"/>
  <c r="BJ20" i="6" s="1"/>
  <c r="BB20" i="6"/>
  <c r="BA20" i="6"/>
  <c r="BH20" i="6" s="1"/>
  <c r="AZ20" i="6"/>
  <c r="BG20" i="6" s="1"/>
  <c r="BF19" i="6"/>
  <c r="BM19" i="6" s="1"/>
  <c r="BE19" i="6"/>
  <c r="BL19" i="6" s="1"/>
  <c r="BD19" i="6"/>
  <c r="BK19" i="6" s="1"/>
  <c r="BC19" i="6"/>
  <c r="BJ19" i="6" s="1"/>
  <c r="BB19" i="6"/>
  <c r="BI19" i="6" s="1"/>
  <c r="BA19" i="6"/>
  <c r="BH19" i="6" s="1"/>
  <c r="AZ19" i="6"/>
  <c r="BG19" i="6" s="1"/>
  <c r="BF18" i="6"/>
  <c r="BM18" i="6" s="1"/>
  <c r="BE18" i="6"/>
  <c r="BL18" i="6" s="1"/>
  <c r="BD18" i="6"/>
  <c r="BK18" i="6" s="1"/>
  <c r="BC18" i="6"/>
  <c r="BJ18" i="6" s="1"/>
  <c r="BB18" i="6"/>
  <c r="BI18" i="6" s="1"/>
  <c r="BA18" i="6"/>
  <c r="BH18" i="6" s="1"/>
  <c r="AZ18" i="6"/>
  <c r="BG18" i="6" s="1"/>
  <c r="BF17" i="6"/>
  <c r="BM17" i="6" s="1"/>
  <c r="BE17" i="6"/>
  <c r="BL17" i="6" s="1"/>
  <c r="BD17" i="6"/>
  <c r="BK17" i="6" s="1"/>
  <c r="BC17" i="6"/>
  <c r="BJ17" i="6" s="1"/>
  <c r="BB17" i="6"/>
  <c r="BI17" i="6" s="1"/>
  <c r="BA17" i="6"/>
  <c r="BH17" i="6" s="1"/>
  <c r="AZ17" i="6"/>
  <c r="BG17" i="6" s="1"/>
  <c r="BF16" i="6"/>
  <c r="BM16" i="6" s="1"/>
  <c r="BE16" i="6"/>
  <c r="BL16" i="6" s="1"/>
  <c r="BD16" i="6"/>
  <c r="BK16" i="6" s="1"/>
  <c r="BC16" i="6"/>
  <c r="BJ16" i="6" s="1"/>
  <c r="BB16" i="6"/>
  <c r="BA16" i="6"/>
  <c r="BH16" i="6" s="1"/>
  <c r="AZ16" i="6"/>
  <c r="BG16" i="6" s="1"/>
  <c r="BF15" i="6"/>
  <c r="BM15" i="6" s="1"/>
  <c r="BE15" i="6"/>
  <c r="BL15" i="6" s="1"/>
  <c r="BD15" i="6"/>
  <c r="BK15" i="6" s="1"/>
  <c r="BC15" i="6"/>
  <c r="BJ15" i="6" s="1"/>
  <c r="BB15" i="6"/>
  <c r="BI15" i="6" s="1"/>
  <c r="BA15" i="6"/>
  <c r="BH15" i="6" s="1"/>
  <c r="AZ15" i="6"/>
  <c r="BG15" i="6" s="1"/>
  <c r="BF14" i="6"/>
  <c r="BM14" i="6" s="1"/>
  <c r="BE14" i="6"/>
  <c r="BL14" i="6" s="1"/>
  <c r="BD14" i="6"/>
  <c r="BK14" i="6" s="1"/>
  <c r="BC14" i="6"/>
  <c r="BJ14" i="6" s="1"/>
  <c r="BB14" i="6"/>
  <c r="BI14" i="6" s="1"/>
  <c r="BA14" i="6"/>
  <c r="BH14" i="6" s="1"/>
  <c r="AZ14" i="6"/>
  <c r="BF13" i="6"/>
  <c r="BE13" i="6"/>
  <c r="BD13" i="6"/>
  <c r="BC13" i="6"/>
  <c r="BB13" i="6"/>
  <c r="BA13" i="6"/>
  <c r="AZ13" i="6"/>
  <c r="S13" i="6"/>
  <c r="R13" i="6"/>
  <c r="Q13" i="6"/>
  <c r="P13" i="6"/>
  <c r="O13" i="6"/>
  <c r="N13" i="6"/>
  <c r="M13" i="6"/>
  <c r="BF12" i="6"/>
  <c r="BE12" i="6"/>
  <c r="BD12" i="6"/>
  <c r="BC12" i="6"/>
  <c r="BB12" i="6"/>
  <c r="BA12" i="6"/>
  <c r="AZ12" i="6"/>
  <c r="S12" i="6"/>
  <c r="R12" i="6"/>
  <c r="Q12" i="6"/>
  <c r="P12" i="6"/>
  <c r="O12" i="6"/>
  <c r="N12" i="6"/>
  <c r="M12" i="6"/>
  <c r="BF11" i="6"/>
  <c r="BE11" i="6"/>
  <c r="BD11" i="6"/>
  <c r="BC11" i="6"/>
  <c r="BB11" i="6"/>
  <c r="BA11" i="6"/>
  <c r="AZ11" i="6"/>
  <c r="S11" i="6"/>
  <c r="R11" i="6"/>
  <c r="Q11" i="6"/>
  <c r="P11" i="6"/>
  <c r="O11" i="6"/>
  <c r="N11" i="6"/>
  <c r="M11" i="6"/>
  <c r="BF10" i="6"/>
  <c r="BE10" i="6"/>
  <c r="BD10" i="6"/>
  <c r="BC10" i="6"/>
  <c r="BB10" i="6"/>
  <c r="BA10" i="6"/>
  <c r="AZ10" i="6"/>
  <c r="S10" i="6"/>
  <c r="R10" i="6"/>
  <c r="Q10" i="6"/>
  <c r="P10" i="6"/>
  <c r="O10" i="6"/>
  <c r="N10" i="6"/>
  <c r="M10" i="6"/>
  <c r="BF9" i="6"/>
  <c r="BE9" i="6"/>
  <c r="BD9" i="6"/>
  <c r="BC9" i="6"/>
  <c r="BB9" i="6"/>
  <c r="BA9" i="6"/>
  <c r="AZ9" i="6"/>
  <c r="S9" i="6"/>
  <c r="R9" i="6"/>
  <c r="Q9" i="6"/>
  <c r="P9" i="6"/>
  <c r="O9" i="6"/>
  <c r="N9" i="6"/>
  <c r="M9" i="6"/>
  <c r="BF8" i="6"/>
  <c r="BE8" i="6"/>
  <c r="BD8" i="6"/>
  <c r="BC8" i="6"/>
  <c r="BB8" i="6"/>
  <c r="BA8" i="6"/>
  <c r="AZ8" i="6"/>
  <c r="S8" i="6"/>
  <c r="R8" i="6"/>
  <c r="Q8" i="6"/>
  <c r="P8" i="6"/>
  <c r="O8" i="6"/>
  <c r="N8" i="6"/>
  <c r="M8" i="6"/>
  <c r="BF7" i="6"/>
  <c r="BE7" i="6"/>
  <c r="BD7" i="6"/>
  <c r="BC7" i="6"/>
  <c r="BB7" i="6"/>
  <c r="BA7" i="6"/>
  <c r="AZ7" i="6"/>
  <c r="S7" i="6"/>
  <c r="R7" i="6"/>
  <c r="Q7" i="6"/>
  <c r="P7" i="6"/>
  <c r="O7" i="6"/>
  <c r="N7" i="6"/>
  <c r="M7" i="6"/>
  <c r="BF6" i="6"/>
  <c r="BM6" i="6" s="1"/>
  <c r="S6" i="6" s="1"/>
  <c r="BE6" i="6"/>
  <c r="BL6" i="6" s="1"/>
  <c r="BD6" i="6"/>
  <c r="BK6" i="6" s="1"/>
  <c r="BC6" i="6"/>
  <c r="BJ6" i="6" s="1"/>
  <c r="P6" i="6" s="1"/>
  <c r="BB6" i="6"/>
  <c r="BI6" i="6" s="1"/>
  <c r="O6" i="6" s="1"/>
  <c r="BA6" i="6"/>
  <c r="BH6" i="6" s="1"/>
  <c r="N6" i="6" s="1"/>
  <c r="AZ6" i="6"/>
  <c r="BG6" i="6" s="1"/>
  <c r="M6" i="6" s="1"/>
  <c r="R6" i="6"/>
  <c r="Q6" i="6"/>
  <c r="BO3" i="6"/>
  <c r="BF29" i="5"/>
  <c r="BM29" i="5" s="1"/>
  <c r="S29" i="5" s="1"/>
  <c r="BE29" i="5"/>
  <c r="BL29" i="5" s="1"/>
  <c r="BD29" i="5"/>
  <c r="BK29" i="5" s="1"/>
  <c r="Q29" i="5" s="1"/>
  <c r="BC29" i="5"/>
  <c r="BJ29" i="5" s="1"/>
  <c r="P29" i="5" s="1"/>
  <c r="BB29" i="5"/>
  <c r="BI29" i="5" s="1"/>
  <c r="O29" i="5" s="1"/>
  <c r="BA29" i="5"/>
  <c r="BH29" i="5" s="1"/>
  <c r="N29" i="5" s="1"/>
  <c r="AZ29" i="5"/>
  <c r="BG29" i="5" s="1"/>
  <c r="M29" i="5" s="1"/>
  <c r="R29" i="5"/>
  <c r="BF28" i="5"/>
  <c r="S28" i="5" s="1"/>
  <c r="BE28" i="5"/>
  <c r="R28" i="5" s="1"/>
  <c r="BD28" i="5"/>
  <c r="BK28" i="5" s="1"/>
  <c r="BC28" i="5"/>
  <c r="BJ28" i="5" s="1"/>
  <c r="P28" i="5" s="1"/>
  <c r="BB28" i="5"/>
  <c r="BI28" i="5" s="1"/>
  <c r="O28" i="5" s="1"/>
  <c r="BA28" i="5"/>
  <c r="BH28" i="5" s="1"/>
  <c r="N28" i="5" s="1"/>
  <c r="AZ28" i="5"/>
  <c r="BG28" i="5" s="1"/>
  <c r="Q28" i="5"/>
  <c r="M28" i="5"/>
  <c r="BF27" i="5"/>
  <c r="BM27" i="5" s="1"/>
  <c r="S27" i="5" s="1"/>
  <c r="BE27" i="5"/>
  <c r="R27" i="5" s="1"/>
  <c r="BD27" i="5"/>
  <c r="BK27" i="5" s="1"/>
  <c r="Q27" i="5" s="1"/>
  <c r="BC27" i="5"/>
  <c r="BJ27" i="5" s="1"/>
  <c r="P27" i="5" s="1"/>
  <c r="BB27" i="5"/>
  <c r="BI27" i="5" s="1"/>
  <c r="O27" i="5" s="1"/>
  <c r="BA27" i="5"/>
  <c r="BH27" i="5" s="1"/>
  <c r="N27" i="5" s="1"/>
  <c r="AZ27" i="5"/>
  <c r="BG27" i="5" s="1"/>
  <c r="M27" i="5" s="1"/>
  <c r="BF26" i="5"/>
  <c r="BM26" i="5" s="1"/>
  <c r="S26" i="5" s="1"/>
  <c r="BE26" i="5"/>
  <c r="BL26" i="5" s="1"/>
  <c r="R26" i="5" s="1"/>
  <c r="BD26" i="5"/>
  <c r="BK26" i="5" s="1"/>
  <c r="Q26" i="5" s="1"/>
  <c r="BC26" i="5"/>
  <c r="BJ26" i="5" s="1"/>
  <c r="P26" i="5" s="1"/>
  <c r="BB26" i="5"/>
  <c r="BI26" i="5" s="1"/>
  <c r="O26" i="5" s="1"/>
  <c r="BA26" i="5"/>
  <c r="BH26" i="5" s="1"/>
  <c r="N26" i="5" s="1"/>
  <c r="AZ26" i="5"/>
  <c r="BG26" i="5" s="1"/>
  <c r="M26" i="5" s="1"/>
  <c r="BF25" i="5"/>
  <c r="BE25" i="5"/>
  <c r="BD25" i="5"/>
  <c r="BC25" i="5"/>
  <c r="BJ25" i="5" s="1"/>
  <c r="P25" i="5" s="1"/>
  <c r="BB25" i="5"/>
  <c r="BI25" i="5" s="1"/>
  <c r="O25" i="5" s="1"/>
  <c r="BA25" i="5"/>
  <c r="AZ25" i="5"/>
  <c r="BF24" i="5"/>
  <c r="BE24" i="5"/>
  <c r="BL24" i="5" s="1"/>
  <c r="R24" i="5" s="1"/>
  <c r="BD24" i="5"/>
  <c r="BC24" i="5"/>
  <c r="BJ24" i="5" s="1"/>
  <c r="P24" i="5" s="1"/>
  <c r="BB24" i="5"/>
  <c r="BA24" i="5"/>
  <c r="AZ24" i="5"/>
  <c r="BF23" i="5"/>
  <c r="BM23" i="5" s="1"/>
  <c r="S23" i="5" s="1"/>
  <c r="BE23" i="5"/>
  <c r="BD23" i="5"/>
  <c r="BK23" i="5" s="1"/>
  <c r="Q23" i="5" s="1"/>
  <c r="BC23" i="5"/>
  <c r="BB23" i="5"/>
  <c r="BA23" i="5"/>
  <c r="AZ23" i="5"/>
  <c r="BF22" i="5"/>
  <c r="BE22" i="5"/>
  <c r="BD22" i="5"/>
  <c r="BC22" i="5"/>
  <c r="BJ22" i="5" s="1"/>
  <c r="P22" i="5" s="1"/>
  <c r="BB22" i="5"/>
  <c r="BA22" i="5"/>
  <c r="AZ22" i="5"/>
  <c r="BF21" i="5"/>
  <c r="BE21" i="5"/>
  <c r="BL21" i="5" s="1"/>
  <c r="R21" i="5" s="1"/>
  <c r="BD21" i="5"/>
  <c r="BC21" i="5"/>
  <c r="BB21" i="5"/>
  <c r="BA21" i="5"/>
  <c r="BH21" i="5" s="1"/>
  <c r="N21" i="5" s="1"/>
  <c r="AZ21" i="5"/>
  <c r="BF20" i="5"/>
  <c r="BE20" i="5"/>
  <c r="BD20" i="5"/>
  <c r="BC20" i="5"/>
  <c r="BJ20" i="5" s="1"/>
  <c r="BB20" i="5"/>
  <c r="BA20" i="5"/>
  <c r="AZ20" i="5"/>
  <c r="P20" i="5"/>
  <c r="BF19" i="5"/>
  <c r="BE19" i="5"/>
  <c r="BD19" i="5"/>
  <c r="BC19" i="5"/>
  <c r="BB19" i="5"/>
  <c r="BA19" i="5"/>
  <c r="AZ19" i="5"/>
  <c r="BF18" i="5"/>
  <c r="BE18" i="5"/>
  <c r="BD18" i="5"/>
  <c r="BC18" i="5"/>
  <c r="BB18" i="5"/>
  <c r="BA18" i="5"/>
  <c r="AZ18" i="5"/>
  <c r="BF17" i="5"/>
  <c r="BM17" i="5" s="1"/>
  <c r="S17" i="5" s="1"/>
  <c r="BE17" i="5"/>
  <c r="BL17" i="5" s="1"/>
  <c r="R17" i="5" s="1"/>
  <c r="BD17" i="5"/>
  <c r="BK17" i="5" s="1"/>
  <c r="Q17" i="5" s="1"/>
  <c r="BC17" i="5"/>
  <c r="BB17" i="5"/>
  <c r="BA17" i="5"/>
  <c r="AZ17" i="5"/>
  <c r="BF16" i="5"/>
  <c r="BE16" i="5"/>
  <c r="BD16" i="5"/>
  <c r="BC16" i="5"/>
  <c r="BJ16" i="5" s="1"/>
  <c r="P16" i="5" s="1"/>
  <c r="BB16" i="5"/>
  <c r="BA16" i="5"/>
  <c r="BH16" i="5" s="1"/>
  <c r="N16" i="5" s="1"/>
  <c r="AZ16" i="5"/>
  <c r="BF15" i="5"/>
  <c r="BE15" i="5"/>
  <c r="BL15" i="5" s="1"/>
  <c r="R15" i="5" s="1"/>
  <c r="BD15" i="5"/>
  <c r="BK15" i="5" s="1"/>
  <c r="Q15" i="5" s="1"/>
  <c r="BC15" i="5"/>
  <c r="BB15" i="5"/>
  <c r="BA15" i="5"/>
  <c r="AZ15" i="5"/>
  <c r="BF14" i="5"/>
  <c r="BE14" i="5"/>
  <c r="BD14" i="5"/>
  <c r="BC14" i="5"/>
  <c r="BJ14" i="5" s="1"/>
  <c r="P14" i="5" s="1"/>
  <c r="BB14" i="5"/>
  <c r="BA14" i="5"/>
  <c r="AZ14" i="5"/>
  <c r="BF13" i="5"/>
  <c r="BE13" i="5"/>
  <c r="BD13" i="5"/>
  <c r="BC13" i="5"/>
  <c r="BB13" i="5"/>
  <c r="BA13" i="5"/>
  <c r="AZ13" i="5"/>
  <c r="BF12" i="5"/>
  <c r="BE12" i="5"/>
  <c r="BD12" i="5"/>
  <c r="BC12" i="5"/>
  <c r="BB12" i="5"/>
  <c r="BA12" i="5"/>
  <c r="AZ12" i="5"/>
  <c r="S12" i="5"/>
  <c r="R12" i="5"/>
  <c r="Q12" i="5"/>
  <c r="P12" i="5"/>
  <c r="O12" i="5"/>
  <c r="N12" i="5"/>
  <c r="M12" i="5"/>
  <c r="BF11" i="5"/>
  <c r="BE11" i="5"/>
  <c r="BD11" i="5"/>
  <c r="BC11" i="5"/>
  <c r="BB11" i="5"/>
  <c r="BA11" i="5"/>
  <c r="AZ11" i="5"/>
  <c r="S11" i="5"/>
  <c r="R11" i="5"/>
  <c r="Q11" i="5"/>
  <c r="P11" i="5"/>
  <c r="O11" i="5"/>
  <c r="N11" i="5"/>
  <c r="M11" i="5"/>
  <c r="BF10" i="5"/>
  <c r="BE10" i="5"/>
  <c r="BD10" i="5"/>
  <c r="BC10" i="5"/>
  <c r="BB10" i="5"/>
  <c r="BA10" i="5"/>
  <c r="AZ10" i="5"/>
  <c r="S10" i="5"/>
  <c r="R10" i="5"/>
  <c r="Q10" i="5"/>
  <c r="P10" i="5"/>
  <c r="O10" i="5"/>
  <c r="N10" i="5"/>
  <c r="M10" i="5"/>
  <c r="BF9" i="5"/>
  <c r="BE9" i="5"/>
  <c r="BD9" i="5"/>
  <c r="BC9" i="5"/>
  <c r="BB9" i="5"/>
  <c r="BA9" i="5"/>
  <c r="AZ9" i="5"/>
  <c r="S9" i="5"/>
  <c r="R9" i="5"/>
  <c r="Q9" i="5"/>
  <c r="P9" i="5"/>
  <c r="O9" i="5"/>
  <c r="N9" i="5"/>
  <c r="M9" i="5"/>
  <c r="BF8" i="5"/>
  <c r="BE8" i="5"/>
  <c r="BD8" i="5"/>
  <c r="BC8" i="5"/>
  <c r="BB8" i="5"/>
  <c r="BA8" i="5"/>
  <c r="AZ8" i="5"/>
  <c r="S8" i="5"/>
  <c r="R8" i="5"/>
  <c r="Q8" i="5"/>
  <c r="P8" i="5"/>
  <c r="O8" i="5"/>
  <c r="N8" i="5"/>
  <c r="M8" i="5"/>
  <c r="BF7" i="5"/>
  <c r="BE7" i="5"/>
  <c r="BD7" i="5"/>
  <c r="BC7" i="5"/>
  <c r="BB7" i="5"/>
  <c r="BA7" i="5"/>
  <c r="AZ7" i="5"/>
  <c r="S7" i="5"/>
  <c r="R7" i="5"/>
  <c r="Q7" i="5"/>
  <c r="P7" i="5"/>
  <c r="O7" i="5"/>
  <c r="N7" i="5"/>
  <c r="M7" i="5"/>
  <c r="BF6" i="5"/>
  <c r="BM6" i="5" s="1"/>
  <c r="S6" i="5" s="1"/>
  <c r="BE6" i="5"/>
  <c r="BL6" i="5" s="1"/>
  <c r="R6" i="5" s="1"/>
  <c r="BD6" i="5"/>
  <c r="BK6" i="5" s="1"/>
  <c r="Q6" i="5" s="1"/>
  <c r="BC6" i="5"/>
  <c r="BJ6" i="5" s="1"/>
  <c r="P6" i="5" s="1"/>
  <c r="BB6" i="5"/>
  <c r="BI6" i="5" s="1"/>
  <c r="O6" i="5" s="1"/>
  <c r="BA6" i="5"/>
  <c r="BH6" i="5" s="1"/>
  <c r="N6" i="5" s="1"/>
  <c r="AZ6" i="5"/>
  <c r="BG6" i="5" s="1"/>
  <c r="M6" i="5" s="1"/>
  <c r="BF29" i="4"/>
  <c r="BE29" i="4"/>
  <c r="BD29" i="4"/>
  <c r="BC29" i="4"/>
  <c r="BB29" i="4"/>
  <c r="BA29" i="4"/>
  <c r="AZ29" i="4"/>
  <c r="BF28" i="4"/>
  <c r="BM28" i="4" s="1"/>
  <c r="BE28" i="4"/>
  <c r="BL28" i="4" s="1"/>
  <c r="BD28" i="4"/>
  <c r="BK28" i="4" s="1"/>
  <c r="BC28" i="4"/>
  <c r="BJ28" i="4" s="1"/>
  <c r="BB28" i="4"/>
  <c r="BI28" i="4" s="1"/>
  <c r="BA28" i="4"/>
  <c r="BH28" i="4" s="1"/>
  <c r="AZ28" i="4"/>
  <c r="BG28" i="4" s="1"/>
  <c r="BF27" i="4"/>
  <c r="BM27" i="4" s="1"/>
  <c r="BE27" i="4"/>
  <c r="BL27" i="4" s="1"/>
  <c r="BD27" i="4"/>
  <c r="BK27" i="4" s="1"/>
  <c r="BC27" i="4"/>
  <c r="BJ27" i="4" s="1"/>
  <c r="BB27" i="4"/>
  <c r="BI27" i="4" s="1"/>
  <c r="BA27" i="4"/>
  <c r="BH27" i="4" s="1"/>
  <c r="AZ27" i="4"/>
  <c r="BG27" i="4" s="1"/>
  <c r="BF26" i="4"/>
  <c r="BM26" i="4" s="1"/>
  <c r="BE26" i="4"/>
  <c r="BL26" i="4" s="1"/>
  <c r="BD26" i="4"/>
  <c r="BK26" i="4" s="1"/>
  <c r="BC26" i="4"/>
  <c r="BJ26" i="4" s="1"/>
  <c r="BB26" i="4"/>
  <c r="BI26" i="4" s="1"/>
  <c r="BA26" i="4"/>
  <c r="BH26" i="4" s="1"/>
  <c r="AZ26" i="4"/>
  <c r="BG26" i="4" s="1"/>
  <c r="BF25" i="4"/>
  <c r="BE25" i="4"/>
  <c r="BD25" i="4"/>
  <c r="BC25" i="4"/>
  <c r="BB25" i="4"/>
  <c r="BA25" i="4"/>
  <c r="AZ25" i="4"/>
  <c r="BF24" i="4"/>
  <c r="BE24" i="4"/>
  <c r="BD24" i="4"/>
  <c r="BC24" i="4"/>
  <c r="BB24" i="4"/>
  <c r="BA24" i="4"/>
  <c r="AZ24" i="4"/>
  <c r="BF23" i="4"/>
  <c r="BE23" i="4"/>
  <c r="BD23" i="4"/>
  <c r="BC23" i="4"/>
  <c r="BB23" i="4"/>
  <c r="BA23" i="4"/>
  <c r="AZ23" i="4"/>
  <c r="BF22" i="4"/>
  <c r="BE22" i="4"/>
  <c r="BD22" i="4"/>
  <c r="BC22" i="4"/>
  <c r="BB22" i="4"/>
  <c r="BA22" i="4"/>
  <c r="AZ22" i="4"/>
  <c r="BF21" i="4"/>
  <c r="BE21" i="4"/>
  <c r="BD21" i="4"/>
  <c r="BC21" i="4"/>
  <c r="BB21" i="4"/>
  <c r="BA21" i="4"/>
  <c r="AZ21" i="4"/>
  <c r="BF20" i="4"/>
  <c r="BE20" i="4"/>
  <c r="BD20" i="4"/>
  <c r="BC20" i="4"/>
  <c r="BB20" i="4"/>
  <c r="BA20" i="4"/>
  <c r="AZ20" i="4"/>
  <c r="BF19" i="4"/>
  <c r="BE19" i="4"/>
  <c r="BD19" i="4"/>
  <c r="BC19" i="4"/>
  <c r="BB19" i="4"/>
  <c r="BA19" i="4"/>
  <c r="AZ19" i="4"/>
  <c r="BF18" i="4"/>
  <c r="BE18" i="4"/>
  <c r="BD18" i="4"/>
  <c r="BC18" i="4"/>
  <c r="BB18" i="4"/>
  <c r="BA18" i="4"/>
  <c r="AZ18" i="4"/>
  <c r="BF17" i="4"/>
  <c r="BE17" i="4"/>
  <c r="BD17" i="4"/>
  <c r="BC17" i="4"/>
  <c r="BB17" i="4"/>
  <c r="BA17" i="4"/>
  <c r="AZ17" i="4"/>
  <c r="BF16" i="4"/>
  <c r="BE16" i="4"/>
  <c r="BD16" i="4"/>
  <c r="BC16" i="4"/>
  <c r="BB16" i="4"/>
  <c r="BA16" i="4"/>
  <c r="AZ16" i="4"/>
  <c r="BF15" i="4"/>
  <c r="BE15" i="4"/>
  <c r="BD15" i="4"/>
  <c r="BC15" i="4"/>
  <c r="BB15" i="4"/>
  <c r="BA15" i="4"/>
  <c r="AZ15" i="4"/>
  <c r="BF14" i="4"/>
  <c r="BE14" i="4"/>
  <c r="BD14" i="4"/>
  <c r="BC14" i="4"/>
  <c r="BB14" i="4"/>
  <c r="BA14" i="4"/>
  <c r="AZ14" i="4"/>
  <c r="BF13" i="4"/>
  <c r="BE13" i="4"/>
  <c r="BD13" i="4"/>
  <c r="BC13" i="4"/>
  <c r="BJ13" i="4" s="1"/>
  <c r="BB13" i="4"/>
  <c r="BA13" i="4"/>
  <c r="AZ13" i="4"/>
  <c r="BF12" i="4"/>
  <c r="BE12" i="4"/>
  <c r="BD12" i="4"/>
  <c r="BC12" i="4"/>
  <c r="BB12" i="4"/>
  <c r="BA12" i="4"/>
  <c r="AZ12" i="4"/>
  <c r="BF11" i="4"/>
  <c r="BE11" i="4"/>
  <c r="BD11" i="4"/>
  <c r="BC11" i="4"/>
  <c r="BB11" i="4"/>
  <c r="BA11" i="4"/>
  <c r="AZ11" i="4"/>
  <c r="S11" i="4"/>
  <c r="R11" i="4"/>
  <c r="Q11" i="4"/>
  <c r="P11" i="4"/>
  <c r="O11" i="4"/>
  <c r="N11" i="4"/>
  <c r="M11" i="4"/>
  <c r="BF10" i="4"/>
  <c r="BE10" i="4"/>
  <c r="BD10" i="4"/>
  <c r="BC10" i="4"/>
  <c r="BB10" i="4"/>
  <c r="BA10" i="4"/>
  <c r="AZ10" i="4"/>
  <c r="S10" i="4"/>
  <c r="R10" i="4"/>
  <c r="Q10" i="4"/>
  <c r="P10" i="4"/>
  <c r="O10" i="4"/>
  <c r="N10" i="4"/>
  <c r="M10" i="4"/>
  <c r="BF9" i="4"/>
  <c r="BE9" i="4"/>
  <c r="BD9" i="4"/>
  <c r="BC9" i="4"/>
  <c r="BB9" i="4"/>
  <c r="BA9" i="4"/>
  <c r="AZ9" i="4"/>
  <c r="S9" i="4"/>
  <c r="R9" i="4"/>
  <c r="Q9" i="4"/>
  <c r="P9" i="4"/>
  <c r="O9" i="4"/>
  <c r="N9" i="4"/>
  <c r="M9" i="4"/>
  <c r="BF8" i="4"/>
  <c r="BE8" i="4"/>
  <c r="BD8" i="4"/>
  <c r="BC8" i="4"/>
  <c r="BB8" i="4"/>
  <c r="BA8" i="4"/>
  <c r="AZ8" i="4"/>
  <c r="S8" i="4"/>
  <c r="R8" i="4"/>
  <c r="Q8" i="4"/>
  <c r="P8" i="4"/>
  <c r="O8" i="4"/>
  <c r="N8" i="4"/>
  <c r="M8" i="4"/>
  <c r="BF7" i="4"/>
  <c r="BE7" i="4"/>
  <c r="BD7" i="4"/>
  <c r="BC7" i="4"/>
  <c r="BB7" i="4"/>
  <c r="BA7" i="4"/>
  <c r="AZ7" i="4"/>
  <c r="S7" i="4"/>
  <c r="R7" i="4"/>
  <c r="Q7" i="4"/>
  <c r="P7" i="4"/>
  <c r="O7" i="4"/>
  <c r="N7" i="4"/>
  <c r="M7" i="4"/>
  <c r="BF6" i="4"/>
  <c r="BE6" i="4"/>
  <c r="BD6" i="4"/>
  <c r="BC6" i="4"/>
  <c r="BB6" i="4"/>
  <c r="BA6" i="4"/>
  <c r="AZ6" i="4"/>
  <c r="BP3" i="4"/>
  <c r="BP4" i="4" s="1"/>
  <c r="BD35" i="24" l="1"/>
  <c r="BI16" i="6"/>
  <c r="O16" i="6" s="1"/>
  <c r="BI20" i="6"/>
  <c r="O20" i="6" s="1"/>
  <c r="BI23" i="15"/>
  <c r="O23" i="15" s="1"/>
  <c r="BJ24" i="15"/>
  <c r="BJ23" i="15"/>
  <c r="P23" i="15" s="1"/>
  <c r="BG24" i="15"/>
  <c r="M24" i="15" s="1"/>
  <c r="BK24" i="15"/>
  <c r="Q24" i="15" s="1"/>
  <c r="BL16" i="15"/>
  <c r="R16" i="15" s="1"/>
  <c r="BK19" i="15"/>
  <c r="Q19" i="15" s="1"/>
  <c r="BG23" i="15"/>
  <c r="M23" i="15" s="1"/>
  <c r="BK23" i="15"/>
  <c r="Q23" i="15" s="1"/>
  <c r="BL24" i="15"/>
  <c r="R24" i="15" s="1"/>
  <c r="BH23" i="15"/>
  <c r="N23" i="15" s="1"/>
  <c r="BI24" i="15"/>
  <c r="O24" i="15" s="1"/>
  <c r="BM24" i="15"/>
  <c r="S24" i="15" s="1"/>
  <c r="Q16" i="6"/>
  <c r="N29" i="6"/>
  <c r="N16" i="6"/>
  <c r="O17" i="6"/>
  <c r="N20" i="6"/>
  <c r="BK13" i="5"/>
  <c r="Q13" i="5" s="1"/>
  <c r="BI16" i="5"/>
  <c r="O16" i="5" s="1"/>
  <c r="BG17" i="5"/>
  <c r="M17" i="5" s="1"/>
  <c r="BL18" i="5"/>
  <c r="R18" i="5" s="1"/>
  <c r="BL22" i="5"/>
  <c r="R22" i="5" s="1"/>
  <c r="BG23" i="5"/>
  <c r="M23" i="5" s="1"/>
  <c r="BM25" i="5"/>
  <c r="S25" i="5" s="1"/>
  <c r="BH13" i="5"/>
  <c r="N13" i="5" s="1"/>
  <c r="BL13" i="5"/>
  <c r="R13" i="5" s="1"/>
  <c r="BH14" i="5"/>
  <c r="N14" i="5" s="1"/>
  <c r="BL14" i="5"/>
  <c r="R14" i="5" s="1"/>
  <c r="BG15" i="5"/>
  <c r="M15" i="5" s="1"/>
  <c r="BH17" i="5"/>
  <c r="N17" i="5" s="1"/>
  <c r="BI18" i="5"/>
  <c r="O18" i="5" s="1"/>
  <c r="BM18" i="5"/>
  <c r="S18" i="5" s="1"/>
  <c r="BJ19" i="5"/>
  <c r="P19" i="5" s="1"/>
  <c r="BI21" i="5"/>
  <c r="O21" i="5" s="1"/>
  <c r="BM21" i="5"/>
  <c r="S21" i="5" s="1"/>
  <c r="BI22" i="5"/>
  <c r="O22" i="5" s="1"/>
  <c r="BM22" i="5"/>
  <c r="S22" i="5" s="1"/>
  <c r="BH23" i="5"/>
  <c r="N23" i="5" s="1"/>
  <c r="BL23" i="5"/>
  <c r="R23" i="5" s="1"/>
  <c r="BG24" i="5"/>
  <c r="M24" i="5" s="1"/>
  <c r="BK24" i="5"/>
  <c r="Q24" i="5" s="1"/>
  <c r="BG13" i="5"/>
  <c r="M13" i="5" s="1"/>
  <c r="BK14" i="5"/>
  <c r="Q14" i="5" s="1"/>
  <c r="BJ15" i="5"/>
  <c r="P15" i="5" s="1"/>
  <c r="BM16" i="5"/>
  <c r="S16" i="5" s="1"/>
  <c r="BH18" i="5"/>
  <c r="N18" i="5" s="1"/>
  <c r="BM19" i="5"/>
  <c r="S19" i="5" s="1"/>
  <c r="BI20" i="5"/>
  <c r="O20" i="5" s="1"/>
  <c r="BM20" i="5"/>
  <c r="S20" i="5" s="1"/>
  <c r="BH22" i="5"/>
  <c r="N22" i="5" s="1"/>
  <c r="BI13" i="5"/>
  <c r="O13" i="5" s="1"/>
  <c r="BM13" i="5"/>
  <c r="S13" i="5" s="1"/>
  <c r="BI14" i="5"/>
  <c r="O14" i="5" s="1"/>
  <c r="BM14" i="5"/>
  <c r="S14" i="5" s="1"/>
  <c r="BH15" i="5"/>
  <c r="N15" i="5" s="1"/>
  <c r="BG16" i="5"/>
  <c r="M16" i="5" s="1"/>
  <c r="BK16" i="5"/>
  <c r="Q16" i="5" s="1"/>
  <c r="BI17" i="5"/>
  <c r="O17" i="5" s="1"/>
  <c r="BJ18" i="5"/>
  <c r="P18" i="5" s="1"/>
  <c r="BG19" i="5"/>
  <c r="M19" i="5" s="1"/>
  <c r="BK19" i="5"/>
  <c r="Q19" i="5" s="1"/>
  <c r="BG20" i="5"/>
  <c r="M20" i="5" s="1"/>
  <c r="BK20" i="5"/>
  <c r="Q20" i="5" s="1"/>
  <c r="BJ21" i="5"/>
  <c r="P21" i="5" s="1"/>
  <c r="BI23" i="5"/>
  <c r="O23" i="5" s="1"/>
  <c r="BH24" i="5"/>
  <c r="N24" i="5" s="1"/>
  <c r="BG25" i="5"/>
  <c r="M25" i="5" s="1"/>
  <c r="BK25" i="5"/>
  <c r="Q25" i="5" s="1"/>
  <c r="BG14" i="5"/>
  <c r="M14" i="5" s="1"/>
  <c r="BI19" i="5"/>
  <c r="O19" i="5" s="1"/>
  <c r="BJ13" i="5"/>
  <c r="P13" i="5" s="1"/>
  <c r="BI15" i="5"/>
  <c r="O15" i="5" s="1"/>
  <c r="BM15" i="5"/>
  <c r="S15" i="5" s="1"/>
  <c r="BL16" i="5"/>
  <c r="R16" i="5" s="1"/>
  <c r="BJ17" i="5"/>
  <c r="P17" i="5" s="1"/>
  <c r="BG18" i="5"/>
  <c r="M18" i="5" s="1"/>
  <c r="BK18" i="5"/>
  <c r="Q18" i="5" s="1"/>
  <c r="BH19" i="5"/>
  <c r="N19" i="5" s="1"/>
  <c r="BL19" i="5"/>
  <c r="R19" i="5" s="1"/>
  <c r="BH20" i="5"/>
  <c r="N20" i="5" s="1"/>
  <c r="BL20" i="5"/>
  <c r="R20" i="5" s="1"/>
  <c r="BG21" i="5"/>
  <c r="M21" i="5" s="1"/>
  <c r="BK21" i="5"/>
  <c r="Q21" i="5" s="1"/>
  <c r="BG22" i="5"/>
  <c r="M22" i="5" s="1"/>
  <c r="BK22" i="5"/>
  <c r="Q22" i="5" s="1"/>
  <c r="BJ23" i="5"/>
  <c r="P23" i="5" s="1"/>
  <c r="BI24" i="5"/>
  <c r="O24" i="5" s="1"/>
  <c r="BM24" i="5"/>
  <c r="S24" i="5" s="1"/>
  <c r="BH25" i="5"/>
  <c r="N25" i="5" s="1"/>
  <c r="BL25" i="5"/>
  <c r="R25" i="5" s="1"/>
  <c r="Q29" i="6"/>
  <c r="P22" i="6"/>
  <c r="Q20" i="6"/>
  <c r="S19" i="6"/>
  <c r="N19" i="6"/>
  <c r="R17" i="6"/>
  <c r="N17" i="6"/>
  <c r="P16" i="6"/>
  <c r="O15" i="6"/>
  <c r="P14" i="6"/>
  <c r="P29" i="6"/>
  <c r="O22" i="6"/>
  <c r="P20" i="6"/>
  <c r="Q19" i="6"/>
  <c r="Q18" i="6"/>
  <c r="Q17" i="6"/>
  <c r="S16" i="6"/>
  <c r="N15" i="6"/>
  <c r="O14" i="6"/>
  <c r="O21" i="6"/>
  <c r="P19" i="6"/>
  <c r="O18" i="6"/>
  <c r="P17" i="6"/>
  <c r="R16" i="6"/>
  <c r="R14" i="6"/>
  <c r="N14" i="6"/>
  <c r="S22" i="6"/>
  <c r="S20" i="6"/>
  <c r="O19" i="6"/>
  <c r="S17" i="6"/>
  <c r="Q15" i="6"/>
  <c r="Q14" i="6"/>
  <c r="S29" i="6"/>
  <c r="O29" i="6"/>
  <c r="R28" i="6"/>
  <c r="N28" i="6"/>
  <c r="Q27" i="6"/>
  <c r="M27" i="6"/>
  <c r="P26" i="6"/>
  <c r="S25" i="6"/>
  <c r="O25" i="6"/>
  <c r="R24" i="6"/>
  <c r="N24" i="6"/>
  <c r="Q23" i="6"/>
  <c r="M23" i="6"/>
  <c r="S21" i="6"/>
  <c r="R20" i="6"/>
  <c r="M19" i="6"/>
  <c r="P18" i="6"/>
  <c r="M15" i="6"/>
  <c r="R29" i="6"/>
  <c r="Q28" i="6"/>
  <c r="M28" i="6"/>
  <c r="P27" i="6"/>
  <c r="S26" i="6"/>
  <c r="O26" i="6"/>
  <c r="R25" i="6"/>
  <c r="N25" i="6"/>
  <c r="Q24" i="6"/>
  <c r="M24" i="6"/>
  <c r="P23" i="6"/>
  <c r="R21" i="6"/>
  <c r="N21" i="6"/>
  <c r="M20" i="6"/>
  <c r="S18" i="6"/>
  <c r="M16" i="6"/>
  <c r="P15" i="6"/>
  <c r="S14" i="6"/>
  <c r="BG29" i="6"/>
  <c r="M29" i="6" s="1"/>
  <c r="P28" i="6"/>
  <c r="S27" i="6"/>
  <c r="O27" i="6"/>
  <c r="R26" i="6"/>
  <c r="N26" i="6"/>
  <c r="Q25" i="6"/>
  <c r="M25" i="6"/>
  <c r="P24" i="6"/>
  <c r="S23" i="6"/>
  <c r="O23" i="6"/>
  <c r="R22" i="6"/>
  <c r="N22" i="6"/>
  <c r="Q21" i="6"/>
  <c r="M21" i="6"/>
  <c r="R18" i="6"/>
  <c r="N18" i="6"/>
  <c r="M17" i="6"/>
  <c r="S15" i="6"/>
  <c r="S28" i="6"/>
  <c r="O28" i="6"/>
  <c r="R27" i="6"/>
  <c r="N27" i="6"/>
  <c r="Q26" i="6"/>
  <c r="M26" i="6"/>
  <c r="P25" i="6"/>
  <c r="S24" i="6"/>
  <c r="O24" i="6"/>
  <c r="R23" i="6"/>
  <c r="N23" i="6"/>
  <c r="Q22" i="6"/>
  <c r="M22" i="6"/>
  <c r="P21" i="6"/>
  <c r="R19" i="6"/>
  <c r="M18" i="6"/>
  <c r="R15" i="6"/>
  <c r="BG14" i="6"/>
  <c r="M14" i="6" s="1"/>
  <c r="BP5" i="4"/>
  <c r="BP6" i="4" s="1"/>
  <c r="BP7" i="4" s="1"/>
  <c r="Q28" i="4"/>
  <c r="M28" i="4"/>
  <c r="P27" i="4"/>
  <c r="O26" i="4"/>
  <c r="BL25" i="4"/>
  <c r="R25" i="4" s="1"/>
  <c r="BK24" i="4"/>
  <c r="Q24" i="4" s="1"/>
  <c r="BJ23" i="4"/>
  <c r="P23" i="4" s="1"/>
  <c r="BI22" i="4"/>
  <c r="O22" i="4" s="1"/>
  <c r="BH21" i="4"/>
  <c r="N21" i="4" s="1"/>
  <c r="BK20" i="4"/>
  <c r="Q20" i="4" s="1"/>
  <c r="BG20" i="4"/>
  <c r="M20" i="4" s="1"/>
  <c r="BM18" i="4"/>
  <c r="S18" i="4" s="1"/>
  <c r="BL17" i="4"/>
  <c r="R17" i="4" s="1"/>
  <c r="BJ15" i="4"/>
  <c r="P15" i="4" s="1"/>
  <c r="BI14" i="4"/>
  <c r="O14" i="4" s="1"/>
  <c r="BL13" i="4"/>
  <c r="R13" i="4" s="1"/>
  <c r="BH13" i="4"/>
  <c r="N13" i="4" s="1"/>
  <c r="Q12" i="4"/>
  <c r="M12" i="4"/>
  <c r="R28" i="4"/>
  <c r="P26" i="4"/>
  <c r="BL24" i="4"/>
  <c r="R24" i="4" s="1"/>
  <c r="BM21" i="4"/>
  <c r="S21" i="4" s="1"/>
  <c r="BM17" i="4"/>
  <c r="S17" i="4" s="1"/>
  <c r="BM13" i="4"/>
  <c r="S13" i="4" s="1"/>
  <c r="R12" i="4"/>
  <c r="BG6" i="4"/>
  <c r="M6" i="4" s="1"/>
  <c r="BG29" i="4"/>
  <c r="M29" i="4" s="1"/>
  <c r="P28" i="4"/>
  <c r="S27" i="4"/>
  <c r="O27" i="4"/>
  <c r="R26" i="4"/>
  <c r="N26" i="4"/>
  <c r="BK25" i="4"/>
  <c r="Q25" i="4" s="1"/>
  <c r="BJ24" i="4"/>
  <c r="P24" i="4" s="1"/>
  <c r="BI23" i="4"/>
  <c r="O23" i="4" s="1"/>
  <c r="BH22" i="4"/>
  <c r="N22" i="4" s="1"/>
  <c r="BG21" i="4"/>
  <c r="M21" i="4" s="1"/>
  <c r="BM19" i="4"/>
  <c r="S19" i="4" s="1"/>
  <c r="BL18" i="4"/>
  <c r="R18" i="4" s="1"/>
  <c r="BK17" i="4"/>
  <c r="Q17" i="4" s="1"/>
  <c r="BJ16" i="4"/>
  <c r="P16" i="4" s="1"/>
  <c r="BH14" i="4"/>
  <c r="N14" i="4" s="1"/>
  <c r="BK13" i="4"/>
  <c r="Q13" i="4" s="1"/>
  <c r="BG13" i="4"/>
  <c r="M13" i="4" s="1"/>
  <c r="P12" i="4"/>
  <c r="BM6" i="4"/>
  <c r="S6" i="4" s="1"/>
  <c r="N28" i="4"/>
  <c r="M27" i="4"/>
  <c r="BI25" i="4"/>
  <c r="O25" i="4" s="1"/>
  <c r="BI21" i="4"/>
  <c r="O21" i="4" s="1"/>
  <c r="BI17" i="4"/>
  <c r="O17" i="4" s="1"/>
  <c r="BJ14" i="4"/>
  <c r="P14" i="4" s="1"/>
  <c r="N12" i="4"/>
  <c r="BJ29" i="4"/>
  <c r="P29" i="4" s="1"/>
  <c r="S28" i="4"/>
  <c r="O28" i="4"/>
  <c r="R27" i="4"/>
  <c r="N27" i="4"/>
  <c r="Q26" i="4"/>
  <c r="M26" i="4"/>
  <c r="BM24" i="4"/>
  <c r="S24" i="4" s="1"/>
  <c r="BL23" i="4"/>
  <c r="R23" i="4" s="1"/>
  <c r="BK22" i="4"/>
  <c r="Q22" i="4" s="1"/>
  <c r="BJ21" i="4"/>
  <c r="P21" i="4" s="1"/>
  <c r="BM20" i="4"/>
  <c r="S20" i="4" s="1"/>
  <c r="BI20" i="4"/>
  <c r="O20" i="4" s="1"/>
  <c r="BH19" i="4"/>
  <c r="N19" i="4" s="1"/>
  <c r="BG18" i="4"/>
  <c r="M18" i="4" s="1"/>
  <c r="BL15" i="4"/>
  <c r="R15" i="4" s="1"/>
  <c r="BK14" i="4"/>
  <c r="Q14" i="4" s="1"/>
  <c r="P13" i="4"/>
  <c r="S12" i="4"/>
  <c r="O12" i="4"/>
  <c r="BH6" i="4"/>
  <c r="N6" i="4" s="1"/>
  <c r="Q27" i="4"/>
  <c r="BH24" i="4"/>
  <c r="N24" i="4" s="1"/>
  <c r="BL20" i="4"/>
  <c r="R20" i="4" s="1"/>
  <c r="BJ18" i="4"/>
  <c r="P18" i="4" s="1"/>
  <c r="BG15" i="4"/>
  <c r="M15" i="4" s="1"/>
  <c r="BI13" i="4"/>
  <c r="O13" i="4" s="1"/>
  <c r="BK6" i="4"/>
  <c r="Q6" i="4" s="1"/>
  <c r="P7" i="15"/>
  <c r="BQ6" i="15"/>
  <c r="BQ7" i="15" s="1"/>
  <c r="BQ8" i="15" s="1"/>
  <c r="BQ9" i="15" s="1"/>
  <c r="P10" i="15"/>
  <c r="P11" i="15"/>
  <c r="P12" i="15"/>
  <c r="Q8" i="15"/>
  <c r="M9" i="15"/>
  <c r="Q9" i="15"/>
  <c r="N8" i="15"/>
  <c r="R8" i="15"/>
  <c r="BG18" i="13"/>
  <c r="M18" i="13" s="1"/>
  <c r="BK18" i="13"/>
  <c r="Q18" i="13" s="1"/>
  <c r="O6" i="13"/>
  <c r="BL21" i="13"/>
  <c r="R21" i="13" s="1"/>
  <c r="BG22" i="13"/>
  <c r="M22" i="13" s="1"/>
  <c r="N9" i="15"/>
  <c r="O10" i="15"/>
  <c r="S10" i="15"/>
  <c r="O11" i="15"/>
  <c r="S11" i="15"/>
  <c r="O12" i="15"/>
  <c r="S12" i="15"/>
  <c r="P27" i="15"/>
  <c r="R28" i="15"/>
  <c r="N7" i="15"/>
  <c r="R7" i="15"/>
  <c r="S7" i="15"/>
  <c r="S8" i="15"/>
  <c r="M10" i="15"/>
  <c r="M11" i="15"/>
  <c r="M12" i="15"/>
  <c r="N26" i="15"/>
  <c r="R26" i="15"/>
  <c r="O28" i="15"/>
  <c r="R11" i="15"/>
  <c r="N11" i="15"/>
  <c r="R10" i="15"/>
  <c r="N10" i="15"/>
  <c r="S9" i="15"/>
  <c r="O9" i="15"/>
  <c r="P8" i="15"/>
  <c r="Q7" i="15"/>
  <c r="M7" i="15"/>
  <c r="BL6" i="15"/>
  <c r="R6" i="15" s="1"/>
  <c r="BH6" i="15"/>
  <c r="N6" i="15" s="1"/>
  <c r="N28" i="15"/>
  <c r="Q27" i="15"/>
  <c r="M27" i="15"/>
  <c r="Q26" i="15"/>
  <c r="M26" i="15"/>
  <c r="BI6" i="15"/>
  <c r="O6" i="15" s="1"/>
  <c r="BM6" i="15"/>
  <c r="S6" i="15" s="1"/>
  <c r="R9" i="15"/>
  <c r="O26" i="15"/>
  <c r="S26" i="15"/>
  <c r="N27" i="15"/>
  <c r="R27" i="15"/>
  <c r="S28" i="15"/>
  <c r="O7" i="15"/>
  <c r="M8" i="15"/>
  <c r="O8" i="15"/>
  <c r="P9" i="15"/>
  <c r="Q10" i="15"/>
  <c r="Q11" i="15"/>
  <c r="N12" i="15"/>
  <c r="R12" i="15"/>
  <c r="Q12" i="15"/>
  <c r="P26" i="15"/>
  <c r="O27" i="15"/>
  <c r="S27" i="15"/>
  <c r="P28" i="15"/>
  <c r="M28" i="15"/>
  <c r="Q28" i="15"/>
  <c r="BG6" i="15" l="1"/>
  <c r="M6" i="15" s="1"/>
  <c r="BG22" i="15"/>
  <c r="M22" i="15" s="1"/>
  <c r="BH24" i="15"/>
  <c r="N24" i="15" s="1"/>
  <c r="BI19" i="15"/>
  <c r="O19" i="15" s="1"/>
  <c r="BI16" i="15"/>
  <c r="O16" i="15" s="1"/>
  <c r="BM23" i="15"/>
  <c r="S23" i="15" s="1"/>
  <c r="BI15" i="15"/>
  <c r="O15" i="15" s="1"/>
  <c r="BM29" i="15"/>
  <c r="S29" i="15" s="1"/>
  <c r="BK15" i="15"/>
  <c r="Q15" i="15" s="1"/>
  <c r="BL21" i="15"/>
  <c r="R21" i="15" s="1"/>
  <c r="BI21" i="15"/>
  <c r="O21" i="15" s="1"/>
  <c r="BK16" i="15"/>
  <c r="Q16" i="15" s="1"/>
  <c r="BL22" i="15"/>
  <c r="R22" i="15" s="1"/>
  <c r="BM15" i="15"/>
  <c r="S15" i="15" s="1"/>
  <c r="BL19" i="15"/>
  <c r="R19" i="15" s="1"/>
  <c r="BH15" i="15"/>
  <c r="N15" i="15" s="1"/>
  <c r="BH16" i="15"/>
  <c r="N16" i="15" s="1"/>
  <c r="BH17" i="15"/>
  <c r="N17" i="15" s="1"/>
  <c r="BL13" i="15"/>
  <c r="R13" i="15" s="1"/>
  <c r="BK13" i="15"/>
  <c r="Q13" i="15" s="1"/>
  <c r="BK18" i="15"/>
  <c r="Q18" i="15" s="1"/>
  <c r="BG14" i="15"/>
  <c r="M14" i="15" s="1"/>
  <c r="BI13" i="15"/>
  <c r="O13" i="15" s="1"/>
  <c r="BM13" i="15"/>
  <c r="S13" i="15" s="1"/>
  <c r="BK20" i="15"/>
  <c r="Q20" i="15" s="1"/>
  <c r="BK29" i="15"/>
  <c r="Q29" i="15" s="1"/>
  <c r="BK17" i="15"/>
  <c r="Q17" i="15" s="1"/>
  <c r="BK21" i="15"/>
  <c r="Q21" i="15" s="1"/>
  <c r="BJ25" i="15"/>
  <c r="P25" i="15" s="1"/>
  <c r="BJ17" i="15"/>
  <c r="P17" i="15" s="1"/>
  <c r="BM17" i="15"/>
  <c r="S17" i="15" s="1"/>
  <c r="BM21" i="15"/>
  <c r="S21" i="15" s="1"/>
  <c r="BH29" i="15"/>
  <c r="N29" i="15" s="1"/>
  <c r="BJ19" i="15"/>
  <c r="P19" i="15" s="1"/>
  <c r="BG16" i="15"/>
  <c r="M16" i="15" s="1"/>
  <c r="BG25" i="15"/>
  <c r="M25" i="15" s="1"/>
  <c r="BK6" i="15"/>
  <c r="Q6" i="15" s="1"/>
  <c r="BL18" i="15"/>
  <c r="R18" i="15" s="1"/>
  <c r="BM20" i="15"/>
  <c r="S20" i="15" s="1"/>
  <c r="BM25" i="15"/>
  <c r="S25" i="15" s="1"/>
  <c r="BJ18" i="15"/>
  <c r="P18" i="15" s="1"/>
  <c r="BH25" i="15"/>
  <c r="N25" i="15" s="1"/>
  <c r="BM22" i="15"/>
  <c r="S22" i="15" s="1"/>
  <c r="BI18" i="15"/>
  <c r="O18" i="15" s="1"/>
  <c r="BM14" i="15"/>
  <c r="S14" i="15" s="1"/>
  <c r="BG21" i="15"/>
  <c r="M21" i="15" s="1"/>
  <c r="BG13" i="15"/>
  <c r="M13" i="15" s="1"/>
  <c r="BM19" i="15"/>
  <c r="S19" i="15" s="1"/>
  <c r="BL14" i="15"/>
  <c r="R14" i="15" s="1"/>
  <c r="BK22" i="15"/>
  <c r="Q22" i="15" s="1"/>
  <c r="BI20" i="15"/>
  <c r="O20" i="15" s="1"/>
  <c r="BG18" i="15"/>
  <c r="M18" i="15" s="1"/>
  <c r="BL15" i="15"/>
  <c r="R15" i="15" s="1"/>
  <c r="BJ13" i="15"/>
  <c r="P13" i="15" s="1"/>
  <c r="BJ22" i="15"/>
  <c r="P22" i="15" s="1"/>
  <c r="BG19" i="15"/>
  <c r="M19" i="15" s="1"/>
  <c r="BJ14" i="15"/>
  <c r="P14" i="15" s="1"/>
  <c r="BH20" i="15"/>
  <c r="N20" i="15" s="1"/>
  <c r="BG15" i="15"/>
  <c r="M15" i="15" s="1"/>
  <c r="BL25" i="15"/>
  <c r="R25" i="15" s="1"/>
  <c r="BH21" i="15"/>
  <c r="N21" i="15" s="1"/>
  <c r="BM18" i="15"/>
  <c r="S18" i="15" s="1"/>
  <c r="BI14" i="15"/>
  <c r="O14" i="15" s="1"/>
  <c r="BK25" i="15"/>
  <c r="Q25" i="15" s="1"/>
  <c r="BJ20" i="15"/>
  <c r="P20" i="15" s="1"/>
  <c r="BJ16" i="15"/>
  <c r="P16" i="15" s="1"/>
  <c r="BJ6" i="15"/>
  <c r="P6" i="15" s="1"/>
  <c r="BG29" i="15"/>
  <c r="M29" i="15" s="1"/>
  <c r="BG17" i="15"/>
  <c r="M17" i="15" s="1"/>
  <c r="BJ29" i="15"/>
  <c r="P29" i="15" s="1"/>
  <c r="BL23" i="15"/>
  <c r="R23" i="15" s="1"/>
  <c r="BJ21" i="15"/>
  <c r="P21" i="15" s="1"/>
  <c r="BH19" i="15"/>
  <c r="N19" i="15" s="1"/>
  <c r="BM16" i="15"/>
  <c r="S16" i="15" s="1"/>
  <c r="BK14" i="15"/>
  <c r="Q14" i="15" s="1"/>
  <c r="BI29" i="15"/>
  <c r="O29" i="15" s="1"/>
  <c r="BL20" i="15"/>
  <c r="R20" i="15" s="1"/>
  <c r="BI25" i="15"/>
  <c r="O25" i="15" s="1"/>
  <c r="BI17" i="15"/>
  <c r="O17" i="15" s="1"/>
  <c r="BL29" i="15"/>
  <c r="R29" i="15" s="1"/>
  <c r="BI22" i="15"/>
  <c r="O22" i="15" s="1"/>
  <c r="BG20" i="15"/>
  <c r="M20" i="15" s="1"/>
  <c r="BL17" i="15"/>
  <c r="R17" i="15" s="1"/>
  <c r="BJ15" i="15"/>
  <c r="P15" i="15" s="1"/>
  <c r="BH13" i="15"/>
  <c r="N13" i="15" s="1"/>
  <c r="BH22" i="15"/>
  <c r="N22" i="15" s="1"/>
  <c r="BH18" i="15"/>
  <c r="N18" i="15" s="1"/>
  <c r="BH14" i="15"/>
  <c r="N14" i="15" s="1"/>
  <c r="S30" i="5"/>
  <c r="P30" i="5"/>
  <c r="O30" i="5"/>
  <c r="M30" i="5"/>
  <c r="R30" i="5"/>
  <c r="N30" i="5"/>
  <c r="Q30" i="5"/>
  <c r="BH31" i="13"/>
  <c r="BJ18" i="13"/>
  <c r="P18" i="13" s="1"/>
  <c r="P30" i="6"/>
  <c r="M30" i="6"/>
  <c r="N30" i="6"/>
  <c r="S30" i="6"/>
  <c r="Q30" i="6"/>
  <c r="O30" i="6"/>
  <c r="R30" i="6"/>
  <c r="BG21" i="13"/>
  <c r="M21" i="13" s="1"/>
  <c r="BG19" i="13"/>
  <c r="M19" i="13" s="1"/>
  <c r="BL18" i="13"/>
  <c r="R18" i="13" s="1"/>
  <c r="BK16" i="4"/>
  <c r="Q16" i="4" s="1"/>
  <c r="BM16" i="4"/>
  <c r="S16" i="4" s="1"/>
  <c r="BI15" i="4"/>
  <c r="O15" i="4" s="1"/>
  <c r="BL29" i="4"/>
  <c r="R29" i="4" s="1"/>
  <c r="BG19" i="4"/>
  <c r="M19" i="4" s="1"/>
  <c r="BM25" i="4"/>
  <c r="S25" i="4" s="1"/>
  <c r="BL6" i="4"/>
  <c r="R6" i="4" s="1"/>
  <c r="BG14" i="4"/>
  <c r="M14" i="4" s="1"/>
  <c r="BI16" i="4"/>
  <c r="O16" i="4" s="1"/>
  <c r="BK18" i="4"/>
  <c r="Q18" i="4" s="1"/>
  <c r="BH23" i="4"/>
  <c r="N23" i="4" s="1"/>
  <c r="BJ25" i="4"/>
  <c r="P25" i="4" s="1"/>
  <c r="BK19" i="4"/>
  <c r="Q19" i="4" s="1"/>
  <c r="BL14" i="4"/>
  <c r="R14" i="4" s="1"/>
  <c r="BG17" i="4"/>
  <c r="M17" i="4" s="1"/>
  <c r="BI19" i="4"/>
  <c r="O19" i="4" s="1"/>
  <c r="BK21" i="4"/>
  <c r="Q21" i="4" s="1"/>
  <c r="BM23" i="4"/>
  <c r="S23" i="4" s="1"/>
  <c r="BH20" i="4"/>
  <c r="N20" i="4" s="1"/>
  <c r="BM14" i="4"/>
  <c r="S14" i="4" s="1"/>
  <c r="BH17" i="4"/>
  <c r="N17" i="4" s="1"/>
  <c r="BJ19" i="4"/>
  <c r="P19" i="4" s="1"/>
  <c r="BL21" i="4"/>
  <c r="R21" i="4" s="1"/>
  <c r="BG24" i="4"/>
  <c r="M24" i="4" s="1"/>
  <c r="BH29" i="4"/>
  <c r="N29" i="4" s="1"/>
  <c r="BL16" i="4"/>
  <c r="R16" i="4" s="1"/>
  <c r="BJ22" i="4"/>
  <c r="P22" i="4" s="1"/>
  <c r="BI29" i="4"/>
  <c r="O29" i="4" s="1"/>
  <c r="BH15" i="4"/>
  <c r="N15" i="4" s="1"/>
  <c r="BJ17" i="4"/>
  <c r="P17" i="4" s="1"/>
  <c r="BL19" i="4"/>
  <c r="R19" i="4" s="1"/>
  <c r="BG22" i="4"/>
  <c r="M22" i="4" s="1"/>
  <c r="BI24" i="4"/>
  <c r="O24" i="4" s="1"/>
  <c r="BH16" i="4"/>
  <c r="N16" i="4" s="1"/>
  <c r="BG23" i="4"/>
  <c r="M23" i="4" s="1"/>
  <c r="BI6" i="4"/>
  <c r="O6" i="4" s="1"/>
  <c r="BM15" i="4"/>
  <c r="S15" i="4" s="1"/>
  <c r="BH18" i="4"/>
  <c r="N18" i="4" s="1"/>
  <c r="BJ20" i="4"/>
  <c r="P20" i="4" s="1"/>
  <c r="BL22" i="4"/>
  <c r="R22" i="4" s="1"/>
  <c r="BG25" i="4"/>
  <c r="M25" i="4" s="1"/>
  <c r="Q29" i="4"/>
  <c r="BK15" i="4"/>
  <c r="Q15" i="4" s="1"/>
  <c r="BK23" i="4"/>
  <c r="Q23" i="4" s="1"/>
  <c r="BJ6" i="4"/>
  <c r="P6" i="4" s="1"/>
  <c r="BG16" i="4"/>
  <c r="M16" i="4" s="1"/>
  <c r="BI18" i="4"/>
  <c r="O18" i="4" s="1"/>
  <c r="BM22" i="4"/>
  <c r="S22" i="4" s="1"/>
  <c r="BH25" i="4"/>
  <c r="N25" i="4" s="1"/>
  <c r="BM29" i="4"/>
  <c r="S29" i="4" s="1"/>
  <c r="S26" i="4"/>
  <c r="P24" i="15"/>
  <c r="S7" i="13"/>
  <c r="O7" i="13"/>
  <c r="BH19" i="13"/>
  <c r="N19" i="13" s="1"/>
  <c r="S30" i="15" l="1"/>
  <c r="O30" i="15"/>
  <c r="Q30" i="15"/>
  <c r="N30" i="15"/>
  <c r="R30" i="15"/>
  <c r="M30" i="15"/>
  <c r="P30" i="15"/>
  <c r="BG31" i="13"/>
  <c r="BM31" i="13"/>
  <c r="S31" i="13" s="1"/>
  <c r="BM19" i="13"/>
  <c r="S19" i="13" s="1"/>
  <c r="BH18" i="13"/>
  <c r="N18" i="13" s="1"/>
  <c r="BL22" i="13"/>
  <c r="R22" i="13" s="1"/>
  <c r="BL31" i="13"/>
  <c r="R31" i="13" s="1"/>
  <c r="BI31" i="13"/>
  <c r="O31" i="13" s="1"/>
  <c r="BJ16" i="13"/>
  <c r="P16" i="13" s="1"/>
  <c r="BJ31" i="13"/>
  <c r="P31" i="13" s="1"/>
  <c r="BH20" i="13"/>
  <c r="N20" i="13" s="1"/>
  <c r="BM20" i="13"/>
  <c r="S20" i="13" s="1"/>
  <c r="BK20" i="13"/>
  <c r="Q20" i="13" s="1"/>
  <c r="BL17" i="13"/>
  <c r="R17" i="13" s="1"/>
  <c r="BM16" i="13"/>
  <c r="S16" i="13" s="1"/>
  <c r="BI16" i="13"/>
  <c r="O16" i="13" s="1"/>
  <c r="BI17" i="13"/>
  <c r="O17" i="13" s="1"/>
  <c r="BG20" i="13"/>
  <c r="M20" i="13" s="1"/>
  <c r="BM13" i="13"/>
  <c r="S13" i="13" s="1"/>
  <c r="BH16" i="13"/>
  <c r="N16" i="13" s="1"/>
  <c r="BG24" i="13"/>
  <c r="M24" i="13" s="1"/>
  <c r="BK19" i="13"/>
  <c r="Q19" i="13" s="1"/>
  <c r="BG23" i="13"/>
  <c r="M23" i="13" s="1"/>
  <c r="BM18" i="13"/>
  <c r="S18" i="13" s="1"/>
  <c r="Q30" i="4"/>
  <c r="R30" i="4"/>
  <c r="M30" i="4"/>
  <c r="S30" i="4"/>
  <c r="P30" i="4"/>
  <c r="O30" i="4"/>
  <c r="N30" i="4"/>
  <c r="BM27" i="13"/>
  <c r="S27" i="13" s="1"/>
  <c r="BL15" i="13"/>
  <c r="R15" i="13" s="1"/>
  <c r="BL14" i="13"/>
  <c r="R14" i="13" s="1"/>
  <c r="N10" i="13"/>
  <c r="O11" i="13"/>
  <c r="BI20" i="13"/>
  <c r="O20" i="13" s="1"/>
  <c r="BI19" i="13"/>
  <c r="O19" i="13" s="1"/>
  <c r="BJ15" i="13"/>
  <c r="P15" i="13" s="1"/>
  <c r="R9" i="13"/>
  <c r="Q7" i="13"/>
  <c r="M9" i="13"/>
  <c r="BM22" i="13"/>
  <c r="S22" i="13" s="1"/>
  <c r="BK23" i="13"/>
  <c r="Q23" i="13" s="1"/>
  <c r="BK24" i="13"/>
  <c r="Q24" i="13" s="1"/>
  <c r="BI25" i="13"/>
  <c r="O25" i="13" s="1"/>
  <c r="BJ25" i="13"/>
  <c r="P25" i="13" s="1"/>
  <c r="BM14" i="13"/>
  <c r="S14" i="13" s="1"/>
  <c r="BJ23" i="13"/>
  <c r="P23" i="13" s="1"/>
  <c r="BK22" i="13"/>
  <c r="Q22" i="13" s="1"/>
  <c r="BK16" i="13"/>
  <c r="Q16" i="13" s="1"/>
  <c r="BH25" i="13"/>
  <c r="N25" i="13" s="1"/>
  <c r="P6" i="13"/>
  <c r="BI21" i="13"/>
  <c r="O21" i="13" s="1"/>
  <c r="BJ19" i="13"/>
  <c r="P19" i="13" s="1"/>
  <c r="BJ13" i="13"/>
  <c r="P13" i="13" s="1"/>
  <c r="P12" i="13"/>
  <c r="BH13" i="13"/>
  <c r="N13" i="13" s="1"/>
  <c r="S6" i="13"/>
  <c r="BH17" i="13"/>
  <c r="N17" i="13" s="1"/>
  <c r="BK17" i="13"/>
  <c r="Q17" i="13" s="1"/>
  <c r="R8" i="13"/>
  <c r="BG17" i="13"/>
  <c r="M17" i="13" s="1"/>
  <c r="N30" i="13"/>
  <c r="BI18" i="13"/>
  <c r="O18" i="13" s="1"/>
  <c r="Q11" i="13"/>
  <c r="N7" i="13"/>
  <c r="BJ20" i="13"/>
  <c r="P20" i="13" s="1"/>
  <c r="BJ24" i="13"/>
  <c r="P24" i="13" s="1"/>
  <c r="M7" i="13"/>
  <c r="M6" i="13"/>
  <c r="O8" i="13"/>
  <c r="S11" i="13"/>
  <c r="M10" i="13"/>
  <c r="M11" i="13"/>
  <c r="Q9" i="13"/>
  <c r="O12" i="13"/>
  <c r="BK14" i="13"/>
  <c r="Q14" i="13" s="1"/>
  <c r="Q6" i="13"/>
  <c r="S8" i="13"/>
  <c r="Q10" i="13"/>
  <c r="BK13" i="13"/>
  <c r="Q13" i="13" s="1"/>
  <c r="BM15" i="13"/>
  <c r="S15" i="13" s="1"/>
  <c r="R6" i="13"/>
  <c r="M29" i="13"/>
  <c r="BL26" i="13"/>
  <c r="R26" i="13" s="1"/>
  <c r="BM23" i="13"/>
  <c r="S23" i="13" s="1"/>
  <c r="BK25" i="13"/>
  <c r="Q25" i="13" s="1"/>
  <c r="BG15" i="13"/>
  <c r="M15" i="13" s="1"/>
  <c r="R12" i="13"/>
  <c r="O9" i="13"/>
  <c r="M12" i="13"/>
  <c r="BI14" i="13"/>
  <c r="O14" i="13" s="1"/>
  <c r="M8" i="13"/>
  <c r="O10" i="13"/>
  <c r="BK21" i="13"/>
  <c r="Q21" i="13" s="1"/>
  <c r="BJ26" i="13"/>
  <c r="P26" i="13" s="1"/>
  <c r="N29" i="13"/>
  <c r="BG27" i="13"/>
  <c r="M27" i="13" s="1"/>
  <c r="O29" i="13"/>
  <c r="Q31" i="13"/>
  <c r="O28" i="13"/>
  <c r="Q30" i="13"/>
  <c r="BH22" i="13"/>
  <c r="N22" i="13" s="1"/>
  <c r="N8" i="13"/>
  <c r="P10" i="13"/>
  <c r="S12" i="13"/>
  <c r="BH15" i="13"/>
  <c r="N15" i="13" s="1"/>
  <c r="BJ17" i="13"/>
  <c r="P17" i="13" s="1"/>
  <c r="BL19" i="13"/>
  <c r="R19" i="13" s="1"/>
  <c r="N9" i="13"/>
  <c r="P11" i="13"/>
  <c r="BH14" i="13"/>
  <c r="N14" i="13" s="1"/>
  <c r="R30" i="13"/>
  <c r="P28" i="13"/>
  <c r="BG25" i="13"/>
  <c r="M25" i="13" s="1"/>
  <c r="BI23" i="13"/>
  <c r="O23" i="13" s="1"/>
  <c r="BM21" i="13"/>
  <c r="S21" i="13" s="1"/>
  <c r="BL16" i="13"/>
  <c r="R16" i="13" s="1"/>
  <c r="BJ14" i="13"/>
  <c r="P14" i="13" s="1"/>
  <c r="N12" i="13"/>
  <c r="S9" i="13"/>
  <c r="Q12" i="13"/>
  <c r="Q8" i="13"/>
  <c r="S10" i="13"/>
  <c r="BM17" i="13"/>
  <c r="S17" i="13" s="1"/>
  <c r="BJ27" i="13"/>
  <c r="P27" i="13" s="1"/>
  <c r="R29" i="13"/>
  <c r="BL25" i="13"/>
  <c r="R25" i="13" s="1"/>
  <c r="BK27" i="13"/>
  <c r="Q27" i="13" s="1"/>
  <c r="S29" i="13"/>
  <c r="BM25" i="13"/>
  <c r="S25" i="13" s="1"/>
  <c r="S28" i="13"/>
  <c r="N31" i="13"/>
  <c r="BH23" i="13"/>
  <c r="N23" i="13" s="1"/>
  <c r="N11" i="13"/>
  <c r="BL20" i="13"/>
  <c r="R20" i="13" s="1"/>
  <c r="BH24" i="13"/>
  <c r="N24" i="13" s="1"/>
  <c r="M28" i="13"/>
  <c r="O30" i="13"/>
  <c r="BI24" i="13"/>
  <c r="O24" i="13" s="1"/>
  <c r="BG26" i="13"/>
  <c r="M26" i="13" s="1"/>
  <c r="N28" i="13"/>
  <c r="P30" i="13"/>
  <c r="BH27" i="13"/>
  <c r="N27" i="13" s="1"/>
  <c r="P29" i="13"/>
  <c r="BL23" i="13"/>
  <c r="R23" i="13" s="1"/>
  <c r="BI26" i="13"/>
  <c r="O26" i="13" s="1"/>
  <c r="BG13" i="13"/>
  <c r="M13" i="13" s="1"/>
  <c r="BI15" i="13"/>
  <c r="O15" i="13" s="1"/>
  <c r="N6" i="13"/>
  <c r="Q29" i="13"/>
  <c r="BI27" i="13"/>
  <c r="O27" i="13" s="1"/>
  <c r="BH26" i="13"/>
  <c r="N26" i="13" s="1"/>
  <c r="BK15" i="13"/>
  <c r="Q15" i="13" s="1"/>
  <c r="BI13" i="13"/>
  <c r="O13" i="13" s="1"/>
  <c r="P8" i="13"/>
  <c r="R10" i="13"/>
  <c r="BL13" i="13"/>
  <c r="R13" i="13" s="1"/>
  <c r="BG16" i="13"/>
  <c r="M16" i="13" s="1"/>
  <c r="R7" i="13"/>
  <c r="P9" i="13"/>
  <c r="R11" i="13"/>
  <c r="BL24" i="13"/>
  <c r="R24" i="13" s="1"/>
  <c r="Q28" i="13"/>
  <c r="S30" i="13"/>
  <c r="BH21" i="13"/>
  <c r="N21" i="13" s="1"/>
  <c r="BM24" i="13"/>
  <c r="S24" i="13" s="1"/>
  <c r="BK26" i="13"/>
  <c r="Q26" i="13" s="1"/>
  <c r="R28" i="13"/>
  <c r="M31" i="13"/>
  <c r="BL27" i="13"/>
  <c r="R27" i="13" s="1"/>
  <c r="M30" i="13"/>
  <c r="BJ21" i="13"/>
  <c r="P21" i="13" s="1"/>
  <c r="BM26" i="13"/>
  <c r="S26" i="13" s="1"/>
  <c r="BG14" i="13"/>
  <c r="M14" i="13" s="1"/>
  <c r="R32" i="13" l="1"/>
  <c r="Q32" i="13"/>
  <c r="O32" i="13"/>
  <c r="S32" i="13"/>
  <c r="N32" i="13"/>
  <c r="M32" i="13"/>
  <c r="P32" i="13"/>
  <c r="AD4" i="5"/>
  <c r="P4" i="15"/>
  <c r="O4" i="6"/>
  <c r="AD4" i="15"/>
  <c r="AB4" i="13"/>
  <c r="AG4" i="13"/>
  <c r="N4" i="4"/>
  <c r="AM4" i="13"/>
  <c r="AV4" i="6"/>
  <c r="S4" i="6"/>
  <c r="M4" i="5"/>
  <c r="AX4" i="13"/>
  <c r="AK4" i="13"/>
  <c r="AN4" i="4"/>
  <c r="AE4" i="15"/>
  <c r="Y4" i="5"/>
  <c r="AM4" i="4"/>
  <c r="AG4" i="5"/>
  <c r="Q4" i="13"/>
  <c r="AP4" i="15"/>
  <c r="V4" i="13"/>
  <c r="AU4" i="4"/>
  <c r="Z4" i="4"/>
  <c r="N4" i="13"/>
  <c r="AL4" i="4"/>
  <c r="AO4" i="6"/>
  <c r="AN4" i="15"/>
  <c r="AV4" i="4"/>
  <c r="AX4" i="6"/>
  <c r="AC4" i="13"/>
  <c r="AA4" i="5"/>
  <c r="M4" i="13"/>
  <c r="AT4" i="4"/>
  <c r="X4" i="5"/>
  <c r="AC4" i="6"/>
  <c r="AJ4" i="13"/>
  <c r="U4" i="4"/>
  <c r="AL4" i="6"/>
  <c r="AE4" i="5"/>
  <c r="AF4" i="5"/>
  <c r="V4" i="5"/>
  <c r="AP4" i="5"/>
  <c r="AB4" i="6"/>
  <c r="U4" i="6"/>
  <c r="AX4" i="5"/>
  <c r="AU4" i="15"/>
  <c r="AT4" i="13"/>
  <c r="AV4" i="13"/>
  <c r="AM4" i="6"/>
  <c r="AV4" i="15"/>
  <c r="S4" i="13"/>
  <c r="AJ4" i="15"/>
  <c r="AS4" i="4"/>
  <c r="AT4" i="15"/>
  <c r="AM4" i="15"/>
  <c r="U4" i="15"/>
  <c r="AJ4" i="4"/>
  <c r="AS4" i="6"/>
  <c r="AC4" i="15"/>
  <c r="S4" i="15"/>
  <c r="P4" i="6"/>
  <c r="AW4" i="5"/>
  <c r="Q4" i="6"/>
  <c r="P4" i="13"/>
  <c r="AH4" i="15"/>
  <c r="AR4" i="15"/>
  <c r="AW4" i="4"/>
  <c r="AK4" i="4"/>
  <c r="U4" i="5"/>
  <c r="AU4" i="5"/>
  <c r="P4" i="5"/>
  <c r="AM4" i="5"/>
  <c r="R4" i="15"/>
  <c r="AC4" i="4"/>
  <c r="S4" i="5"/>
  <c r="W4" i="6"/>
  <c r="X4" i="13"/>
  <c r="W4" i="5"/>
  <c r="Q4" i="4"/>
  <c r="AP4" i="13"/>
  <c r="O4" i="5"/>
  <c r="AN4" i="5"/>
  <c r="AV4" i="5"/>
  <c r="AF4" i="6"/>
  <c r="AO4" i="4"/>
  <c r="P4" i="4"/>
  <c r="R4" i="5"/>
  <c r="AD4" i="6"/>
  <c r="AL4" i="5"/>
  <c r="AW4" i="6"/>
  <c r="AG4" i="6"/>
  <c r="AK4" i="6"/>
  <c r="AP4" i="4"/>
  <c r="AL4" i="15"/>
  <c r="AK4" i="15"/>
  <c r="Z4" i="15"/>
  <c r="Q4" i="15"/>
  <c r="Y4" i="13"/>
  <c r="AO4" i="5"/>
  <c r="M4" i="6"/>
  <c r="AL4" i="13"/>
  <c r="AA4" i="4"/>
  <c r="U4" i="13"/>
  <c r="X4" i="6"/>
  <c r="AN4" i="6"/>
  <c r="AW4" i="13"/>
  <c r="Y4" i="15"/>
  <c r="O4" i="13"/>
  <c r="AH4" i="5"/>
  <c r="AS4" i="5"/>
  <c r="X4" i="15"/>
  <c r="AF4" i="15"/>
  <c r="AR4" i="5"/>
  <c r="M4" i="4"/>
  <c r="V4" i="6"/>
  <c r="AD4" i="4"/>
  <c r="O4" i="15"/>
  <c r="AA4" i="13"/>
  <c r="AK4" i="5"/>
  <c r="AH4" i="13"/>
  <c r="AJ4" i="6"/>
  <c r="AB4" i="15"/>
  <c r="Q4" i="5"/>
  <c r="AE4" i="13"/>
  <c r="AO4" i="13"/>
  <c r="AH4" i="6"/>
  <c r="W4" i="13"/>
  <c r="AX4" i="15"/>
  <c r="AN4" i="13"/>
  <c r="AH4" i="4"/>
  <c r="AE4" i="6"/>
  <c r="AE4" i="4"/>
  <c r="O4" i="4"/>
  <c r="AR4" i="13"/>
  <c r="Y4" i="6"/>
  <c r="X4" i="4"/>
  <c r="AS4" i="13"/>
  <c r="M4" i="15"/>
  <c r="AA4" i="15"/>
  <c r="AT4" i="6"/>
  <c r="N4" i="15"/>
  <c r="AD4" i="13"/>
  <c r="AW4" i="15"/>
  <c r="W4" i="4"/>
  <c r="R4" i="13"/>
  <c r="N4" i="6"/>
  <c r="AB4" i="4"/>
  <c r="AG4" i="15"/>
  <c r="AF4" i="4"/>
  <c r="AX4" i="4"/>
  <c r="R4" i="4"/>
  <c r="V4" i="15"/>
  <c r="V4" i="4"/>
  <c r="S4" i="4"/>
  <c r="AC4" i="5"/>
  <c r="AA4" i="6"/>
  <c r="AF4" i="13"/>
  <c r="AB4" i="5"/>
  <c r="AG4" i="4"/>
  <c r="AU4" i="13"/>
  <c r="AO4" i="15"/>
  <c r="AJ4" i="5"/>
  <c r="AP4" i="6"/>
  <c r="AU4" i="6"/>
  <c r="W4" i="15"/>
  <c r="AR4" i="4"/>
  <c r="AS4" i="15"/>
  <c r="AT4" i="5"/>
  <c r="N4" i="5"/>
  <c r="Z4" i="6"/>
  <c r="Y4" i="4"/>
  <c r="Z4" i="5"/>
  <c r="R4" i="6"/>
  <c r="Z4" i="13"/>
  <c r="AR4" i="6"/>
  <c r="AB27" i="15" l="1"/>
  <c r="AB29" i="15"/>
  <c r="AB25" i="15"/>
  <c r="AB15" i="15"/>
  <c r="AB17" i="15"/>
  <c r="AB11" i="15"/>
  <c r="AB26" i="15"/>
  <c r="AB23" i="15"/>
  <c r="AB21" i="15"/>
  <c r="AB22" i="15"/>
  <c r="AB16" i="15"/>
  <c r="AB9" i="15"/>
  <c r="AB13" i="15"/>
  <c r="AB19" i="15"/>
  <c r="AB28" i="15"/>
  <c r="AB24" i="15"/>
  <c r="AB20" i="15"/>
  <c r="AB18" i="15"/>
  <c r="AB14" i="15"/>
  <c r="AB12" i="15"/>
  <c r="AB8" i="15"/>
  <c r="AB6" i="15"/>
  <c r="AB10" i="15"/>
  <c r="AB7" i="15"/>
  <c r="AP15" i="6"/>
  <c r="AP8" i="6"/>
  <c r="AP14" i="6"/>
  <c r="AP16" i="6"/>
  <c r="AP29" i="6"/>
  <c r="AP18" i="6"/>
  <c r="AP19" i="6"/>
  <c r="AP13" i="6"/>
  <c r="AP28" i="6"/>
  <c r="AP22" i="6"/>
  <c r="AP10" i="6"/>
  <c r="AP23" i="6"/>
  <c r="AP20" i="6"/>
  <c r="AP27" i="6"/>
  <c r="AP12" i="6"/>
  <c r="AP11" i="6"/>
  <c r="AP25" i="6"/>
  <c r="AP26" i="6"/>
  <c r="AP9" i="6"/>
  <c r="AP24" i="6"/>
  <c r="AP21" i="6"/>
  <c r="AP6" i="6"/>
  <c r="AP17" i="6"/>
  <c r="AP7" i="6"/>
  <c r="AO16" i="6"/>
  <c r="AO9" i="6"/>
  <c r="AO26" i="6"/>
  <c r="AO29" i="6"/>
  <c r="AO18" i="6"/>
  <c r="AO23" i="6"/>
  <c r="AO27" i="6"/>
  <c r="AO11" i="6"/>
  <c r="AO24" i="6"/>
  <c r="AO15" i="6"/>
  <c r="AO8" i="6"/>
  <c r="AO19" i="6"/>
  <c r="AO7" i="6"/>
  <c r="AO21" i="6"/>
  <c r="AO10" i="6"/>
  <c r="AO25" i="6"/>
  <c r="AO14" i="6"/>
  <c r="AO20" i="6"/>
  <c r="AO22" i="6"/>
  <c r="AO13" i="6"/>
  <c r="AO28" i="6"/>
  <c r="AO6" i="6"/>
  <c r="AO12" i="6"/>
  <c r="AO17" i="6"/>
  <c r="AF10" i="6"/>
  <c r="AF13" i="6"/>
  <c r="AF23" i="6"/>
  <c r="AF19" i="6"/>
  <c r="AF18" i="6"/>
  <c r="AF28" i="6"/>
  <c r="AF26" i="6"/>
  <c r="AF21" i="6"/>
  <c r="AF22" i="6"/>
  <c r="AF9" i="6"/>
  <c r="AF27" i="6"/>
  <c r="AF15" i="6"/>
  <c r="AF29" i="6"/>
  <c r="AF7" i="6"/>
  <c r="AF12" i="6"/>
  <c r="AF20" i="6"/>
  <c r="AF14" i="6"/>
  <c r="AF8" i="6"/>
  <c r="AF16" i="6"/>
  <c r="AF6" i="6"/>
  <c r="AF25" i="6"/>
  <c r="AF11" i="6"/>
  <c r="AF24" i="6"/>
  <c r="AF17" i="6"/>
  <c r="AE28" i="15"/>
  <c r="AE25" i="15"/>
  <c r="AE9" i="15"/>
  <c r="AE27" i="15"/>
  <c r="AE17" i="15"/>
  <c r="AE21" i="15"/>
  <c r="AE6" i="15"/>
  <c r="AE18" i="15"/>
  <c r="AE10" i="15"/>
  <c r="AE8" i="15"/>
  <c r="AE24" i="15"/>
  <c r="AE16" i="15"/>
  <c r="AE22" i="15"/>
  <c r="AE15" i="15"/>
  <c r="AE12" i="15"/>
  <c r="AE7" i="15"/>
  <c r="AE14" i="15"/>
  <c r="AE19" i="15"/>
  <c r="AE11" i="15"/>
  <c r="AE13" i="15"/>
  <c r="AE26" i="15"/>
  <c r="AE20" i="15"/>
  <c r="AE29" i="15"/>
  <c r="AE23" i="15"/>
  <c r="AB19" i="13"/>
  <c r="AB23" i="13"/>
  <c r="AB6" i="13"/>
  <c r="AB31" i="13"/>
  <c r="AB27" i="13"/>
  <c r="AB10" i="13"/>
  <c r="AB7" i="13"/>
  <c r="AB20" i="13"/>
  <c r="AB21" i="13"/>
  <c r="AB17" i="13"/>
  <c r="AB25" i="13"/>
  <c r="AB26" i="13"/>
  <c r="AB16" i="13"/>
  <c r="AB28" i="13"/>
  <c r="AB22" i="13"/>
  <c r="AB24" i="13"/>
  <c r="AB14" i="13"/>
  <c r="AB15" i="13"/>
  <c r="AB30" i="13"/>
  <c r="AB8" i="13"/>
  <c r="AB18" i="13"/>
  <c r="AB9" i="13"/>
  <c r="AB13" i="13"/>
  <c r="AB29" i="13"/>
  <c r="AB11" i="13"/>
  <c r="AB12" i="13"/>
  <c r="AO12" i="5"/>
  <c r="AO6" i="5"/>
  <c r="AO16" i="5"/>
  <c r="AO11" i="5"/>
  <c r="AO24" i="5"/>
  <c r="AO15" i="5"/>
  <c r="AO20" i="5"/>
  <c r="AO13" i="5"/>
  <c r="AO28" i="5"/>
  <c r="AO10" i="5"/>
  <c r="AO8" i="5"/>
  <c r="AO25" i="5"/>
  <c r="AO27" i="5"/>
  <c r="AO18" i="5"/>
  <c r="AO23" i="5"/>
  <c r="AO17" i="5"/>
  <c r="AO14" i="5"/>
  <c r="AO21" i="5"/>
  <c r="AO7" i="5"/>
  <c r="AO9" i="5"/>
  <c r="AO29" i="5"/>
  <c r="AO19" i="5"/>
  <c r="AO26" i="5"/>
  <c r="AO22" i="5"/>
  <c r="AG15" i="5"/>
  <c r="AG22" i="5"/>
  <c r="AG6" i="5"/>
  <c r="AG23" i="5"/>
  <c r="AG28" i="5"/>
  <c r="AG14" i="5"/>
  <c r="AG12" i="5"/>
  <c r="AG27" i="5"/>
  <c r="AG29" i="5"/>
  <c r="AG13" i="5"/>
  <c r="AG7" i="5"/>
  <c r="AG25" i="5"/>
  <c r="AW25" i="5" s="1"/>
  <c r="AG19" i="5"/>
  <c r="AG16" i="5"/>
  <c r="AG17" i="5"/>
  <c r="AG24" i="5"/>
  <c r="AG9" i="5"/>
  <c r="AG26" i="5"/>
  <c r="AG21" i="5"/>
  <c r="AG20" i="5"/>
  <c r="AG18" i="5"/>
  <c r="AG8" i="5"/>
  <c r="AG11" i="5"/>
  <c r="AG10" i="5"/>
  <c r="AN28" i="15"/>
  <c r="AN15" i="15"/>
  <c r="AN19" i="15"/>
  <c r="AN12" i="15"/>
  <c r="AN9" i="15"/>
  <c r="AN21" i="15"/>
  <c r="AN11" i="15"/>
  <c r="AN16" i="15"/>
  <c r="AN17" i="15"/>
  <c r="AN26" i="15"/>
  <c r="AN23" i="15"/>
  <c r="AN20" i="15"/>
  <c r="AN14" i="15"/>
  <c r="AN6" i="15"/>
  <c r="AN29" i="15"/>
  <c r="AN27" i="15"/>
  <c r="AN8" i="15"/>
  <c r="AN10" i="15"/>
  <c r="AN25" i="15"/>
  <c r="AN22" i="15"/>
  <c r="AN13" i="15"/>
  <c r="AN18" i="15"/>
  <c r="AN7" i="15"/>
  <c r="AN24" i="15"/>
  <c r="AC20" i="13"/>
  <c r="AC10" i="13"/>
  <c r="AC31" i="13"/>
  <c r="AC25" i="13"/>
  <c r="AC14" i="13"/>
  <c r="AC17" i="13"/>
  <c r="AC9" i="13"/>
  <c r="AC16" i="13"/>
  <c r="AC13" i="13"/>
  <c r="AC26" i="13"/>
  <c r="AC27" i="13"/>
  <c r="AC29" i="13"/>
  <c r="AC15" i="13"/>
  <c r="AC19" i="13"/>
  <c r="AC21" i="13"/>
  <c r="AC8" i="13"/>
  <c r="AC11" i="13"/>
  <c r="AC30" i="13"/>
  <c r="AC22" i="13"/>
  <c r="AC28" i="13"/>
  <c r="AC7" i="13"/>
  <c r="AC24" i="13"/>
  <c r="AC6" i="13"/>
  <c r="AC18" i="13"/>
  <c r="AC12" i="13"/>
  <c r="AC23" i="13"/>
  <c r="AG18" i="15"/>
  <c r="AG27" i="15"/>
  <c r="AG22" i="15"/>
  <c r="AG12" i="15"/>
  <c r="AG24" i="15"/>
  <c r="AG28" i="15"/>
  <c r="AG17" i="15"/>
  <c r="AG7" i="15"/>
  <c r="AG8" i="15"/>
  <c r="AG26" i="15"/>
  <c r="AG20" i="15"/>
  <c r="AG13" i="15"/>
  <c r="AG23" i="15"/>
  <c r="AG21" i="15"/>
  <c r="AG11" i="15"/>
  <c r="AG19" i="15"/>
  <c r="AG6" i="15"/>
  <c r="AG14" i="15"/>
  <c r="AG25" i="15"/>
  <c r="AG15" i="15"/>
  <c r="AG16" i="15"/>
  <c r="AG9" i="15"/>
  <c r="AG10" i="15"/>
  <c r="AG29" i="15"/>
  <c r="AM22" i="15"/>
  <c r="AM18" i="15"/>
  <c r="AM14" i="15"/>
  <c r="AM10" i="15"/>
  <c r="AM8" i="15"/>
  <c r="AM23" i="15"/>
  <c r="AM21" i="15"/>
  <c r="AM12" i="15"/>
  <c r="AM7" i="15"/>
  <c r="AM26" i="15"/>
  <c r="AM11" i="15"/>
  <c r="AM29" i="15"/>
  <c r="AM28" i="15"/>
  <c r="AM13" i="15"/>
  <c r="AM16" i="15"/>
  <c r="AM9" i="15"/>
  <c r="AM17" i="15"/>
  <c r="AM27" i="15"/>
  <c r="AM19" i="15"/>
  <c r="AM24" i="15"/>
  <c r="AM20" i="15"/>
  <c r="AM6" i="15"/>
  <c r="AM15" i="15"/>
  <c r="AM25" i="15"/>
  <c r="AO19" i="15"/>
  <c r="AO10" i="15"/>
  <c r="AO20" i="15"/>
  <c r="AO12" i="15"/>
  <c r="AO14" i="15"/>
  <c r="AO21" i="15"/>
  <c r="AO15" i="15"/>
  <c r="AO29" i="15"/>
  <c r="AO23" i="15"/>
  <c r="AO13" i="15"/>
  <c r="AO28" i="15"/>
  <c r="AO17" i="15"/>
  <c r="AO24" i="15"/>
  <c r="AO8" i="15"/>
  <c r="AO25" i="15"/>
  <c r="AO9" i="15"/>
  <c r="AO7" i="15"/>
  <c r="AO6" i="15"/>
  <c r="AO18" i="15"/>
  <c r="AO11" i="15"/>
  <c r="AO26" i="15"/>
  <c r="AO22" i="15"/>
  <c r="AO16" i="15"/>
  <c r="AO27" i="15"/>
  <c r="AJ12" i="5"/>
  <c r="AJ8" i="5"/>
  <c r="AJ18" i="5"/>
  <c r="AJ27" i="5"/>
  <c r="AJ24" i="5"/>
  <c r="AJ23" i="5"/>
  <c r="AJ25" i="5"/>
  <c r="AJ16" i="5"/>
  <c r="AJ22" i="5"/>
  <c r="AJ28" i="5"/>
  <c r="AJ15" i="5"/>
  <c r="AJ21" i="5"/>
  <c r="AJ11" i="5"/>
  <c r="AJ10" i="5"/>
  <c r="AJ13" i="5"/>
  <c r="AJ20" i="5"/>
  <c r="AJ7" i="5"/>
  <c r="AJ6" i="5"/>
  <c r="AJ14" i="5"/>
  <c r="AJ19" i="5"/>
  <c r="AJ17" i="5"/>
  <c r="AJ26" i="5"/>
  <c r="AJ29" i="5"/>
  <c r="AJ9" i="5"/>
  <c r="AL15" i="5"/>
  <c r="AL21" i="5"/>
  <c r="AL24" i="5"/>
  <c r="AL20" i="5"/>
  <c r="AL7" i="5"/>
  <c r="AL29" i="5"/>
  <c r="AL16" i="5"/>
  <c r="AL9" i="5"/>
  <c r="AL10" i="5"/>
  <c r="AL12" i="5"/>
  <c r="AL26" i="5"/>
  <c r="AL23" i="5"/>
  <c r="AL22" i="5"/>
  <c r="AL8" i="5"/>
  <c r="AL27" i="5"/>
  <c r="AL25" i="5"/>
  <c r="AL13" i="5"/>
  <c r="AL17" i="5"/>
  <c r="AL28" i="5"/>
  <c r="AL11" i="5"/>
  <c r="AL18" i="5"/>
  <c r="AL14" i="5"/>
  <c r="AL6" i="5"/>
  <c r="AL19" i="5"/>
  <c r="AD11" i="15"/>
  <c r="AD21" i="15"/>
  <c r="AD9" i="15"/>
  <c r="AD20" i="15"/>
  <c r="AD24" i="15"/>
  <c r="AD22" i="15"/>
  <c r="AD8" i="15"/>
  <c r="AD28" i="15"/>
  <c r="AD25" i="15"/>
  <c r="AD27" i="15"/>
  <c r="AD7" i="15"/>
  <c r="AD14" i="15"/>
  <c r="AD17" i="15"/>
  <c r="AD6" i="15"/>
  <c r="AD18" i="15"/>
  <c r="AD15" i="15"/>
  <c r="AD12" i="15"/>
  <c r="AD26" i="15"/>
  <c r="AD10" i="15"/>
  <c r="AD16" i="15"/>
  <c r="AD23" i="15"/>
  <c r="AD19" i="15"/>
  <c r="AD29" i="15"/>
  <c r="AD13" i="15"/>
  <c r="AB8" i="4"/>
  <c r="AB21" i="4"/>
  <c r="AB7" i="4"/>
  <c r="AB14" i="4"/>
  <c r="AB13" i="4"/>
  <c r="AB11" i="4"/>
  <c r="AB26" i="4"/>
  <c r="AB18" i="4"/>
  <c r="AB19" i="4"/>
  <c r="AB25" i="4"/>
  <c r="AB22" i="4"/>
  <c r="AB20" i="4"/>
  <c r="AB10" i="4"/>
  <c r="AB9" i="4"/>
  <c r="AB12" i="4"/>
  <c r="AB24" i="4"/>
  <c r="AB23" i="4"/>
  <c r="AB28" i="4"/>
  <c r="AB27" i="4"/>
  <c r="AB17" i="4"/>
  <c r="AB16" i="4"/>
  <c r="AB6" i="4"/>
  <c r="AB29" i="4"/>
  <c r="AB15" i="4"/>
  <c r="AD28" i="4"/>
  <c r="AD15" i="4"/>
  <c r="AD24" i="4"/>
  <c r="AD26" i="4"/>
  <c r="AD23" i="4"/>
  <c r="AD9" i="4"/>
  <c r="AD16" i="4"/>
  <c r="AD11" i="4"/>
  <c r="AD12" i="4"/>
  <c r="AD13" i="4"/>
  <c r="AD6" i="4"/>
  <c r="AD19" i="4"/>
  <c r="AD18" i="4"/>
  <c r="AD21" i="4"/>
  <c r="AD25" i="4"/>
  <c r="AD20" i="4"/>
  <c r="AD17" i="4"/>
  <c r="AD27" i="4"/>
  <c r="AD7" i="4"/>
  <c r="AD8" i="4"/>
  <c r="AD22" i="4"/>
  <c r="AD10" i="4"/>
  <c r="AD29" i="4"/>
  <c r="AD14" i="4"/>
  <c r="AD7" i="5"/>
  <c r="AT7" i="5" s="1"/>
  <c r="AD18" i="5"/>
  <c r="AD12" i="5"/>
  <c r="AD11" i="5"/>
  <c r="AD22" i="5"/>
  <c r="AD8" i="5"/>
  <c r="AT8" i="5" s="1"/>
  <c r="AD16" i="5"/>
  <c r="AD13" i="5"/>
  <c r="AD20" i="5"/>
  <c r="AD26" i="5"/>
  <c r="AD6" i="5"/>
  <c r="AD19" i="5"/>
  <c r="AD21" i="5"/>
  <c r="AD23" i="5"/>
  <c r="AD28" i="5"/>
  <c r="AD9" i="5"/>
  <c r="AD29" i="5"/>
  <c r="AD14" i="5"/>
  <c r="AT14" i="5" s="1"/>
  <c r="AD24" i="5"/>
  <c r="AD27" i="5"/>
  <c r="AD15" i="5"/>
  <c r="AD10" i="5"/>
  <c r="AD25" i="5"/>
  <c r="AD17" i="5"/>
  <c r="AK22" i="5"/>
  <c r="AK16" i="5"/>
  <c r="AK9" i="5"/>
  <c r="AK17" i="5"/>
  <c r="AK7" i="5"/>
  <c r="AK24" i="5"/>
  <c r="AK27" i="5"/>
  <c r="AK19" i="5"/>
  <c r="AK21" i="5"/>
  <c r="AK13" i="5"/>
  <c r="AK18" i="5"/>
  <c r="AK15" i="5"/>
  <c r="AK29" i="5"/>
  <c r="AK12" i="5"/>
  <c r="AK8" i="5"/>
  <c r="AK6" i="5"/>
  <c r="AK28" i="5"/>
  <c r="AK20" i="5"/>
  <c r="AK11" i="5"/>
  <c r="AK10" i="5"/>
  <c r="AK26" i="5"/>
  <c r="AK25" i="5"/>
  <c r="AK23" i="5"/>
  <c r="AK14" i="5"/>
  <c r="AL9" i="6"/>
  <c r="AL16" i="6"/>
  <c r="AL19" i="6"/>
  <c r="AL6" i="6"/>
  <c r="AL24" i="6"/>
  <c r="AL17" i="6"/>
  <c r="AL28" i="6"/>
  <c r="AL7" i="6"/>
  <c r="AL11" i="6"/>
  <c r="AL29" i="6"/>
  <c r="AL20" i="6"/>
  <c r="AL8" i="6"/>
  <c r="AL26" i="6"/>
  <c r="AL14" i="6"/>
  <c r="AL15" i="6"/>
  <c r="AL12" i="6"/>
  <c r="AL18" i="6"/>
  <c r="AL21" i="6"/>
  <c r="AL10" i="6"/>
  <c r="AL25" i="6"/>
  <c r="AL13" i="6"/>
  <c r="AL22" i="6"/>
  <c r="AL23" i="6"/>
  <c r="AL27" i="6"/>
  <c r="AJ19" i="13"/>
  <c r="AJ24" i="13"/>
  <c r="AJ14" i="13"/>
  <c r="AJ15" i="13"/>
  <c r="AJ10" i="13"/>
  <c r="AJ8" i="13"/>
  <c r="AJ12" i="13"/>
  <c r="AJ21" i="13"/>
  <c r="AJ20" i="13"/>
  <c r="AJ13" i="13"/>
  <c r="AJ29" i="13"/>
  <c r="AJ9" i="13"/>
  <c r="AJ11" i="13"/>
  <c r="AJ6" i="13"/>
  <c r="AJ22" i="13"/>
  <c r="AR22" i="13" s="1"/>
  <c r="AJ18" i="13"/>
  <c r="AJ31" i="13"/>
  <c r="AJ27" i="13"/>
  <c r="AJ7" i="13"/>
  <c r="AJ28" i="13"/>
  <c r="AJ23" i="13"/>
  <c r="AJ17" i="13"/>
  <c r="AJ25" i="13"/>
  <c r="AJ30" i="13"/>
  <c r="AJ16" i="13"/>
  <c r="AR16" i="13" s="1"/>
  <c r="AJ26" i="13"/>
  <c r="AE21" i="5"/>
  <c r="AE26" i="5"/>
  <c r="AE28" i="5"/>
  <c r="AE7" i="5"/>
  <c r="AE17" i="5"/>
  <c r="AE11" i="5"/>
  <c r="AE25" i="5"/>
  <c r="AE10" i="5"/>
  <c r="AE15" i="5"/>
  <c r="AE12" i="5"/>
  <c r="AE9" i="5"/>
  <c r="AE13" i="5"/>
  <c r="AE29" i="5"/>
  <c r="AE23" i="5"/>
  <c r="AE18" i="5"/>
  <c r="AE19" i="5"/>
  <c r="AE14" i="5"/>
  <c r="AE8" i="5"/>
  <c r="AE27" i="5"/>
  <c r="AE22" i="5"/>
  <c r="AE6" i="5"/>
  <c r="AE20" i="5"/>
  <c r="AE16" i="5"/>
  <c r="AE24" i="5"/>
  <c r="AH16" i="13"/>
  <c r="AH20" i="13"/>
  <c r="AH17" i="13"/>
  <c r="AH24" i="13"/>
  <c r="AH29" i="13"/>
  <c r="AH30" i="13"/>
  <c r="AH14" i="13"/>
  <c r="AH13" i="13"/>
  <c r="AH19" i="13"/>
  <c r="AH23" i="13"/>
  <c r="AH31" i="13"/>
  <c r="AH11" i="13"/>
  <c r="AH28" i="13"/>
  <c r="AH18" i="13"/>
  <c r="AH21" i="13"/>
  <c r="AH12" i="13"/>
  <c r="AH10" i="13"/>
  <c r="AH6" i="13"/>
  <c r="AH8" i="13"/>
  <c r="AH15" i="13"/>
  <c r="AH27" i="13"/>
  <c r="AH9" i="13"/>
  <c r="AH22" i="13"/>
  <c r="AH7" i="13"/>
  <c r="AH25" i="13"/>
  <c r="AH26" i="13"/>
  <c r="T14" i="5"/>
  <c r="L14" i="5" s="1"/>
  <c r="T16" i="5"/>
  <c r="L16" i="5" s="1"/>
  <c r="T10" i="5"/>
  <c r="L10" i="5" s="1"/>
  <c r="T9" i="5"/>
  <c r="L9" i="5" s="1"/>
  <c r="T23" i="5"/>
  <c r="L23" i="5" s="1"/>
  <c r="T17" i="5"/>
  <c r="L17" i="5" s="1"/>
  <c r="T25" i="5"/>
  <c r="L25" i="5" s="1"/>
  <c r="T8" i="5"/>
  <c r="L8" i="5" s="1"/>
  <c r="T21" i="5"/>
  <c r="L21" i="5" s="1"/>
  <c r="T6" i="5"/>
  <c r="L6" i="5" s="1"/>
  <c r="T18" i="5"/>
  <c r="L18" i="5" s="1"/>
  <c r="T29" i="5"/>
  <c r="L29" i="5" s="1"/>
  <c r="T13" i="5"/>
  <c r="L13" i="5" s="1"/>
  <c r="T20" i="5"/>
  <c r="L20" i="5" s="1"/>
  <c r="T28" i="5"/>
  <c r="L28" i="5" s="1"/>
  <c r="T24" i="5"/>
  <c r="L24" i="5" s="1"/>
  <c r="T27" i="5"/>
  <c r="L27" i="5" s="1"/>
  <c r="T12" i="5"/>
  <c r="L12" i="5" s="1"/>
  <c r="T7" i="5"/>
  <c r="L7" i="5" s="1"/>
  <c r="T19" i="5"/>
  <c r="L19" i="5" s="1"/>
  <c r="T22" i="5"/>
  <c r="L22" i="5" s="1"/>
  <c r="T15" i="5"/>
  <c r="L15" i="5" s="1"/>
  <c r="T11" i="5"/>
  <c r="L11" i="5" s="1"/>
  <c r="T26" i="5"/>
  <c r="L26" i="5" s="1"/>
  <c r="AD22" i="13"/>
  <c r="AD6" i="13"/>
  <c r="AD28" i="13"/>
  <c r="AD30" i="13"/>
  <c r="AD24" i="13"/>
  <c r="AD10" i="13"/>
  <c r="AD26" i="13"/>
  <c r="AD16" i="13"/>
  <c r="AD20" i="13"/>
  <c r="AD9" i="13"/>
  <c r="AD19" i="13"/>
  <c r="AD27" i="13"/>
  <c r="AD29" i="13"/>
  <c r="AD7" i="13"/>
  <c r="AD13" i="13"/>
  <c r="AD31" i="13"/>
  <c r="AD18" i="13"/>
  <c r="AD8" i="13"/>
  <c r="AD25" i="13"/>
  <c r="AD17" i="13"/>
  <c r="AD15" i="13"/>
  <c r="AD23" i="13"/>
  <c r="AD11" i="13"/>
  <c r="AD21" i="13"/>
  <c r="AD12" i="13"/>
  <c r="AD14" i="13"/>
  <c r="AK25" i="4"/>
  <c r="AK26" i="4"/>
  <c r="AK28" i="4"/>
  <c r="AK27" i="4"/>
  <c r="AK22" i="4"/>
  <c r="AK12" i="4"/>
  <c r="AK17" i="4"/>
  <c r="AK15" i="4"/>
  <c r="AK16" i="4"/>
  <c r="AK29" i="4"/>
  <c r="AK21" i="4"/>
  <c r="AK14" i="4"/>
  <c r="AK11" i="4"/>
  <c r="AK24" i="4"/>
  <c r="AK13" i="4"/>
  <c r="AK20" i="4"/>
  <c r="AK9" i="4"/>
  <c r="AK18" i="4"/>
  <c r="AK7" i="4"/>
  <c r="AK8" i="4"/>
  <c r="AK6" i="4"/>
  <c r="AK23" i="4"/>
  <c r="AK10" i="4"/>
  <c r="AK19" i="4"/>
  <c r="AG14" i="13"/>
  <c r="AG15" i="13"/>
  <c r="AG19" i="13"/>
  <c r="AG20" i="13"/>
  <c r="AG30" i="13"/>
  <c r="AG11" i="13"/>
  <c r="AG31" i="13"/>
  <c r="AG21" i="13"/>
  <c r="AG18" i="13"/>
  <c r="AG26" i="13"/>
  <c r="AG25" i="13"/>
  <c r="AG12" i="13"/>
  <c r="AG9" i="13"/>
  <c r="AG16" i="13"/>
  <c r="AG22" i="13"/>
  <c r="AG27" i="13"/>
  <c r="AG28" i="13"/>
  <c r="AG23" i="13"/>
  <c r="AG10" i="13"/>
  <c r="AG6" i="13"/>
  <c r="AG17" i="13"/>
  <c r="AG24" i="13"/>
  <c r="AG13" i="13"/>
  <c r="AG7" i="13"/>
  <c r="AG8" i="13"/>
  <c r="AG29" i="13"/>
  <c r="AE18" i="13"/>
  <c r="AE12" i="13"/>
  <c r="AE9" i="13"/>
  <c r="AE20" i="13"/>
  <c r="AE26" i="13"/>
  <c r="AE21" i="13"/>
  <c r="AE27" i="13"/>
  <c r="AE15" i="13"/>
  <c r="AE19" i="13"/>
  <c r="AE8" i="13"/>
  <c r="AE25" i="13"/>
  <c r="AE10" i="13"/>
  <c r="AE17" i="13"/>
  <c r="AE22" i="13"/>
  <c r="AE6" i="13"/>
  <c r="AE23" i="13"/>
  <c r="AE29" i="13"/>
  <c r="AE24" i="13"/>
  <c r="AE30" i="13"/>
  <c r="AE16" i="13"/>
  <c r="AE11" i="13"/>
  <c r="AE28" i="13"/>
  <c r="AE14" i="13"/>
  <c r="AE7" i="13"/>
  <c r="AE13" i="13"/>
  <c r="AE31" i="13"/>
  <c r="T28" i="4"/>
  <c r="L28" i="4" s="1"/>
  <c r="T8" i="4"/>
  <c r="L8" i="4" s="1"/>
  <c r="T22" i="4"/>
  <c r="L22" i="4" s="1"/>
  <c r="T11" i="4"/>
  <c r="L11" i="4" s="1"/>
  <c r="T23" i="4"/>
  <c r="L23" i="4" s="1"/>
  <c r="T10" i="4"/>
  <c r="L10" i="4" s="1"/>
  <c r="T9" i="4"/>
  <c r="L9" i="4" s="1"/>
  <c r="T27" i="4"/>
  <c r="L27" i="4" s="1"/>
  <c r="T21" i="4"/>
  <c r="L21" i="4" s="1"/>
  <c r="T19" i="4"/>
  <c r="L19" i="4" s="1"/>
  <c r="T16" i="4"/>
  <c r="L16" i="4" s="1"/>
  <c r="T26" i="4"/>
  <c r="L26" i="4" s="1"/>
  <c r="T24" i="4"/>
  <c r="L24" i="4" s="1"/>
  <c r="T18" i="4"/>
  <c r="L18" i="4" s="1"/>
  <c r="T13" i="4"/>
  <c r="L13" i="4" s="1"/>
  <c r="T17" i="4"/>
  <c r="L17" i="4" s="1"/>
  <c r="T14" i="4"/>
  <c r="L14" i="4" s="1"/>
  <c r="T15" i="4"/>
  <c r="L15" i="4" s="1"/>
  <c r="T25" i="4"/>
  <c r="L25" i="4" s="1"/>
  <c r="T7" i="4"/>
  <c r="L7" i="4" s="1"/>
  <c r="T20" i="4"/>
  <c r="L20" i="4" s="1"/>
  <c r="T12" i="4"/>
  <c r="L12" i="4" s="1"/>
  <c r="T29" i="4"/>
  <c r="L29" i="4" s="1"/>
  <c r="T6" i="4"/>
  <c r="L6" i="4" s="1"/>
  <c r="AF13" i="4"/>
  <c r="AF16" i="4"/>
  <c r="AF22" i="4"/>
  <c r="AF25" i="4"/>
  <c r="AF14" i="4"/>
  <c r="AF19" i="4"/>
  <c r="AF24" i="4"/>
  <c r="AF18" i="4"/>
  <c r="AF21" i="4"/>
  <c r="AF10" i="4"/>
  <c r="AF27" i="4"/>
  <c r="AF29" i="4"/>
  <c r="AF6" i="4"/>
  <c r="AF17" i="4"/>
  <c r="AF20" i="4"/>
  <c r="AF26" i="4"/>
  <c r="AF12" i="4"/>
  <c r="AF9" i="4"/>
  <c r="AF11" i="4"/>
  <c r="AF8" i="4"/>
  <c r="AF7" i="4"/>
  <c r="AF28" i="4"/>
  <c r="AF15" i="4"/>
  <c r="AF23" i="4"/>
  <c r="AN23" i="5"/>
  <c r="AN27" i="5"/>
  <c r="AN7" i="5"/>
  <c r="AN21" i="5"/>
  <c r="AN18" i="5"/>
  <c r="AN16" i="5"/>
  <c r="AN8" i="5"/>
  <c r="AN19" i="5"/>
  <c r="AN20" i="5"/>
  <c r="AN15" i="5"/>
  <c r="AN25" i="5"/>
  <c r="AN9" i="5"/>
  <c r="AN12" i="5"/>
  <c r="AN6" i="5"/>
  <c r="AN11" i="5"/>
  <c r="AN29" i="5"/>
  <c r="AN14" i="5"/>
  <c r="AN13" i="5"/>
  <c r="AN17" i="5"/>
  <c r="AN28" i="5"/>
  <c r="AN24" i="5"/>
  <c r="AN22" i="5"/>
  <c r="AN26" i="5"/>
  <c r="AN10" i="5"/>
  <c r="AP11" i="5"/>
  <c r="AP21" i="5"/>
  <c r="AP8" i="5"/>
  <c r="AP13" i="5"/>
  <c r="AP19" i="5"/>
  <c r="AP14" i="5"/>
  <c r="AP18" i="5"/>
  <c r="AP26" i="5"/>
  <c r="AP6" i="5"/>
  <c r="AP10" i="5"/>
  <c r="AP12" i="5"/>
  <c r="AP25" i="5"/>
  <c r="AP16" i="5"/>
  <c r="AP9" i="5"/>
  <c r="AP15" i="5"/>
  <c r="AP22" i="5"/>
  <c r="AP28" i="5"/>
  <c r="AP17" i="5"/>
  <c r="AP23" i="5"/>
  <c r="AP29" i="5"/>
  <c r="AP20" i="5"/>
  <c r="AP7" i="5"/>
  <c r="AP27" i="5"/>
  <c r="AP24" i="5"/>
  <c r="AM26" i="6"/>
  <c r="AM18" i="6"/>
  <c r="AM22" i="6"/>
  <c r="AM29" i="6"/>
  <c r="AM10" i="6"/>
  <c r="AM17" i="6"/>
  <c r="AM15" i="6"/>
  <c r="AM19" i="6"/>
  <c r="AM11" i="6"/>
  <c r="AM27" i="6"/>
  <c r="AM25" i="6"/>
  <c r="AM20" i="6"/>
  <c r="AM12" i="6"/>
  <c r="AM9" i="6"/>
  <c r="AM13" i="6"/>
  <c r="AM28" i="6"/>
  <c r="AM16" i="6"/>
  <c r="AM14" i="6"/>
  <c r="AM8" i="6"/>
  <c r="AM7" i="6"/>
  <c r="AM24" i="6"/>
  <c r="AM23" i="6"/>
  <c r="AM21" i="6"/>
  <c r="AM6" i="6"/>
  <c r="AJ7" i="15"/>
  <c r="AJ27" i="15"/>
  <c r="AJ22" i="15"/>
  <c r="AJ13" i="15"/>
  <c r="AJ26" i="15"/>
  <c r="AJ11" i="15"/>
  <c r="AJ8" i="15"/>
  <c r="AJ18" i="15"/>
  <c r="AR18" i="15" s="1"/>
  <c r="AJ24" i="15"/>
  <c r="AJ25" i="15"/>
  <c r="AJ15" i="15"/>
  <c r="AJ29" i="15"/>
  <c r="AJ20" i="15"/>
  <c r="AJ17" i="15"/>
  <c r="AJ23" i="15"/>
  <c r="AJ9" i="15"/>
  <c r="AJ16" i="15"/>
  <c r="AJ21" i="15"/>
  <c r="AJ28" i="15"/>
  <c r="AJ10" i="15"/>
  <c r="AJ6" i="15"/>
  <c r="AJ12" i="15"/>
  <c r="AJ14" i="15"/>
  <c r="AJ19" i="15"/>
  <c r="AR19" i="15" s="1"/>
  <c r="AM10" i="4"/>
  <c r="AM11" i="4"/>
  <c r="AM24" i="4"/>
  <c r="AM7" i="4"/>
  <c r="AM27" i="4"/>
  <c r="AM18" i="4"/>
  <c r="AM23" i="4"/>
  <c r="AM12" i="4"/>
  <c r="AM17" i="4"/>
  <c r="AM9" i="4"/>
  <c r="AM16" i="4"/>
  <c r="AM25" i="4"/>
  <c r="AM26" i="4"/>
  <c r="AM15" i="4"/>
  <c r="AM29" i="4"/>
  <c r="AM21" i="4"/>
  <c r="AM28" i="4"/>
  <c r="AM6" i="4"/>
  <c r="AM13" i="4"/>
  <c r="AM22" i="4"/>
  <c r="AM20" i="4"/>
  <c r="AM14" i="4"/>
  <c r="AM19" i="4"/>
  <c r="AM8" i="4"/>
  <c r="AN24" i="13"/>
  <c r="AN28" i="13"/>
  <c r="AN11" i="13"/>
  <c r="AN22" i="13"/>
  <c r="AN26" i="13"/>
  <c r="AN23" i="13"/>
  <c r="AN15" i="13"/>
  <c r="AN16" i="13"/>
  <c r="AN19" i="13"/>
  <c r="AN12" i="13"/>
  <c r="AN27" i="13"/>
  <c r="AN21" i="13"/>
  <c r="AN6" i="13"/>
  <c r="AN31" i="13"/>
  <c r="AN18" i="13"/>
  <c r="AN20" i="13"/>
  <c r="AN8" i="13"/>
  <c r="AN25" i="13"/>
  <c r="AN29" i="13"/>
  <c r="AN13" i="13"/>
  <c r="AN30" i="13"/>
  <c r="AN7" i="13"/>
  <c r="AN14" i="13"/>
  <c r="AN10" i="13"/>
  <c r="AN9" i="13"/>
  <c r="AN17" i="13"/>
  <c r="T20" i="13"/>
  <c r="L20" i="13" s="1"/>
  <c r="T16" i="13"/>
  <c r="L16" i="13" s="1"/>
  <c r="T6" i="13"/>
  <c r="L6" i="13" s="1"/>
  <c r="T13" i="13"/>
  <c r="L13" i="13" s="1"/>
  <c r="T15" i="13"/>
  <c r="L15" i="13" s="1"/>
  <c r="T10" i="13"/>
  <c r="L10" i="13" s="1"/>
  <c r="T18" i="13"/>
  <c r="L18" i="13" s="1"/>
  <c r="T11" i="13"/>
  <c r="L11" i="13" s="1"/>
  <c r="T21" i="13"/>
  <c r="L21" i="13" s="1"/>
  <c r="T12" i="13"/>
  <c r="L12" i="13" s="1"/>
  <c r="T31" i="13"/>
  <c r="L31" i="13" s="1"/>
  <c r="T29" i="13"/>
  <c r="L29" i="13" s="1"/>
  <c r="T30" i="13"/>
  <c r="L30" i="13" s="1"/>
  <c r="T8" i="13"/>
  <c r="L8" i="13" s="1"/>
  <c r="T19" i="13"/>
  <c r="L19" i="13" s="1"/>
  <c r="T7" i="13"/>
  <c r="L7" i="13" s="1"/>
  <c r="T27" i="13"/>
  <c r="L27" i="13" s="1"/>
  <c r="T28" i="13"/>
  <c r="L28" i="13" s="1"/>
  <c r="T14" i="13"/>
  <c r="L14" i="13" s="1"/>
  <c r="T23" i="13"/>
  <c r="L23" i="13" s="1"/>
  <c r="T26" i="13"/>
  <c r="L26" i="13" s="1"/>
  <c r="T24" i="13"/>
  <c r="L24" i="13" s="1"/>
  <c r="T17" i="13"/>
  <c r="L17" i="13" s="1"/>
  <c r="T22" i="13"/>
  <c r="L22" i="13" s="1"/>
  <c r="T25" i="13"/>
  <c r="L25" i="13" s="1"/>
  <c r="T9" i="13"/>
  <c r="L9" i="13" s="1"/>
  <c r="AC26" i="4"/>
  <c r="AC22" i="4"/>
  <c r="AC13" i="4"/>
  <c r="AC6" i="4"/>
  <c r="AC24" i="4"/>
  <c r="AC8" i="4"/>
  <c r="AC21" i="4"/>
  <c r="AS21" i="4" s="1"/>
  <c r="AC23" i="4"/>
  <c r="AC9" i="4"/>
  <c r="AS9" i="4" s="1"/>
  <c r="AC29" i="4"/>
  <c r="AC27" i="4"/>
  <c r="AC10" i="4"/>
  <c r="AC28" i="4"/>
  <c r="AC16" i="4"/>
  <c r="AC14" i="4"/>
  <c r="AC25" i="4"/>
  <c r="AC12" i="4"/>
  <c r="AC11" i="4"/>
  <c r="AC17" i="4"/>
  <c r="AS17" i="4" s="1"/>
  <c r="AC20" i="4"/>
  <c r="AC7" i="4"/>
  <c r="AC15" i="4"/>
  <c r="AC19" i="4"/>
  <c r="AC18" i="4"/>
  <c r="AL24" i="4"/>
  <c r="AT24" i="4" s="1"/>
  <c r="AL7" i="4"/>
  <c r="AL15" i="4"/>
  <c r="AL9" i="4"/>
  <c r="AT9" i="4" s="1"/>
  <c r="AL22" i="4"/>
  <c r="AL28" i="4"/>
  <c r="AL10" i="4"/>
  <c r="AL11" i="4"/>
  <c r="AL19" i="4"/>
  <c r="AL21" i="4"/>
  <c r="AL27" i="4"/>
  <c r="AL18" i="4"/>
  <c r="AL23" i="4"/>
  <c r="AL16" i="4"/>
  <c r="AL26" i="4"/>
  <c r="AL6" i="4"/>
  <c r="AL14" i="4"/>
  <c r="AL25" i="4"/>
  <c r="AL12" i="4"/>
  <c r="AT12" i="4" s="1"/>
  <c r="AL13" i="4"/>
  <c r="AL20" i="4"/>
  <c r="AL8" i="4"/>
  <c r="AL17" i="4"/>
  <c r="AL29" i="4"/>
  <c r="AD21" i="6"/>
  <c r="AD22" i="6"/>
  <c r="AD16" i="6"/>
  <c r="AD10" i="6"/>
  <c r="AD24" i="6"/>
  <c r="AD28" i="6"/>
  <c r="AD20" i="6"/>
  <c r="AD13" i="6"/>
  <c r="AD19" i="6"/>
  <c r="AD12" i="6"/>
  <c r="AD26" i="6"/>
  <c r="AD23" i="6"/>
  <c r="AD9" i="6"/>
  <c r="AD25" i="6"/>
  <c r="AT25" i="6" s="1"/>
  <c r="AD14" i="6"/>
  <c r="AD18" i="6"/>
  <c r="AD15" i="6"/>
  <c r="AT15" i="6" s="1"/>
  <c r="AD6" i="6"/>
  <c r="AD7" i="6"/>
  <c r="AD17" i="6"/>
  <c r="AT17" i="6" s="1"/>
  <c r="AD27" i="6"/>
  <c r="AD8" i="6"/>
  <c r="AD11" i="6"/>
  <c r="AD29" i="6"/>
  <c r="AK13" i="6"/>
  <c r="AK12" i="6"/>
  <c r="AK24" i="6"/>
  <c r="AK14" i="6"/>
  <c r="AK8" i="6"/>
  <c r="AK9" i="6"/>
  <c r="AK15" i="6"/>
  <c r="AK7" i="6"/>
  <c r="AK23" i="6"/>
  <c r="AK17" i="6"/>
  <c r="AK18" i="6"/>
  <c r="AK16" i="6"/>
  <c r="AK6" i="6"/>
  <c r="AK10" i="6"/>
  <c r="AK28" i="6"/>
  <c r="AK25" i="6"/>
  <c r="AK19" i="6"/>
  <c r="AK27" i="6"/>
  <c r="AK20" i="6"/>
  <c r="AK29" i="6"/>
  <c r="AK22" i="6"/>
  <c r="AK26" i="6"/>
  <c r="AK11" i="6"/>
  <c r="AK21" i="6"/>
  <c r="AM11" i="5"/>
  <c r="AM29" i="5"/>
  <c r="AM19" i="5"/>
  <c r="AM7" i="5"/>
  <c r="AM22" i="5"/>
  <c r="AM18" i="5"/>
  <c r="AM23" i="5"/>
  <c r="AM20" i="5"/>
  <c r="AM15" i="5"/>
  <c r="AM24" i="5"/>
  <c r="AM10" i="5"/>
  <c r="AM16" i="5"/>
  <c r="AM9" i="5"/>
  <c r="AM17" i="5"/>
  <c r="AM12" i="5"/>
  <c r="AM13" i="5"/>
  <c r="AM21" i="5"/>
  <c r="AU21" i="5" s="1"/>
  <c r="AM8" i="5"/>
  <c r="AM27" i="5"/>
  <c r="AM25" i="5"/>
  <c r="AM6" i="5"/>
  <c r="AM14" i="5"/>
  <c r="AM26" i="5"/>
  <c r="AM28" i="5"/>
  <c r="AN11" i="6"/>
  <c r="AN23" i="6"/>
  <c r="AN26" i="6"/>
  <c r="AN12" i="6"/>
  <c r="AN9" i="6"/>
  <c r="AN16" i="6"/>
  <c r="AN19" i="6"/>
  <c r="AN6" i="6"/>
  <c r="AN10" i="6"/>
  <c r="AN7" i="6"/>
  <c r="AN22" i="6"/>
  <c r="AV22" i="6" s="1"/>
  <c r="AN15" i="6"/>
  <c r="AN8" i="6"/>
  <c r="AN28" i="6"/>
  <c r="AN14" i="6"/>
  <c r="AV14" i="6" s="1"/>
  <c r="AN25" i="6"/>
  <c r="AN13" i="6"/>
  <c r="AN27" i="6"/>
  <c r="AN18" i="6"/>
  <c r="AN21" i="6"/>
  <c r="AN17" i="6"/>
  <c r="AN24" i="6"/>
  <c r="AN20" i="6"/>
  <c r="AN29" i="6"/>
  <c r="AE7" i="6"/>
  <c r="AE14" i="6"/>
  <c r="AE9" i="6"/>
  <c r="AE22" i="6"/>
  <c r="AE26" i="6"/>
  <c r="AU26" i="6" s="1"/>
  <c r="AE11" i="6"/>
  <c r="AE6" i="6"/>
  <c r="AE21" i="6"/>
  <c r="AE24" i="6"/>
  <c r="AU24" i="6" s="1"/>
  <c r="AE12" i="6"/>
  <c r="AE29" i="6"/>
  <c r="AE28" i="6"/>
  <c r="AU28" i="6" s="1"/>
  <c r="AE10" i="6"/>
  <c r="AE17" i="6"/>
  <c r="AE13" i="6"/>
  <c r="AE23" i="6"/>
  <c r="AE16" i="6"/>
  <c r="AU16" i="6" s="1"/>
  <c r="AE8" i="6"/>
  <c r="AE19" i="6"/>
  <c r="AE15" i="6"/>
  <c r="AE18" i="6"/>
  <c r="AE25" i="6"/>
  <c r="AE27" i="6"/>
  <c r="AE20" i="6"/>
  <c r="AU20" i="6" s="1"/>
  <c r="AH20" i="6"/>
  <c r="AH17" i="6"/>
  <c r="AH23" i="6"/>
  <c r="AH7" i="6"/>
  <c r="AH27" i="6"/>
  <c r="AH14" i="6"/>
  <c r="AH19" i="6"/>
  <c r="AH29" i="6"/>
  <c r="AH22" i="6"/>
  <c r="AH16" i="6"/>
  <c r="AH21" i="6"/>
  <c r="AH11" i="6"/>
  <c r="AH6" i="6"/>
  <c r="AH10" i="6"/>
  <c r="AH12" i="6"/>
  <c r="AH24" i="6"/>
  <c r="AH8" i="6"/>
  <c r="AH9" i="6"/>
  <c r="AH28" i="6"/>
  <c r="AH18" i="6"/>
  <c r="AX18" i="6" s="1"/>
  <c r="AH15" i="6"/>
  <c r="AH13" i="6"/>
  <c r="AX13" i="6" s="1"/>
  <c r="AH25" i="6"/>
  <c r="AX25" i="6" s="1"/>
  <c r="AH26" i="6"/>
  <c r="T7" i="6"/>
  <c r="L7" i="6" s="1"/>
  <c r="T16" i="6"/>
  <c r="L16" i="6" s="1"/>
  <c r="T29" i="6"/>
  <c r="L29" i="6" s="1"/>
  <c r="T8" i="6"/>
  <c r="L8" i="6" s="1"/>
  <c r="T25" i="6"/>
  <c r="L25" i="6" s="1"/>
  <c r="T14" i="6"/>
  <c r="L14" i="6" s="1"/>
  <c r="T20" i="6"/>
  <c r="L20" i="6" s="1"/>
  <c r="T12" i="6"/>
  <c r="L12" i="6" s="1"/>
  <c r="T6" i="6"/>
  <c r="L6" i="6" s="1"/>
  <c r="T13" i="6"/>
  <c r="L13" i="6" s="1"/>
  <c r="T24" i="6"/>
  <c r="L24" i="6" s="1"/>
  <c r="T22" i="6"/>
  <c r="L22" i="6" s="1"/>
  <c r="T17" i="6"/>
  <c r="L17" i="6" s="1"/>
  <c r="T28" i="6"/>
  <c r="L28" i="6" s="1"/>
  <c r="T11" i="6"/>
  <c r="L11" i="6" s="1"/>
  <c r="T27" i="6"/>
  <c r="L27" i="6" s="1"/>
  <c r="T9" i="6"/>
  <c r="L9" i="6" s="1"/>
  <c r="T10" i="6"/>
  <c r="L10" i="6" s="1"/>
  <c r="T26" i="6"/>
  <c r="L26" i="6" s="1"/>
  <c r="T19" i="6"/>
  <c r="L19" i="6" s="1"/>
  <c r="T23" i="6"/>
  <c r="L23" i="6" s="1"/>
  <c r="T18" i="6"/>
  <c r="L18" i="6" s="1"/>
  <c r="T21" i="6"/>
  <c r="L21" i="6" s="1"/>
  <c r="T15" i="6"/>
  <c r="L15" i="6" s="1"/>
  <c r="T29" i="15"/>
  <c r="L29" i="15" s="1"/>
  <c r="T24" i="15"/>
  <c r="L24" i="15" s="1"/>
  <c r="T27" i="15"/>
  <c r="L27" i="15" s="1"/>
  <c r="T13" i="15"/>
  <c r="L13" i="15" s="1"/>
  <c r="T28" i="15"/>
  <c r="L28" i="15" s="1"/>
  <c r="T8" i="15"/>
  <c r="L8" i="15" s="1"/>
  <c r="T20" i="15"/>
  <c r="L20" i="15" s="1"/>
  <c r="T12" i="15"/>
  <c r="L12" i="15" s="1"/>
  <c r="T6" i="15"/>
  <c r="L6" i="15" s="1"/>
  <c r="T17" i="15"/>
  <c r="L17" i="15" s="1"/>
  <c r="T18" i="15"/>
  <c r="L18" i="15" s="1"/>
  <c r="T9" i="15"/>
  <c r="L9" i="15" s="1"/>
  <c r="T16" i="15"/>
  <c r="L16" i="15" s="1"/>
  <c r="T15" i="15"/>
  <c r="L15" i="15" s="1"/>
  <c r="T10" i="15"/>
  <c r="L10" i="15" s="1"/>
  <c r="T22" i="15"/>
  <c r="L22" i="15" s="1"/>
  <c r="T25" i="15"/>
  <c r="L25" i="15" s="1"/>
  <c r="T19" i="15"/>
  <c r="L19" i="15" s="1"/>
  <c r="T26" i="15"/>
  <c r="L26" i="15" s="1"/>
  <c r="T21" i="15"/>
  <c r="L21" i="15" s="1"/>
  <c r="T14" i="15"/>
  <c r="L14" i="15" s="1"/>
  <c r="T23" i="15"/>
  <c r="L23" i="15" s="1"/>
  <c r="T11" i="15"/>
  <c r="L11" i="15" s="1"/>
  <c r="T7" i="15"/>
  <c r="L7" i="15" s="1"/>
  <c r="AC13" i="15"/>
  <c r="AC14" i="15"/>
  <c r="AC22" i="15"/>
  <c r="AC9" i="15"/>
  <c r="AC10" i="15"/>
  <c r="AC27" i="15"/>
  <c r="AC29" i="15"/>
  <c r="AC12" i="15"/>
  <c r="AC26" i="15"/>
  <c r="AC20" i="15"/>
  <c r="AC23" i="15"/>
  <c r="AC25" i="15"/>
  <c r="AC15" i="15"/>
  <c r="AC21" i="15"/>
  <c r="AC28" i="15"/>
  <c r="AC19" i="15"/>
  <c r="AC6" i="15"/>
  <c r="AC17" i="15"/>
  <c r="AC8" i="15"/>
  <c r="AC11" i="15"/>
  <c r="AC18" i="15"/>
  <c r="AC24" i="15"/>
  <c r="AC16" i="15"/>
  <c r="AC7" i="15"/>
  <c r="AF20" i="13"/>
  <c r="AF23" i="13"/>
  <c r="AF6" i="13"/>
  <c r="AF12" i="13"/>
  <c r="AF16" i="13"/>
  <c r="AF29" i="13"/>
  <c r="AF9" i="13"/>
  <c r="AF18" i="13"/>
  <c r="AF21" i="13"/>
  <c r="AF8" i="13"/>
  <c r="AF25" i="13"/>
  <c r="AF27" i="13"/>
  <c r="AF15" i="13"/>
  <c r="AF7" i="13"/>
  <c r="AF24" i="13"/>
  <c r="AF14" i="13"/>
  <c r="AF10" i="13"/>
  <c r="AF31" i="13"/>
  <c r="AF28" i="13"/>
  <c r="AF19" i="13"/>
  <c r="AF11" i="13"/>
  <c r="AF22" i="13"/>
  <c r="AF26" i="13"/>
  <c r="AF17" i="13"/>
  <c r="AF13" i="13"/>
  <c r="AF30" i="13"/>
  <c r="AF23" i="15"/>
  <c r="AF6" i="15"/>
  <c r="AF15" i="15"/>
  <c r="AF20" i="15"/>
  <c r="AF29" i="15"/>
  <c r="AV29" i="15" s="1"/>
  <c r="AF19" i="15"/>
  <c r="AF12" i="15"/>
  <c r="AF10" i="15"/>
  <c r="AF14" i="15"/>
  <c r="AF7" i="15"/>
  <c r="AF25" i="15"/>
  <c r="AF9" i="15"/>
  <c r="AF13" i="15"/>
  <c r="AF27" i="15"/>
  <c r="AF8" i="15"/>
  <c r="AV8" i="15" s="1"/>
  <c r="AF21" i="15"/>
  <c r="AF17" i="15"/>
  <c r="AF16" i="15"/>
  <c r="AV16" i="15" s="1"/>
  <c r="AF11" i="15"/>
  <c r="AF24" i="15"/>
  <c r="AF28" i="15"/>
  <c r="AF22" i="15"/>
  <c r="AV22" i="15" s="1"/>
  <c r="AF26" i="15"/>
  <c r="AF18" i="15"/>
  <c r="AV18" i="15" s="1"/>
  <c r="AP29" i="15"/>
  <c r="AP20" i="15"/>
  <c r="AP7" i="15"/>
  <c r="AP21" i="15"/>
  <c r="AP15" i="15"/>
  <c r="AP27" i="15"/>
  <c r="AP10" i="15"/>
  <c r="AP17" i="15"/>
  <c r="AP19" i="15"/>
  <c r="AP28" i="15"/>
  <c r="AP16" i="15"/>
  <c r="AP25" i="15"/>
  <c r="AP24" i="15"/>
  <c r="AP12" i="15"/>
  <c r="AP14" i="15"/>
  <c r="AP6" i="15"/>
  <c r="AP9" i="15"/>
  <c r="AP26" i="15"/>
  <c r="AP13" i="15"/>
  <c r="AP8" i="15"/>
  <c r="AP11" i="15"/>
  <c r="AP22" i="15"/>
  <c r="AP23" i="15"/>
  <c r="AP18" i="15"/>
  <c r="AH14" i="5"/>
  <c r="AH7" i="5"/>
  <c r="AH25" i="5"/>
  <c r="AH28" i="5"/>
  <c r="AH18" i="5"/>
  <c r="AX18" i="5" s="1"/>
  <c r="AH27" i="5"/>
  <c r="AH12" i="5"/>
  <c r="AH13" i="5"/>
  <c r="AH23" i="5"/>
  <c r="AX23" i="5" s="1"/>
  <c r="AH6" i="5"/>
  <c r="AH21" i="5"/>
  <c r="AH29" i="5"/>
  <c r="AH11" i="5"/>
  <c r="AH16" i="5"/>
  <c r="AH26" i="5"/>
  <c r="AH15" i="5"/>
  <c r="AH10" i="5"/>
  <c r="AH9" i="5"/>
  <c r="AH19" i="5"/>
  <c r="AX19" i="5" s="1"/>
  <c r="AH20" i="5"/>
  <c r="AH17" i="5"/>
  <c r="AH24" i="5"/>
  <c r="AX24" i="5" s="1"/>
  <c r="AH22" i="5"/>
  <c r="AH8" i="5"/>
  <c r="AH28" i="15"/>
  <c r="AH13" i="15"/>
  <c r="AH23" i="15"/>
  <c r="AH18" i="15"/>
  <c r="AH21" i="15"/>
  <c r="AH26" i="15"/>
  <c r="AH27" i="15"/>
  <c r="AH10" i="15"/>
  <c r="AH9" i="15"/>
  <c r="AH15" i="15"/>
  <c r="AH20" i="15"/>
  <c r="AH6" i="15"/>
  <c r="AH19" i="15"/>
  <c r="AH12" i="15"/>
  <c r="AH11" i="15"/>
  <c r="AH16" i="15"/>
  <c r="AH7" i="15"/>
  <c r="AH25" i="15"/>
  <c r="AH17" i="15"/>
  <c r="AH14" i="15"/>
  <c r="AH8" i="15"/>
  <c r="AH24" i="15"/>
  <c r="AH22" i="15"/>
  <c r="AH29" i="15"/>
  <c r="AG17" i="6"/>
  <c r="AG16" i="6"/>
  <c r="AG22" i="6"/>
  <c r="AW22" i="6" s="1"/>
  <c r="AG14" i="6"/>
  <c r="AG19" i="6"/>
  <c r="AG26" i="6"/>
  <c r="AG9" i="6"/>
  <c r="AG18" i="6"/>
  <c r="AG28" i="6"/>
  <c r="AG21" i="6"/>
  <c r="AG29" i="6"/>
  <c r="AG24" i="6"/>
  <c r="AG7" i="6"/>
  <c r="AW7" i="6" s="1"/>
  <c r="AG25" i="6"/>
  <c r="AG15" i="6"/>
  <c r="AG12" i="6"/>
  <c r="AG20" i="6"/>
  <c r="AG27" i="6"/>
  <c r="AG6" i="6"/>
  <c r="AG13" i="6"/>
  <c r="AW13" i="6" s="1"/>
  <c r="AG11" i="6"/>
  <c r="AG10" i="6"/>
  <c r="AG8" i="6"/>
  <c r="AW8" i="6" s="1"/>
  <c r="AG23" i="6"/>
  <c r="AK16" i="13"/>
  <c r="AK30" i="13"/>
  <c r="AK12" i="13"/>
  <c r="AK28" i="13"/>
  <c r="AK11" i="13"/>
  <c r="AK22" i="13"/>
  <c r="AK20" i="13"/>
  <c r="AS20" i="13" s="1"/>
  <c r="AK7" i="13"/>
  <c r="AK24" i="13"/>
  <c r="AK8" i="13"/>
  <c r="AS8" i="13" s="1"/>
  <c r="AK15" i="13"/>
  <c r="AS15" i="13" s="1"/>
  <c r="AK17" i="13"/>
  <c r="AK31" i="13"/>
  <c r="AS31" i="13" s="1"/>
  <c r="AK18" i="13"/>
  <c r="AS18" i="13" s="1"/>
  <c r="AK14" i="13"/>
  <c r="AS14" i="13" s="1"/>
  <c r="AK21" i="13"/>
  <c r="AK19" i="13"/>
  <c r="AK29" i="13"/>
  <c r="AS29" i="13" s="1"/>
  <c r="AK26" i="13"/>
  <c r="AK25" i="13"/>
  <c r="AK13" i="13"/>
  <c r="AK9" i="13"/>
  <c r="AK10" i="13"/>
  <c r="AK27" i="13"/>
  <c r="AK23" i="13"/>
  <c r="AK6" i="13"/>
  <c r="AO25" i="4"/>
  <c r="AO11" i="4"/>
  <c r="AO17" i="4"/>
  <c r="AO21" i="4"/>
  <c r="AO15" i="4"/>
  <c r="AO26" i="4"/>
  <c r="AO16" i="4"/>
  <c r="AO14" i="4"/>
  <c r="AO13" i="4"/>
  <c r="AO8" i="4"/>
  <c r="AO19" i="4"/>
  <c r="AO23" i="4"/>
  <c r="AO10" i="4"/>
  <c r="AO12" i="4"/>
  <c r="AO18" i="4"/>
  <c r="AO24" i="4"/>
  <c r="AO6" i="4"/>
  <c r="AO29" i="4"/>
  <c r="AO22" i="4"/>
  <c r="AO20" i="4"/>
  <c r="AO9" i="4"/>
  <c r="AO7" i="4"/>
  <c r="AO27" i="4"/>
  <c r="AO28" i="4"/>
  <c r="AP13" i="13"/>
  <c r="AP7" i="13"/>
  <c r="AP29" i="13"/>
  <c r="AP8" i="13"/>
  <c r="AP22" i="13"/>
  <c r="AP28" i="13"/>
  <c r="AP17" i="13"/>
  <c r="AP27" i="13"/>
  <c r="AP31" i="13"/>
  <c r="AP11" i="13"/>
  <c r="AP30" i="13"/>
  <c r="AP9" i="13"/>
  <c r="AP21" i="13"/>
  <c r="AP20" i="13"/>
  <c r="AP6" i="13"/>
  <c r="AP26" i="13"/>
  <c r="AP18" i="13"/>
  <c r="AP15" i="13"/>
  <c r="AP10" i="13"/>
  <c r="AP19" i="13"/>
  <c r="AP25" i="13"/>
  <c r="AX25" i="13" s="1"/>
  <c r="AP14" i="13"/>
  <c r="AP23" i="13"/>
  <c r="AP16" i="13"/>
  <c r="AP12" i="13"/>
  <c r="AP24" i="13"/>
  <c r="AF11" i="5"/>
  <c r="AV11" i="5" s="1"/>
  <c r="AF26" i="5"/>
  <c r="AF14" i="5"/>
  <c r="AV14" i="5" s="1"/>
  <c r="AF23" i="5"/>
  <c r="AF21" i="5"/>
  <c r="AF9" i="5"/>
  <c r="AV9" i="5" s="1"/>
  <c r="AF16" i="5"/>
  <c r="AF27" i="5"/>
  <c r="AV27" i="5" s="1"/>
  <c r="AF10" i="5"/>
  <c r="AF22" i="5"/>
  <c r="AF25" i="5"/>
  <c r="AF7" i="5"/>
  <c r="AF19" i="5"/>
  <c r="AF28" i="5"/>
  <c r="AV28" i="5" s="1"/>
  <c r="AF20" i="5"/>
  <c r="AF17" i="5"/>
  <c r="AF24" i="5"/>
  <c r="AF8" i="5"/>
  <c r="AF6" i="5"/>
  <c r="AF15" i="5"/>
  <c r="AF18" i="5"/>
  <c r="AF29" i="5"/>
  <c r="AV29" i="5" s="1"/>
  <c r="AF13" i="5"/>
  <c r="AF12" i="5"/>
  <c r="AH20" i="4"/>
  <c r="AH18" i="4"/>
  <c r="AH7" i="4"/>
  <c r="AH11" i="4"/>
  <c r="AH17" i="4"/>
  <c r="AH21" i="4"/>
  <c r="AH19" i="4"/>
  <c r="AH6" i="4"/>
  <c r="AH24" i="4"/>
  <c r="AH15" i="4"/>
  <c r="AH14" i="4"/>
  <c r="AH9" i="4"/>
  <c r="AH12" i="4"/>
  <c r="AH28" i="4"/>
  <c r="AH13" i="4"/>
  <c r="AH27" i="4"/>
  <c r="AH23" i="4"/>
  <c r="AH29" i="4"/>
  <c r="AH8" i="4"/>
  <c r="AH10" i="4"/>
  <c r="AH26" i="4"/>
  <c r="AH22" i="4"/>
  <c r="AH25" i="4"/>
  <c r="AH16" i="4"/>
  <c r="AN23" i="4"/>
  <c r="AN28" i="4"/>
  <c r="AN7" i="4"/>
  <c r="AV7" i="4" s="1"/>
  <c r="AN18" i="4"/>
  <c r="AN25" i="4"/>
  <c r="AN8" i="4"/>
  <c r="AV8" i="4" s="1"/>
  <c r="AN9" i="4"/>
  <c r="AN21" i="4"/>
  <c r="AN13" i="4"/>
  <c r="AN24" i="4"/>
  <c r="AN14" i="4"/>
  <c r="AV14" i="4" s="1"/>
  <c r="AN29" i="4"/>
  <c r="AN19" i="4"/>
  <c r="AN26" i="4"/>
  <c r="AN22" i="4"/>
  <c r="AN15" i="4"/>
  <c r="AN17" i="4"/>
  <c r="AN20" i="4"/>
  <c r="AN10" i="4"/>
  <c r="AN12" i="4"/>
  <c r="AN16" i="4"/>
  <c r="AN6" i="4"/>
  <c r="AN11" i="4"/>
  <c r="AN27" i="4"/>
  <c r="AJ24" i="4"/>
  <c r="AJ18" i="4"/>
  <c r="AJ10" i="4"/>
  <c r="AJ15" i="4"/>
  <c r="AJ25" i="4"/>
  <c r="AJ21" i="4"/>
  <c r="AJ27" i="4"/>
  <c r="AJ7" i="4"/>
  <c r="AJ11" i="4"/>
  <c r="AJ9" i="4"/>
  <c r="AR9" i="4" s="1"/>
  <c r="AJ14" i="4"/>
  <c r="AJ28" i="4"/>
  <c r="AJ23" i="4"/>
  <c r="AR23" i="4" s="1"/>
  <c r="AJ12" i="4"/>
  <c r="AJ22" i="4"/>
  <c r="AR22" i="4" s="1"/>
  <c r="AJ29" i="4"/>
  <c r="AJ13" i="4"/>
  <c r="AR13" i="4" s="1"/>
  <c r="AJ8" i="4"/>
  <c r="AJ6" i="4"/>
  <c r="AJ17" i="4"/>
  <c r="AR17" i="4" s="1"/>
  <c r="AJ26" i="4"/>
  <c r="AJ16" i="4"/>
  <c r="AJ20" i="4"/>
  <c r="AJ19" i="4"/>
  <c r="AG13" i="4"/>
  <c r="AG15" i="4"/>
  <c r="AG9" i="4"/>
  <c r="AG26" i="4"/>
  <c r="AG22" i="4"/>
  <c r="AW22" i="4" s="1"/>
  <c r="AG17" i="4"/>
  <c r="AG6" i="4"/>
  <c r="AG11" i="4"/>
  <c r="AG8" i="4"/>
  <c r="AG29" i="4"/>
  <c r="AG23" i="4"/>
  <c r="AG21" i="4"/>
  <c r="AG7" i="4"/>
  <c r="AG27" i="4"/>
  <c r="AG12" i="4"/>
  <c r="AG20" i="4"/>
  <c r="AG28" i="4"/>
  <c r="AG18" i="4"/>
  <c r="AG25" i="4"/>
  <c r="AG14" i="4"/>
  <c r="AG24" i="4"/>
  <c r="AG19" i="4"/>
  <c r="AG16" i="4"/>
  <c r="AG10" i="4"/>
  <c r="AL6" i="13"/>
  <c r="AL19" i="13"/>
  <c r="AL30" i="13"/>
  <c r="AL9" i="13"/>
  <c r="AL29" i="13"/>
  <c r="AL12" i="13"/>
  <c r="AL17" i="13"/>
  <c r="AL20" i="13"/>
  <c r="AL10" i="13"/>
  <c r="AL11" i="13"/>
  <c r="AL24" i="13"/>
  <c r="AL27" i="13"/>
  <c r="AL28" i="13"/>
  <c r="AL7" i="13"/>
  <c r="AL8" i="13"/>
  <c r="AL23" i="13"/>
  <c r="AL16" i="13"/>
  <c r="AL15" i="13"/>
  <c r="AL14" i="13"/>
  <c r="AL18" i="13"/>
  <c r="AL25" i="13"/>
  <c r="AL31" i="13"/>
  <c r="AL22" i="13"/>
  <c r="AL13" i="13"/>
  <c r="AL26" i="13"/>
  <c r="AL21" i="13"/>
  <c r="AB6" i="6"/>
  <c r="AB11" i="6"/>
  <c r="AB20" i="6"/>
  <c r="AB16" i="6"/>
  <c r="AB15" i="6"/>
  <c r="AB10" i="6"/>
  <c r="AB28" i="6"/>
  <c r="AB24" i="6"/>
  <c r="AB17" i="6"/>
  <c r="AB13" i="6"/>
  <c r="AB27" i="6"/>
  <c r="AB19" i="6"/>
  <c r="AB29" i="6"/>
  <c r="AB21" i="6"/>
  <c r="AB18" i="6"/>
  <c r="AB12" i="6"/>
  <c r="AB23" i="6"/>
  <c r="AB14" i="6"/>
  <c r="AB22" i="6"/>
  <c r="AB25" i="6"/>
  <c r="AB9" i="6"/>
  <c r="AB7" i="6"/>
  <c r="AB8" i="6"/>
  <c r="AB26" i="6"/>
  <c r="AP17" i="4"/>
  <c r="AP21" i="4"/>
  <c r="AP14" i="4"/>
  <c r="AP20" i="4"/>
  <c r="AP11" i="4"/>
  <c r="AP10" i="4"/>
  <c r="AP7" i="4"/>
  <c r="AP19" i="4"/>
  <c r="AP26" i="4"/>
  <c r="AP16" i="4"/>
  <c r="AP27" i="4"/>
  <c r="AP9" i="4"/>
  <c r="AP29" i="4"/>
  <c r="AP18" i="4"/>
  <c r="AP23" i="4"/>
  <c r="AP22" i="4"/>
  <c r="AP15" i="4"/>
  <c r="AP13" i="4"/>
  <c r="AP25" i="4"/>
  <c r="AP24" i="4"/>
  <c r="AP12" i="4"/>
  <c r="AP6" i="4"/>
  <c r="AP28" i="4"/>
  <c r="AP8" i="4"/>
  <c r="AE29" i="4"/>
  <c r="AE26" i="4"/>
  <c r="AE8" i="4"/>
  <c r="AE12" i="4"/>
  <c r="AU12" i="4" s="1"/>
  <c r="AE18" i="4"/>
  <c r="AE17" i="4"/>
  <c r="AE25" i="4"/>
  <c r="AE19" i="4"/>
  <c r="AE9" i="4"/>
  <c r="AE6" i="4"/>
  <c r="AE13" i="4"/>
  <c r="AU13" i="4" s="1"/>
  <c r="AE10" i="4"/>
  <c r="AE27" i="4"/>
  <c r="AU27" i="4" s="1"/>
  <c r="AE15" i="4"/>
  <c r="AU15" i="4" s="1"/>
  <c r="AE14" i="4"/>
  <c r="AE20" i="4"/>
  <c r="AE7" i="4"/>
  <c r="AE11" i="4"/>
  <c r="AE21" i="4"/>
  <c r="AE24" i="4"/>
  <c r="AE23" i="4"/>
  <c r="AE22" i="4"/>
  <c r="AE16" i="4"/>
  <c r="AU16" i="4" s="1"/>
  <c r="AE28" i="4"/>
  <c r="AK29" i="15"/>
  <c r="AK27" i="15"/>
  <c r="AK14" i="15"/>
  <c r="AK12" i="15"/>
  <c r="AS12" i="15" s="1"/>
  <c r="AK11" i="15"/>
  <c r="AK16" i="15"/>
  <c r="AK15" i="15"/>
  <c r="AK28" i="15"/>
  <c r="AK9" i="15"/>
  <c r="AK22" i="15"/>
  <c r="AK10" i="15"/>
  <c r="AK23" i="15"/>
  <c r="AK20" i="15"/>
  <c r="AK24" i="15"/>
  <c r="AK18" i="15"/>
  <c r="AK26" i="15"/>
  <c r="AK7" i="15"/>
  <c r="AK6" i="15"/>
  <c r="AK8" i="15"/>
  <c r="AS8" i="15" s="1"/>
  <c r="AK17" i="15"/>
  <c r="AK19" i="15"/>
  <c r="AK13" i="15"/>
  <c r="AK21" i="15"/>
  <c r="AK25" i="15"/>
  <c r="AS25" i="15" s="1"/>
  <c r="AC21" i="6"/>
  <c r="AC6" i="6"/>
  <c r="AC27" i="6"/>
  <c r="AC11" i="6"/>
  <c r="AC19" i="6"/>
  <c r="AC10" i="6"/>
  <c r="AC28" i="6"/>
  <c r="AS28" i="6" s="1"/>
  <c r="AC14" i="6"/>
  <c r="AC29" i="6"/>
  <c r="AC9" i="6"/>
  <c r="AC17" i="6"/>
  <c r="AC7" i="6"/>
  <c r="AC20" i="6"/>
  <c r="AC8" i="6"/>
  <c r="AC18" i="6"/>
  <c r="AS18" i="6" s="1"/>
  <c r="AC16" i="6"/>
  <c r="AS16" i="6" s="1"/>
  <c r="AC23" i="6"/>
  <c r="AS23" i="6" s="1"/>
  <c r="AC24" i="6"/>
  <c r="AC15" i="6"/>
  <c r="AC12" i="6"/>
  <c r="AC22" i="6"/>
  <c r="AC13" i="6"/>
  <c r="AC25" i="6"/>
  <c r="AC26" i="6"/>
  <c r="AL8" i="15"/>
  <c r="AT8" i="15" s="1"/>
  <c r="AL7" i="15"/>
  <c r="AL21" i="15"/>
  <c r="AL29" i="15"/>
  <c r="AL24" i="15"/>
  <c r="AL11" i="15"/>
  <c r="AL10" i="15"/>
  <c r="AL16" i="15"/>
  <c r="AL14" i="15"/>
  <c r="AL15" i="15"/>
  <c r="AL22" i="15"/>
  <c r="AL17" i="15"/>
  <c r="AL9" i="15"/>
  <c r="AT9" i="15" s="1"/>
  <c r="AL6" i="15"/>
  <c r="AL27" i="15"/>
  <c r="AL19" i="15"/>
  <c r="AT19" i="15" s="1"/>
  <c r="AL13" i="15"/>
  <c r="AL28" i="15"/>
  <c r="AL12" i="15"/>
  <c r="AT12" i="15" s="1"/>
  <c r="AL23" i="15"/>
  <c r="AL26" i="15"/>
  <c r="AL25" i="15"/>
  <c r="AL20" i="15"/>
  <c r="AL18" i="15"/>
  <c r="AB20" i="5"/>
  <c r="AB15" i="5"/>
  <c r="AB18" i="5"/>
  <c r="AB8" i="5"/>
  <c r="AR8" i="5" s="1"/>
  <c r="AB14" i="5"/>
  <c r="AR14" i="5" s="1"/>
  <c r="AB21" i="5"/>
  <c r="AB11" i="5"/>
  <c r="AR11" i="5" s="1"/>
  <c r="AB24" i="5"/>
  <c r="AB25" i="5"/>
  <c r="AB9" i="5"/>
  <c r="AB27" i="5"/>
  <c r="AB26" i="5"/>
  <c r="AR26" i="5" s="1"/>
  <c r="AB19" i="5"/>
  <c r="AB7" i="5"/>
  <c r="AB16" i="5"/>
  <c r="AB28" i="5"/>
  <c r="AR28" i="5" s="1"/>
  <c r="AB12" i="5"/>
  <c r="AB17" i="5"/>
  <c r="AB23" i="5"/>
  <c r="AB29" i="5"/>
  <c r="AB13" i="5"/>
  <c r="AR13" i="5" s="1"/>
  <c r="AB10" i="5"/>
  <c r="AB22" i="5"/>
  <c r="AR22" i="5" s="1"/>
  <c r="AB6" i="5"/>
  <c r="AR6" i="5" s="1"/>
  <c r="AJ18" i="6"/>
  <c r="AJ11" i="6"/>
  <c r="AJ25" i="6"/>
  <c r="AJ15" i="6"/>
  <c r="AJ24" i="6"/>
  <c r="AJ7" i="6"/>
  <c r="AJ12" i="6"/>
  <c r="AJ17" i="6"/>
  <c r="AJ9" i="6"/>
  <c r="AJ16" i="6"/>
  <c r="AJ28" i="6"/>
  <c r="AJ26" i="6"/>
  <c r="AJ23" i="6"/>
  <c r="AJ6" i="6"/>
  <c r="AJ21" i="6"/>
  <c r="AJ27" i="6"/>
  <c r="AJ22" i="6"/>
  <c r="AJ19" i="6"/>
  <c r="AJ8" i="6"/>
  <c r="AJ10" i="6"/>
  <c r="AJ13" i="6"/>
  <c r="AJ14" i="6"/>
  <c r="AJ20" i="6"/>
  <c r="AJ29" i="6"/>
  <c r="AM7" i="13"/>
  <c r="AM20" i="13"/>
  <c r="AM26" i="13"/>
  <c r="AM31" i="13"/>
  <c r="AM17" i="13"/>
  <c r="AM29" i="13"/>
  <c r="AM13" i="13"/>
  <c r="AU13" i="13" s="1"/>
  <c r="AM6" i="13"/>
  <c r="AM28" i="13"/>
  <c r="AM21" i="13"/>
  <c r="AM30" i="13"/>
  <c r="AM9" i="13"/>
  <c r="AM22" i="13"/>
  <c r="AM16" i="13"/>
  <c r="AM25" i="13"/>
  <c r="AM19" i="13"/>
  <c r="AM15" i="13"/>
  <c r="AM14" i="13"/>
  <c r="AM11" i="13"/>
  <c r="AU11" i="13" s="1"/>
  <c r="AM18" i="13"/>
  <c r="AM12" i="13"/>
  <c r="AM24" i="13"/>
  <c r="AM10" i="13"/>
  <c r="AM23" i="13"/>
  <c r="AM27" i="13"/>
  <c r="AU27" i="13" s="1"/>
  <c r="AM8" i="13"/>
  <c r="AO22" i="13"/>
  <c r="AW22" i="13" s="1"/>
  <c r="AO20" i="13"/>
  <c r="AW20" i="13" s="1"/>
  <c r="AO21" i="13"/>
  <c r="AO18" i="13"/>
  <c r="AO25" i="13"/>
  <c r="AW25" i="13" s="1"/>
  <c r="AO12" i="13"/>
  <c r="AW12" i="13" s="1"/>
  <c r="AO11" i="13"/>
  <c r="AO27" i="13"/>
  <c r="AO28" i="13"/>
  <c r="AO15" i="13"/>
  <c r="AO14" i="13"/>
  <c r="AW14" i="13" s="1"/>
  <c r="AO17" i="13"/>
  <c r="AO13" i="13"/>
  <c r="AW13" i="13" s="1"/>
  <c r="AO7" i="13"/>
  <c r="AW7" i="13" s="1"/>
  <c r="AO9" i="13"/>
  <c r="AW9" i="13" s="1"/>
  <c r="AO31" i="13"/>
  <c r="AO24" i="13"/>
  <c r="AO23" i="13"/>
  <c r="AO29" i="13"/>
  <c r="AO26" i="13"/>
  <c r="AW26" i="13" s="1"/>
  <c r="AO30" i="13"/>
  <c r="AO16" i="13"/>
  <c r="AO10" i="13"/>
  <c r="AO8" i="13"/>
  <c r="AO6" i="13"/>
  <c r="AO19" i="13"/>
  <c r="AC11" i="5"/>
  <c r="AS11" i="5" s="1"/>
  <c r="AC26" i="5"/>
  <c r="AC18" i="5"/>
  <c r="AC7" i="5"/>
  <c r="AC16" i="5"/>
  <c r="AC20" i="5"/>
  <c r="AC9" i="5"/>
  <c r="AC10" i="5"/>
  <c r="AC17" i="5"/>
  <c r="AC19" i="5"/>
  <c r="AC29" i="5"/>
  <c r="AS29" i="5" s="1"/>
  <c r="AC28" i="5"/>
  <c r="AC23" i="5"/>
  <c r="AS23" i="5" s="1"/>
  <c r="AC21" i="5"/>
  <c r="AC25" i="5"/>
  <c r="AC15" i="5"/>
  <c r="AC8" i="5"/>
  <c r="AS8" i="5" s="1"/>
  <c r="AC14" i="5"/>
  <c r="AS14" i="5" s="1"/>
  <c r="AC12" i="5"/>
  <c r="AC6" i="5"/>
  <c r="AC24" i="5"/>
  <c r="AC22" i="5"/>
  <c r="AC13" i="5"/>
  <c r="AC27" i="5"/>
  <c r="AU13" i="6" l="1"/>
  <c r="AT29" i="6"/>
  <c r="AV23" i="13"/>
  <c r="AT15" i="5"/>
  <c r="AT22" i="5"/>
  <c r="AR29" i="15"/>
  <c r="AS9" i="6"/>
  <c r="AR25" i="13"/>
  <c r="AX26" i="6"/>
  <c r="AT16" i="5"/>
  <c r="AU10" i="6"/>
  <c r="AR27" i="4"/>
  <c r="AT19" i="6"/>
  <c r="AT6" i="6"/>
  <c r="AR23" i="6"/>
  <c r="AX12" i="15"/>
  <c r="AS29" i="4"/>
  <c r="AU6" i="4"/>
  <c r="AU14" i="6"/>
  <c r="AR25" i="5"/>
  <c r="AV26" i="4"/>
  <c r="AR11" i="13"/>
  <c r="AS13" i="4"/>
  <c r="AR21" i="4"/>
  <c r="AS7" i="6"/>
  <c r="AV18" i="6"/>
  <c r="AV23" i="15"/>
  <c r="AR16" i="15"/>
  <c r="AW7" i="5"/>
  <c r="AV27" i="15"/>
  <c r="AU13" i="5"/>
  <c r="AT8" i="6"/>
  <c r="AT17" i="4"/>
  <c r="AX28" i="6"/>
  <c r="AR8" i="15"/>
  <c r="AW6" i="4"/>
  <c r="AW28" i="5"/>
  <c r="AT9" i="5"/>
  <c r="AS20" i="4"/>
  <c r="AW11" i="4"/>
  <c r="AS10" i="6"/>
  <c r="AV20" i="5"/>
  <c r="AR26" i="6"/>
  <c r="AX26" i="15"/>
  <c r="AV15" i="5"/>
  <c r="AR26" i="15"/>
  <c r="AT26" i="6"/>
  <c r="AS15" i="6"/>
  <c r="AT28" i="5"/>
  <c r="AT6" i="5"/>
  <c r="AW29" i="5"/>
  <c r="AX20" i="13"/>
  <c r="AW25" i="4"/>
  <c r="AR9" i="6"/>
  <c r="AT24" i="5"/>
  <c r="AX23" i="15"/>
  <c r="AT11" i="6"/>
  <c r="AW9" i="4"/>
  <c r="AS25" i="13"/>
  <c r="AV20" i="15"/>
  <c r="AV24" i="15"/>
  <c r="AV28" i="6"/>
  <c r="AV7" i="6"/>
  <c r="AW6" i="6"/>
  <c r="AW15" i="6"/>
  <c r="AW9" i="6"/>
  <c r="AX8" i="6"/>
  <c r="AX6" i="6"/>
  <c r="AX22" i="6"/>
  <c r="AX27" i="6"/>
  <c r="AV13" i="6"/>
  <c r="AV8" i="6"/>
  <c r="AV9" i="6"/>
  <c r="AV11" i="6"/>
  <c r="AX19" i="15"/>
  <c r="AT19" i="5"/>
  <c r="AX9" i="15"/>
  <c r="AW14" i="15"/>
  <c r="AR21" i="15"/>
  <c r="AR17" i="15"/>
  <c r="AR27" i="15"/>
  <c r="AX15" i="6"/>
  <c r="AX20" i="6"/>
  <c r="AR20" i="15"/>
  <c r="AX29" i="6"/>
  <c r="AR13" i="15"/>
  <c r="AU20" i="15"/>
  <c r="AX18" i="15"/>
  <c r="AW23" i="5"/>
  <c r="AU17" i="15"/>
  <c r="AS27" i="13"/>
  <c r="AW14" i="6"/>
  <c r="AX21" i="6"/>
  <c r="AR12" i="5"/>
  <c r="AV10" i="6"/>
  <c r="AR14" i="13"/>
  <c r="AR24" i="5"/>
  <c r="AW16" i="6"/>
  <c r="AV29" i="6"/>
  <c r="AV25" i="6"/>
  <c r="AS21" i="5"/>
  <c r="AS26" i="5"/>
  <c r="AW31" i="13"/>
  <c r="AT25" i="15"/>
  <c r="AT11" i="15"/>
  <c r="AT20" i="13"/>
  <c r="AX14" i="13"/>
  <c r="AS22" i="5"/>
  <c r="AU26" i="15"/>
  <c r="AW26" i="15"/>
  <c r="AV21" i="15"/>
  <c r="AU17" i="6"/>
  <c r="AW26" i="4"/>
  <c r="AT21" i="5"/>
  <c r="AR10" i="5"/>
  <c r="AS22" i="6"/>
  <c r="AR11" i="15"/>
  <c r="AR28" i="13"/>
  <c r="AR9" i="13"/>
  <c r="AR6" i="15"/>
  <c r="AR10" i="13"/>
  <c r="AW8" i="15"/>
  <c r="AR23" i="5"/>
  <c r="AR27" i="13"/>
  <c r="AU10" i="5"/>
  <c r="AT13" i="4"/>
  <c r="AT6" i="15"/>
  <c r="AT21" i="4"/>
  <c r="AT10" i="4"/>
  <c r="AV27" i="4"/>
  <c r="AV15" i="4"/>
  <c r="AW10" i="13"/>
  <c r="AT24" i="15"/>
  <c r="AS20" i="6"/>
  <c r="AU29" i="4"/>
  <c r="AT22" i="13"/>
  <c r="AR10" i="4"/>
  <c r="AV11" i="4"/>
  <c r="AV22" i="4"/>
  <c r="AV25" i="5"/>
  <c r="AX31" i="13"/>
  <c r="AX22" i="13"/>
  <c r="AX12" i="5"/>
  <c r="AV11" i="15"/>
  <c r="AT9" i="6"/>
  <c r="AT24" i="6"/>
  <c r="AT23" i="4"/>
  <c r="AT22" i="4"/>
  <c r="AS28" i="5"/>
  <c r="AS7" i="5"/>
  <c r="AU18" i="13"/>
  <c r="AT23" i="15"/>
  <c r="AT17" i="15"/>
  <c r="AU24" i="4"/>
  <c r="AU19" i="4"/>
  <c r="AT15" i="13"/>
  <c r="AT12" i="13"/>
  <c r="AR16" i="4"/>
  <c r="AR8" i="4"/>
  <c r="AV20" i="4"/>
  <c r="AV24" i="4"/>
  <c r="AX8" i="13"/>
  <c r="AS6" i="13"/>
  <c r="AS9" i="13"/>
  <c r="AV7" i="15"/>
  <c r="AV19" i="15"/>
  <c r="AS14" i="4"/>
  <c r="AT16" i="6"/>
  <c r="AT29" i="5"/>
  <c r="AW6" i="15"/>
  <c r="AW20" i="5"/>
  <c r="AW11" i="5"/>
  <c r="AT26" i="15"/>
  <c r="AR6" i="4"/>
  <c r="AV12" i="15"/>
  <c r="AR12" i="13"/>
  <c r="AT27" i="15"/>
  <c r="AT22" i="15"/>
  <c r="AT21" i="15"/>
  <c r="AR11" i="4"/>
  <c r="AR12" i="15"/>
  <c r="AW25" i="15"/>
  <c r="AX10" i="6"/>
  <c r="AX14" i="6"/>
  <c r="AX17" i="6"/>
  <c r="AV24" i="6"/>
  <c r="AV27" i="6"/>
  <c r="AV16" i="6"/>
  <c r="AV23" i="6"/>
  <c r="AR25" i="15"/>
  <c r="AV12" i="6"/>
  <c r="AW18" i="13"/>
  <c r="AT7" i="15"/>
  <c r="AR7" i="4"/>
  <c r="AT28" i="4"/>
  <c r="AU28" i="5"/>
  <c r="AU16" i="5"/>
  <c r="AT13" i="6"/>
  <c r="AT18" i="4"/>
  <c r="AT17" i="5"/>
  <c r="AU25" i="15"/>
  <c r="AU15" i="15"/>
  <c r="AU21" i="15"/>
  <c r="AU22" i="6"/>
  <c r="AW27" i="15"/>
  <c r="AW13" i="5"/>
  <c r="AW22" i="5"/>
  <c r="AR18" i="13"/>
  <c r="AR21" i="13"/>
  <c r="AU29" i="6"/>
  <c r="AQ26" i="5"/>
  <c r="AS27" i="4"/>
  <c r="AU7" i="5"/>
  <c r="AT14" i="6"/>
  <c r="AT10" i="5"/>
  <c r="AT18" i="5"/>
  <c r="AW27" i="13"/>
  <c r="AU24" i="13"/>
  <c r="AQ7" i="6"/>
  <c r="AU22" i="4"/>
  <c r="AT9" i="13"/>
  <c r="AV29" i="4"/>
  <c r="AV18" i="4"/>
  <c r="AX7" i="13"/>
  <c r="AX13" i="5"/>
  <c r="AU24" i="5"/>
  <c r="AT22" i="6"/>
  <c r="AS24" i="5"/>
  <c r="AS16" i="5"/>
  <c r="AW21" i="13"/>
  <c r="AU22" i="13"/>
  <c r="AU28" i="13"/>
  <c r="AU7" i="4"/>
  <c r="AT14" i="13"/>
  <c r="AT8" i="13"/>
  <c r="AT21" i="6"/>
  <c r="AS13" i="5"/>
  <c r="AS12" i="5"/>
  <c r="AS25" i="5"/>
  <c r="AU25" i="4"/>
  <c r="AT6" i="13"/>
  <c r="AV25" i="4"/>
  <c r="AV23" i="4"/>
  <c r="AX18" i="4"/>
  <c r="AW21" i="4"/>
  <c r="AS29" i="6"/>
  <c r="AS21" i="6"/>
  <c r="AX22" i="5"/>
  <c r="AX26" i="5"/>
  <c r="AX25" i="5"/>
  <c r="AV13" i="13"/>
  <c r="AV10" i="13"/>
  <c r="AV21" i="13"/>
  <c r="AV16" i="13"/>
  <c r="AV20" i="13"/>
  <c r="AV10" i="5"/>
  <c r="AW22" i="15"/>
  <c r="AW24" i="5"/>
  <c r="AU15" i="5"/>
  <c r="AR7" i="13"/>
  <c r="AX12" i="6"/>
  <c r="AT25" i="4"/>
  <c r="AT16" i="4"/>
  <c r="AS24" i="6"/>
  <c r="AV17" i="5"/>
  <c r="AX15" i="5"/>
  <c r="AI22" i="13"/>
  <c r="AI31" i="13"/>
  <c r="AV29" i="13"/>
  <c r="AQ17" i="5"/>
  <c r="AS16" i="4"/>
  <c r="AS11" i="6"/>
  <c r="AV8" i="5"/>
  <c r="AV26" i="5"/>
  <c r="AX27" i="5"/>
  <c r="AV14" i="13"/>
  <c r="AV27" i="13"/>
  <c r="AV18" i="13"/>
  <c r="AT18" i="6"/>
  <c r="AQ22" i="6"/>
  <c r="AW27" i="5"/>
  <c r="AT11" i="5"/>
  <c r="AV26" i="6"/>
  <c r="AR10" i="15"/>
  <c r="AW26" i="6"/>
  <c r="AU10" i="4"/>
  <c r="AI12" i="13"/>
  <c r="AW6" i="13"/>
  <c r="AQ21" i="6"/>
  <c r="AS25" i="6"/>
  <c r="AU21" i="4"/>
  <c r="AU8" i="4"/>
  <c r="AR25" i="4"/>
  <c r="AV24" i="5"/>
  <c r="AV19" i="5"/>
  <c r="AV21" i="5"/>
  <c r="AS16" i="13"/>
  <c r="AW20" i="6"/>
  <c r="AV17" i="15"/>
  <c r="AI25" i="13"/>
  <c r="AX19" i="6"/>
  <c r="AT27" i="4"/>
  <c r="AT15" i="4"/>
  <c r="AR22" i="15"/>
  <c r="AR23" i="13"/>
  <c r="AS15" i="4"/>
  <c r="AS8" i="4"/>
  <c r="AW16" i="15"/>
  <c r="AW17" i="4"/>
  <c r="AX15" i="15"/>
  <c r="AX28" i="15"/>
  <c r="AS7" i="15"/>
  <c r="AS11" i="15"/>
  <c r="AT12" i="5"/>
  <c r="AW28" i="15"/>
  <c r="AW24" i="4"/>
  <c r="AW15" i="5"/>
  <c r="AX24" i="15"/>
  <c r="AQ14" i="6"/>
  <c r="AW10" i="15"/>
  <c r="AD30" i="4"/>
  <c r="AV6" i="4"/>
  <c r="AX19" i="13"/>
  <c r="AW20" i="15"/>
  <c r="AS13" i="13"/>
  <c r="AV14" i="15"/>
  <c r="AR13" i="13"/>
  <c r="AR6" i="13"/>
  <c r="AU11" i="15"/>
  <c r="AW10" i="6"/>
  <c r="AR14" i="15"/>
  <c r="AR28" i="15"/>
  <c r="AV28" i="15"/>
  <c r="AR24" i="6"/>
  <c r="AX15" i="4"/>
  <c r="AR29" i="6"/>
  <c r="AV15" i="6"/>
  <c r="AU20" i="4"/>
  <c r="AX6" i="5"/>
  <c r="AX11" i="5"/>
  <c r="AV13" i="4"/>
  <c r="AI14" i="13"/>
  <c r="AU6" i="13"/>
  <c r="AS6" i="4"/>
  <c r="AT10" i="6"/>
  <c r="AT29" i="4"/>
  <c r="AT6" i="4"/>
  <c r="AR12" i="4"/>
  <c r="AR26" i="4"/>
  <c r="AQ15" i="6"/>
  <c r="AR29" i="5"/>
  <c r="AS9" i="5"/>
  <c r="AS18" i="5"/>
  <c r="AW28" i="13"/>
  <c r="AQ20" i="6"/>
  <c r="AR18" i="5"/>
  <c r="AT10" i="15"/>
  <c r="AU24" i="15"/>
  <c r="AU9" i="15"/>
  <c r="AU29" i="15"/>
  <c r="AU12" i="15"/>
  <c r="AX27" i="15"/>
  <c r="AU7" i="6"/>
  <c r="AU19" i="6"/>
  <c r="AU6" i="6"/>
  <c r="AV28" i="13"/>
  <c r="AU14" i="4"/>
  <c r="AV28" i="4"/>
  <c r="AI6" i="13"/>
  <c r="AU26" i="5"/>
  <c r="AS10" i="5"/>
  <c r="AT14" i="4"/>
  <c r="AT11" i="4"/>
  <c r="AW19" i="15"/>
  <c r="AN30" i="15"/>
  <c r="AW18" i="5"/>
  <c r="AB32" i="13"/>
  <c r="AR24" i="13"/>
  <c r="AR31" i="13"/>
  <c r="AU13" i="15"/>
  <c r="AU7" i="15"/>
  <c r="AW19" i="6"/>
  <c r="AW11" i="6"/>
  <c r="AX7" i="6"/>
  <c r="AQ20" i="4"/>
  <c r="AX13" i="15"/>
  <c r="AE30" i="15"/>
  <c r="T30" i="4"/>
  <c r="AP30" i="6"/>
  <c r="AX14" i="5"/>
  <c r="AV22" i="5"/>
  <c r="AV19" i="4"/>
  <c r="AU23" i="13"/>
  <c r="AW15" i="13"/>
  <c r="AS23" i="4"/>
  <c r="AI27" i="13"/>
  <c r="AD32" i="13"/>
  <c r="AX6" i="13"/>
  <c r="AU20" i="5"/>
  <c r="AE30" i="5"/>
  <c r="AU23" i="5"/>
  <c r="AL30" i="6"/>
  <c r="AT8" i="4"/>
  <c r="AT20" i="4"/>
  <c r="AB30" i="4"/>
  <c r="AD30" i="15"/>
  <c r="AT16" i="15"/>
  <c r="AI28" i="15"/>
  <c r="AQ25" i="5"/>
  <c r="AQ23" i="5"/>
  <c r="AJ30" i="5"/>
  <c r="AQ19" i="5"/>
  <c r="AQ20" i="5"/>
  <c r="AW11" i="15"/>
  <c r="AW17" i="15"/>
  <c r="AI19" i="15"/>
  <c r="AI7" i="15"/>
  <c r="AW12" i="15"/>
  <c r="AI19" i="13"/>
  <c r="AC32" i="13"/>
  <c r="AV6" i="15"/>
  <c r="AG30" i="5"/>
  <c r="AW16" i="5"/>
  <c r="AO30" i="5"/>
  <c r="AR8" i="13"/>
  <c r="AU27" i="15"/>
  <c r="AV6" i="6"/>
  <c r="AV20" i="6"/>
  <c r="AV19" i="6"/>
  <c r="AW25" i="6"/>
  <c r="AO30" i="6"/>
  <c r="AX23" i="6"/>
  <c r="AB30" i="15"/>
  <c r="AI13" i="15"/>
  <c r="AW8" i="5"/>
  <c r="AG30" i="15"/>
  <c r="AT23" i="5"/>
  <c r="AQ13" i="6"/>
  <c r="AS7" i="4"/>
  <c r="AS28" i="4"/>
  <c r="T30" i="15"/>
  <c r="AJ32" i="13"/>
  <c r="AD30" i="5"/>
  <c r="AI25" i="15"/>
  <c r="AT27" i="5"/>
  <c r="AQ19" i="13"/>
  <c r="AR17" i="6"/>
  <c r="AU19" i="13"/>
  <c r="AS17" i="15"/>
  <c r="AJ30" i="15"/>
  <c r="AU9" i="6"/>
  <c r="AX17" i="5"/>
  <c r="AN30" i="5"/>
  <c r="AI9" i="13"/>
  <c r="AI18" i="13"/>
  <c r="AQ14" i="5"/>
  <c r="AI27" i="6"/>
  <c r="AW19" i="4"/>
  <c r="AU15" i="13"/>
  <c r="AR18" i="6"/>
  <c r="AQ14" i="15"/>
  <c r="AI19" i="6"/>
  <c r="AQ19" i="15"/>
  <c r="AQ20" i="15"/>
  <c r="AS29" i="15"/>
  <c r="AI23" i="4"/>
  <c r="AI18" i="4"/>
  <c r="AI15" i="6"/>
  <c r="AW16" i="4"/>
  <c r="AQ9" i="4"/>
  <c r="AX19" i="4"/>
  <c r="AW15" i="4"/>
  <c r="AI22" i="15"/>
  <c r="AX11" i="15"/>
  <c r="AX7" i="15"/>
  <c r="AI11" i="13"/>
  <c r="AV15" i="13"/>
  <c r="AT19" i="4"/>
  <c r="T30" i="6"/>
  <c r="T30" i="5"/>
  <c r="AQ12" i="6"/>
  <c r="AS27" i="6"/>
  <c r="AV17" i="4"/>
  <c r="AI6" i="5"/>
  <c r="AQ23" i="15"/>
  <c r="AS26" i="15"/>
  <c r="AI20" i="6"/>
  <c r="AI8" i="4"/>
  <c r="AI16" i="13"/>
  <c r="AQ28" i="15"/>
  <c r="AR20" i="4"/>
  <c r="AI10" i="13"/>
  <c r="AQ28" i="5"/>
  <c r="AQ26" i="4"/>
  <c r="AR6" i="6"/>
  <c r="AX10" i="15"/>
  <c r="AU18" i="6"/>
  <c r="AQ6" i="5"/>
  <c r="AQ9" i="5"/>
  <c r="AQ22" i="5"/>
  <c r="AQ11" i="5"/>
  <c r="AT27" i="6"/>
  <c r="AS24" i="4"/>
  <c r="AR24" i="15"/>
  <c r="AQ24" i="5"/>
  <c r="AQ18" i="5"/>
  <c r="AR29" i="13"/>
  <c r="AI29" i="13"/>
  <c r="AI18" i="5"/>
  <c r="AQ16" i="13"/>
  <c r="AR30" i="13"/>
  <c r="AI11" i="15"/>
  <c r="AS18" i="15"/>
  <c r="AS15" i="15"/>
  <c r="AI26" i="6"/>
  <c r="AK30" i="6"/>
  <c r="AI24" i="6"/>
  <c r="AV9" i="13"/>
  <c r="AV6" i="13"/>
  <c r="AV19" i="13"/>
  <c r="AU28" i="4"/>
  <c r="AM30" i="6"/>
  <c r="AQ12" i="5"/>
  <c r="AF30" i="4"/>
  <c r="AE32" i="13"/>
  <c r="AI28" i="13"/>
  <c r="AT23" i="6"/>
  <c r="AS27" i="5"/>
  <c r="AI29" i="6"/>
  <c r="AI13" i="4"/>
  <c r="AW12" i="5"/>
  <c r="AS19" i="6"/>
  <c r="AR15" i="6"/>
  <c r="AI16" i="5"/>
  <c r="AQ22" i="4"/>
  <c r="AU18" i="4"/>
  <c r="AQ23" i="6"/>
  <c r="AS19" i="15"/>
  <c r="AQ22" i="13"/>
  <c r="AN30" i="6"/>
  <c r="AI13" i="13"/>
  <c r="AI20" i="13"/>
  <c r="AQ26" i="15"/>
  <c r="AI8" i="15"/>
  <c r="AX22" i="15"/>
  <c r="AQ6" i="6"/>
  <c r="AQ11" i="6"/>
  <c r="AS13" i="6"/>
  <c r="AS8" i="6"/>
  <c r="AU17" i="4"/>
  <c r="AT13" i="13"/>
  <c r="AX20" i="5"/>
  <c r="AV9" i="15"/>
  <c r="AI8" i="13"/>
  <c r="AU12" i="6"/>
  <c r="AQ29" i="5"/>
  <c r="AT28" i="6"/>
  <c r="AT7" i="4"/>
  <c r="AS11" i="4"/>
  <c r="AS22" i="4"/>
  <c r="AI11" i="5"/>
  <c r="AI13" i="5"/>
  <c r="AI25" i="4"/>
  <c r="AU9" i="5"/>
  <c r="AT18" i="15"/>
  <c r="AX16" i="5"/>
  <c r="AS25" i="4"/>
  <c r="AV9" i="4"/>
  <c r="AV25" i="15"/>
  <c r="AQ8" i="6"/>
  <c r="AI7" i="4"/>
  <c r="AI12" i="15"/>
  <c r="AU25" i="13"/>
  <c r="AU30" i="13"/>
  <c r="AT26" i="13"/>
  <c r="AT25" i="13"/>
  <c r="AV18" i="5"/>
  <c r="AX29" i="13"/>
  <c r="AV13" i="15"/>
  <c r="AT20" i="6"/>
  <c r="AQ16" i="15"/>
  <c r="AI26" i="4"/>
  <c r="AI20" i="5"/>
  <c r="AQ13" i="4"/>
  <c r="AQ10" i="4"/>
  <c r="AI7" i="6"/>
  <c r="AQ7" i="15"/>
  <c r="AQ22" i="15"/>
  <c r="AQ27" i="15"/>
  <c r="AI21" i="6"/>
  <c r="AR10" i="6"/>
  <c r="AG30" i="4"/>
  <c r="AQ15" i="4"/>
  <c r="AI27" i="4"/>
  <c r="AX9" i="4"/>
  <c r="AX11" i="4"/>
  <c r="AI29" i="15"/>
  <c r="AX14" i="15"/>
  <c r="AX16" i="15"/>
  <c r="AH30" i="5"/>
  <c r="AH31" i="5" s="1"/>
  <c r="AX8" i="15"/>
  <c r="AX17" i="15"/>
  <c r="AT13" i="5"/>
  <c r="AK30" i="15"/>
  <c r="AN30" i="4"/>
  <c r="AI23" i="5"/>
  <c r="AW12" i="4"/>
  <c r="AW8" i="4"/>
  <c r="AQ18" i="15"/>
  <c r="AP30" i="15"/>
  <c r="AI17" i="15"/>
  <c r="AM30" i="5"/>
  <c r="AU30" i="5" s="1"/>
  <c r="AQ26" i="6"/>
  <c r="AQ27" i="6"/>
  <c r="AQ10" i="6"/>
  <c r="AQ17" i="6"/>
  <c r="AI22" i="6"/>
  <c r="AQ25" i="4"/>
  <c r="AC30" i="4"/>
  <c r="AN32" i="13"/>
  <c r="AV12" i="13"/>
  <c r="AM30" i="4"/>
  <c r="AU9" i="4"/>
  <c r="AU23" i="6"/>
  <c r="AQ10" i="5"/>
  <c r="AQ21" i="5"/>
  <c r="AQ13" i="5"/>
  <c r="AQ15" i="5"/>
  <c r="AQ16" i="5"/>
  <c r="AI28" i="4"/>
  <c r="AV10" i="4"/>
  <c r="AI19" i="4"/>
  <c r="AI15" i="13"/>
  <c r="AI24" i="13"/>
  <c r="AW23" i="13"/>
  <c r="AW16" i="13"/>
  <c r="AI26" i="13"/>
  <c r="AG32" i="13"/>
  <c r="AK30" i="4"/>
  <c r="AS26" i="4"/>
  <c r="AI21" i="13"/>
  <c r="AI17" i="13"/>
  <c r="AT30" i="13"/>
  <c r="AX26" i="13"/>
  <c r="AH32" i="13"/>
  <c r="AX23" i="13"/>
  <c r="AQ25" i="6"/>
  <c r="AT7" i="6"/>
  <c r="AR14" i="4"/>
  <c r="AT20" i="5"/>
  <c r="AW13" i="15"/>
  <c r="AV26" i="15"/>
  <c r="AW6" i="5"/>
  <c r="AR7" i="15"/>
  <c r="AI26" i="5"/>
  <c r="AU14" i="13"/>
  <c r="AQ14" i="13"/>
  <c r="AQ19" i="6"/>
  <c r="AR19" i="6"/>
  <c r="AR9" i="5"/>
  <c r="AI9" i="5"/>
  <c r="AR15" i="5"/>
  <c r="AI15" i="5"/>
  <c r="AQ13" i="15"/>
  <c r="AS13" i="15"/>
  <c r="AV21" i="4"/>
  <c r="AQ21" i="4"/>
  <c r="AQ28" i="13"/>
  <c r="AI23" i="6"/>
  <c r="AW23" i="6"/>
  <c r="AG30" i="6"/>
  <c r="AW12" i="6"/>
  <c r="AW18" i="6"/>
  <c r="AI18" i="6"/>
  <c r="AX6" i="15"/>
  <c r="AI6" i="15"/>
  <c r="AX29" i="5"/>
  <c r="AI29" i="5"/>
  <c r="AX28" i="5"/>
  <c r="AI28" i="5"/>
  <c r="AV10" i="15"/>
  <c r="AI10" i="15"/>
  <c r="AI30" i="13"/>
  <c r="AV30" i="13"/>
  <c r="AF32" i="13"/>
  <c r="AV7" i="13"/>
  <c r="AI24" i="15"/>
  <c r="AI21" i="15"/>
  <c r="AS21" i="15"/>
  <c r="AI20" i="15"/>
  <c r="AS27" i="15"/>
  <c r="AI27" i="15"/>
  <c r="AI14" i="15"/>
  <c r="AC30" i="15"/>
  <c r="AX9" i="6"/>
  <c r="AH30" i="6"/>
  <c r="AI16" i="6"/>
  <c r="AX16" i="6"/>
  <c r="AE30" i="6"/>
  <c r="AU8" i="6"/>
  <c r="AI12" i="6"/>
  <c r="AQ8" i="4"/>
  <c r="AQ16" i="4"/>
  <c r="AI16" i="4"/>
  <c r="AQ31" i="13"/>
  <c r="AI9" i="4"/>
  <c r="AI7" i="13"/>
  <c r="AW8" i="13"/>
  <c r="AO32" i="13"/>
  <c r="AQ16" i="6"/>
  <c r="AR16" i="6"/>
  <c r="AS6" i="6"/>
  <c r="AC30" i="6"/>
  <c r="AS24" i="15"/>
  <c r="AQ24" i="15"/>
  <c r="AT18" i="13"/>
  <c r="AQ18" i="13"/>
  <c r="AX16" i="4"/>
  <c r="AH30" i="4"/>
  <c r="AV12" i="5"/>
  <c r="AI12" i="5"/>
  <c r="AF30" i="5"/>
  <c r="AV7" i="5"/>
  <c r="AR17" i="5"/>
  <c r="AI17" i="5"/>
  <c r="AR21" i="5"/>
  <c r="AI21" i="5"/>
  <c r="AI11" i="4"/>
  <c r="AU11" i="4"/>
  <c r="AR11" i="6"/>
  <c r="AI11" i="6"/>
  <c r="AW20" i="4"/>
  <c r="AI20" i="4"/>
  <c r="AY20" i="4" s="1"/>
  <c r="AR29" i="4"/>
  <c r="AQ29" i="4"/>
  <c r="AS7" i="13"/>
  <c r="AQ7" i="13"/>
  <c r="AX8" i="5"/>
  <c r="AI16" i="15"/>
  <c r="AI8" i="6"/>
  <c r="AI23" i="13"/>
  <c r="AV23" i="5"/>
  <c r="AS16" i="15"/>
  <c r="AI6" i="6"/>
  <c r="AJ30" i="6"/>
  <c r="AI8" i="5"/>
  <c r="AV31" i="13"/>
  <c r="AW10" i="4"/>
  <c r="AX29" i="15"/>
  <c r="AI19" i="5"/>
  <c r="AS19" i="5"/>
  <c r="AR14" i="6"/>
  <c r="AW14" i="4"/>
  <c r="AI14" i="4"/>
  <c r="AR19" i="4"/>
  <c r="AQ19" i="4"/>
  <c r="AV12" i="4"/>
  <c r="AQ12" i="4"/>
  <c r="AR15" i="4"/>
  <c r="AQ11" i="15"/>
  <c r="AI10" i="6"/>
  <c r="AF30" i="15"/>
  <c r="AQ25" i="15"/>
  <c r="AI10" i="5"/>
  <c r="AH30" i="15"/>
  <c r="AS20" i="5"/>
  <c r="AE30" i="4"/>
  <c r="AI21" i="4"/>
  <c r="AX7" i="5"/>
  <c r="AQ7" i="5"/>
  <c r="AK30" i="5"/>
  <c r="AI15" i="4"/>
  <c r="AT28" i="15"/>
  <c r="AL30" i="5"/>
  <c r="AQ27" i="5"/>
  <c r="AW9" i="15"/>
  <c r="AO30" i="15"/>
  <c r="AM30" i="15"/>
  <c r="AI18" i="15"/>
  <c r="AF30" i="6"/>
  <c r="AR9" i="15"/>
  <c r="AI9" i="15"/>
  <c r="AI23" i="15"/>
  <c r="AI15" i="15"/>
  <c r="AI29" i="4"/>
  <c r="AI25" i="6"/>
  <c r="T32" i="13"/>
  <c r="AQ8" i="5"/>
  <c r="AS17" i="5"/>
  <c r="AD30" i="6"/>
  <c r="AI17" i="6"/>
  <c r="AI10" i="4"/>
  <c r="AP30" i="5"/>
  <c r="AQ24" i="6"/>
  <c r="AT12" i="6"/>
  <c r="AI22" i="4"/>
  <c r="AL30" i="4"/>
  <c r="AQ12" i="15"/>
  <c r="AW29" i="13"/>
  <c r="AQ12" i="13"/>
  <c r="AQ9" i="6"/>
  <c r="AQ18" i="6"/>
  <c r="AR19" i="5"/>
  <c r="AR20" i="5"/>
  <c r="AT13" i="15"/>
  <c r="AT14" i="15"/>
  <c r="AS20" i="15"/>
  <c r="AV13" i="5"/>
  <c r="AV6" i="5"/>
  <c r="AV16" i="5"/>
  <c r="AS10" i="13"/>
  <c r="AS26" i="13"/>
  <c r="AW29" i="6"/>
  <c r="AX21" i="5"/>
  <c r="AV15" i="15"/>
  <c r="AV17" i="6"/>
  <c r="AS6" i="5"/>
  <c r="AS15" i="5"/>
  <c r="AQ29" i="6"/>
  <c r="AS26" i="6"/>
  <c r="AS12" i="6"/>
  <c r="AI14" i="6"/>
  <c r="AW29" i="4"/>
  <c r="AR18" i="4"/>
  <c r="AX9" i="13"/>
  <c r="AX25" i="15"/>
  <c r="AX9" i="5"/>
  <c r="AX24" i="6"/>
  <c r="AX11" i="6"/>
  <c r="AV21" i="6"/>
  <c r="AS18" i="4"/>
  <c r="AR26" i="13"/>
  <c r="AI25" i="5"/>
  <c r="AW24" i="13"/>
  <c r="AQ26" i="13"/>
  <c r="AQ28" i="6"/>
  <c r="AR12" i="6"/>
  <c r="AR16" i="5"/>
  <c r="AR27" i="5"/>
  <c r="AT20" i="15"/>
  <c r="AS17" i="6"/>
  <c r="AQ23" i="4"/>
  <c r="AQ7" i="4"/>
  <c r="AB30" i="6"/>
  <c r="AT16" i="13"/>
  <c r="AW13" i="4"/>
  <c r="AR24" i="4"/>
  <c r="AV16" i="4"/>
  <c r="AS19" i="13"/>
  <c r="AS24" i="13"/>
  <c r="AX10" i="5"/>
  <c r="AT26" i="4"/>
  <c r="AR23" i="15"/>
  <c r="AR15" i="15"/>
  <c r="AX25" i="4"/>
  <c r="AX14" i="4"/>
  <c r="AL30" i="15"/>
  <c r="AQ10" i="15"/>
  <c r="AR28" i="6"/>
  <c r="AJ30" i="4"/>
  <c r="AX12" i="4"/>
  <c r="AK32" i="13"/>
  <c r="AC30" i="5"/>
  <c r="AC31" i="5" s="1"/>
  <c r="AQ11" i="4"/>
  <c r="AQ25" i="13"/>
  <c r="AU12" i="13"/>
  <c r="AS10" i="15"/>
  <c r="AR8" i="6"/>
  <c r="AI13" i="6"/>
  <c r="AS22" i="15"/>
  <c r="AI6" i="4"/>
  <c r="AI17" i="4"/>
  <c r="AP30" i="4"/>
  <c r="AX13" i="4"/>
  <c r="AQ18" i="4"/>
  <c r="AQ28" i="4"/>
  <c r="AX27" i="4"/>
  <c r="AP32" i="13"/>
  <c r="AO30" i="4"/>
  <c r="AX21" i="15"/>
  <c r="AU25" i="6"/>
  <c r="AU11" i="6"/>
  <c r="AW26" i="5"/>
  <c r="AW14" i="5"/>
  <c r="AQ24" i="13"/>
  <c r="AQ8" i="15"/>
  <c r="AQ24" i="4"/>
  <c r="AQ8" i="13"/>
  <c r="AS28" i="15"/>
  <c r="AI12" i="4"/>
  <c r="AX8" i="4"/>
  <c r="AX20" i="4"/>
  <c r="AQ11" i="13"/>
  <c r="AW18" i="4"/>
  <c r="AQ6" i="4"/>
  <c r="AX28" i="4"/>
  <c r="AX21" i="4"/>
  <c r="AQ14" i="4"/>
  <c r="AQ30" i="13"/>
  <c r="AU15" i="6"/>
  <c r="AU21" i="6"/>
  <c r="AS10" i="4"/>
  <c r="AT26" i="5"/>
  <c r="AR7" i="5"/>
  <c r="AI7" i="5"/>
  <c r="AT15" i="15"/>
  <c r="AQ15" i="15"/>
  <c r="AQ6" i="15"/>
  <c r="AR7" i="6"/>
  <c r="AQ23" i="13"/>
  <c r="AQ27" i="13"/>
  <c r="AQ20" i="13"/>
  <c r="AQ21" i="13"/>
  <c r="AQ17" i="13"/>
  <c r="AM32" i="13"/>
  <c r="AT29" i="15"/>
  <c r="AQ29" i="15"/>
  <c r="AQ17" i="15"/>
  <c r="AI9" i="6"/>
  <c r="AS14" i="6"/>
  <c r="AQ13" i="13"/>
  <c r="AI24" i="5"/>
  <c r="AQ29" i="13"/>
  <c r="AQ9" i="13"/>
  <c r="AQ15" i="13"/>
  <c r="AR13" i="6"/>
  <c r="AI14" i="5"/>
  <c r="AS9" i="15"/>
  <c r="AQ17" i="4"/>
  <c r="AW23" i="4"/>
  <c r="AX20" i="15"/>
  <c r="AS12" i="4"/>
  <c r="AT25" i="5"/>
  <c r="AW9" i="5"/>
  <c r="AW19" i="5"/>
  <c r="AW10" i="5"/>
  <c r="AI26" i="15"/>
  <c r="AR21" i="6"/>
  <c r="AR25" i="6"/>
  <c r="AI28" i="6"/>
  <c r="AS14" i="15"/>
  <c r="AQ27" i="4"/>
  <c r="AR22" i="6"/>
  <c r="AR27" i="6"/>
  <c r="AQ10" i="13"/>
  <c r="AQ6" i="13"/>
  <c r="AI24" i="4"/>
  <c r="AW28" i="4"/>
  <c r="AW7" i="4"/>
  <c r="AX26" i="4"/>
  <c r="AX24" i="4"/>
  <c r="AU27" i="6"/>
  <c r="AS19" i="4"/>
  <c r="AR20" i="13"/>
  <c r="AW21" i="5"/>
  <c r="AW17" i="5"/>
  <c r="AQ21" i="15"/>
  <c r="AI22" i="5"/>
  <c r="AL32" i="13"/>
  <c r="AQ9" i="15"/>
  <c r="AS6" i="15"/>
  <c r="AX10" i="4"/>
  <c r="AX6" i="4"/>
  <c r="AV25" i="13"/>
  <c r="AU31" i="13"/>
  <c r="AU8" i="13"/>
  <c r="AU21" i="13"/>
  <c r="AT23" i="13"/>
  <c r="AT7" i="13"/>
  <c r="AT10" i="13"/>
  <c r="AX18" i="13"/>
  <c r="AX30" i="13"/>
  <c r="AU8" i="5"/>
  <c r="AU12" i="5"/>
  <c r="AU11" i="5"/>
  <c r="AW29" i="15"/>
  <c r="AW15" i="15"/>
  <c r="AW7" i="15"/>
  <c r="AS28" i="13"/>
  <c r="AU23" i="15"/>
  <c r="AU16" i="15"/>
  <c r="AU18" i="15"/>
  <c r="AW17" i="6"/>
  <c r="AX7" i="4"/>
  <c r="AV8" i="13"/>
  <c r="AV26" i="13"/>
  <c r="AV24" i="13"/>
  <c r="AU26" i="4"/>
  <c r="AU29" i="13"/>
  <c r="AU26" i="13"/>
  <c r="AW19" i="13"/>
  <c r="AT29" i="13"/>
  <c r="AT24" i="13"/>
  <c r="AX27" i="13"/>
  <c r="AX10" i="13"/>
  <c r="AX28" i="13"/>
  <c r="AX16" i="13"/>
  <c r="AU6" i="5"/>
  <c r="AU14" i="5"/>
  <c r="AU29" i="5"/>
  <c r="AU17" i="5"/>
  <c r="AS22" i="13"/>
  <c r="AS21" i="13"/>
  <c r="AU6" i="15"/>
  <c r="AW27" i="6"/>
  <c r="AI27" i="5"/>
  <c r="AB30" i="5"/>
  <c r="AB31" i="5" s="1"/>
  <c r="AS23" i="15"/>
  <c r="AW27" i="4"/>
  <c r="AX22" i="4"/>
  <c r="AX29" i="4"/>
  <c r="AV22" i="13"/>
  <c r="AU7" i="13"/>
  <c r="AU16" i="13"/>
  <c r="AU10" i="13"/>
  <c r="AU20" i="13"/>
  <c r="AW11" i="13"/>
  <c r="AT21" i="13"/>
  <c r="AT31" i="13"/>
  <c r="AT27" i="13"/>
  <c r="AX15" i="13"/>
  <c r="AX12" i="13"/>
  <c r="AX11" i="13"/>
  <c r="AX13" i="13"/>
  <c r="AX24" i="13"/>
  <c r="AU22" i="5"/>
  <c r="AU19" i="5"/>
  <c r="AR28" i="4"/>
  <c r="AW21" i="15"/>
  <c r="AS23" i="13"/>
  <c r="AS30" i="13"/>
  <c r="AR15" i="13"/>
  <c r="AU19" i="15"/>
  <c r="AU8" i="15"/>
  <c r="AW21" i="6"/>
  <c r="AR20" i="6"/>
  <c r="AX23" i="4"/>
  <c r="AX17" i="4"/>
  <c r="AV11" i="13"/>
  <c r="AU23" i="4"/>
  <c r="AU9" i="13"/>
  <c r="AW30" i="13"/>
  <c r="AT11" i="13"/>
  <c r="AT19" i="13"/>
  <c r="AT28" i="13"/>
  <c r="AX21" i="13"/>
  <c r="AU27" i="5"/>
  <c r="AU18" i="5"/>
  <c r="AU25" i="5"/>
  <c r="AW23" i="15"/>
  <c r="AW24" i="15"/>
  <c r="AW18" i="15"/>
  <c r="AS12" i="13"/>
  <c r="AS11" i="13"/>
  <c r="AR19" i="13"/>
  <c r="AU14" i="15"/>
  <c r="AU22" i="15"/>
  <c r="AU10" i="15"/>
  <c r="AU28" i="15"/>
  <c r="AW28" i="6"/>
  <c r="AW24" i="6"/>
  <c r="AY12" i="13" l="1"/>
  <c r="AY25" i="15"/>
  <c r="AS32" i="13"/>
  <c r="AY18" i="13"/>
  <c r="AT32" i="13"/>
  <c r="AY7" i="15"/>
  <c r="AY21" i="6"/>
  <c r="AY11" i="15"/>
  <c r="AY23" i="6"/>
  <c r="AY9" i="5"/>
  <c r="AV30" i="4"/>
  <c r="AY12" i="15"/>
  <c r="AY22" i="4"/>
  <c r="AY14" i="15"/>
  <c r="AT30" i="15"/>
  <c r="AY26" i="5"/>
  <c r="AY7" i="6"/>
  <c r="AY6" i="13"/>
  <c r="AY27" i="13"/>
  <c r="AT30" i="4"/>
  <c r="AW30" i="15"/>
  <c r="AY17" i="5"/>
  <c r="AY31" i="13"/>
  <c r="AY22" i="13"/>
  <c r="AY25" i="13"/>
  <c r="AY22" i="6"/>
  <c r="AY27" i="4"/>
  <c r="AY9" i="13"/>
  <c r="AY24" i="15"/>
  <c r="AY14" i="13"/>
  <c r="AY20" i="6"/>
  <c r="AT30" i="6"/>
  <c r="AU30" i="15"/>
  <c r="AT30" i="5"/>
  <c r="AY22" i="5"/>
  <c r="AY14" i="6"/>
  <c r="AY11" i="13"/>
  <c r="AY19" i="5"/>
  <c r="AY21" i="4"/>
  <c r="AY23" i="15"/>
  <c r="AY25" i="4"/>
  <c r="AY28" i="5"/>
  <c r="AW30" i="6"/>
  <c r="AY28" i="15"/>
  <c r="AY15" i="6"/>
  <c r="AR32" i="13"/>
  <c r="AY8" i="4"/>
  <c r="AV30" i="15"/>
  <c r="AY20" i="13"/>
  <c r="AY18" i="6"/>
  <c r="AQ32" i="5"/>
  <c r="AY16" i="4"/>
  <c r="AY15" i="5"/>
  <c r="AY10" i="6"/>
  <c r="AY25" i="6"/>
  <c r="AY26" i="4"/>
  <c r="AY13" i="13"/>
  <c r="AX30" i="6"/>
  <c r="AR30" i="15"/>
  <c r="AY10" i="5"/>
  <c r="AY16" i="5"/>
  <c r="AY13" i="4"/>
  <c r="AQ32" i="6"/>
  <c r="AR30" i="4"/>
  <c r="AY18" i="15"/>
  <c r="AY13" i="5"/>
  <c r="AQ32" i="15"/>
  <c r="AY19" i="15"/>
  <c r="AW30" i="5"/>
  <c r="AY12" i="4"/>
  <c r="AY15" i="4"/>
  <c r="AY11" i="6"/>
  <c r="AY12" i="6"/>
  <c r="AY20" i="15"/>
  <c r="AY23" i="5"/>
  <c r="AS30" i="15"/>
  <c r="AY28" i="13"/>
  <c r="AY11" i="5"/>
  <c r="AY16" i="13"/>
  <c r="AY6" i="5"/>
  <c r="AY22" i="15"/>
  <c r="AY27" i="6"/>
  <c r="AY19" i="13"/>
  <c r="AY20" i="5"/>
  <c r="AY18" i="5"/>
  <c r="AY17" i="15"/>
  <c r="AY17" i="13"/>
  <c r="AY24" i="13"/>
  <c r="AY18" i="4"/>
  <c r="AY25" i="5"/>
  <c r="AY17" i="6"/>
  <c r="AY16" i="15"/>
  <c r="AY7" i="13"/>
  <c r="AY9" i="4"/>
  <c r="AY27" i="15"/>
  <c r="AY29" i="15"/>
  <c r="AY8" i="13"/>
  <c r="AW30" i="4"/>
  <c r="AY13" i="6"/>
  <c r="AY13" i="15"/>
  <c r="AV30" i="6"/>
  <c r="AU30" i="6"/>
  <c r="AS30" i="6"/>
  <c r="AY19" i="6"/>
  <c r="AY15" i="13"/>
  <c r="AY23" i="4"/>
  <c r="AX30" i="5"/>
  <c r="AX30" i="15"/>
  <c r="AU32" i="13"/>
  <c r="AY8" i="15"/>
  <c r="AY10" i="4"/>
  <c r="AU30" i="4"/>
  <c r="AY14" i="5"/>
  <c r="AX32" i="13"/>
  <c r="AY11" i="4"/>
  <c r="AY6" i="6"/>
  <c r="AY12" i="5"/>
  <c r="AY29" i="5"/>
  <c r="AY29" i="6"/>
  <c r="AY9" i="15"/>
  <c r="AY28" i="4"/>
  <c r="AV30" i="5"/>
  <c r="AI32" i="13"/>
  <c r="AY21" i="5"/>
  <c r="AS30" i="4"/>
  <c r="AY15" i="15"/>
  <c r="AQ30" i="6"/>
  <c r="AY19" i="4"/>
  <c r="AS30" i="5"/>
  <c r="AY21" i="15"/>
  <c r="AY21" i="13"/>
  <c r="AY7" i="4"/>
  <c r="AY8" i="6"/>
  <c r="AY24" i="6"/>
  <c r="AQ30" i="5"/>
  <c r="C54" i="5" s="1"/>
  <c r="C50" i="5" s="1"/>
  <c r="AY29" i="4"/>
  <c r="AY26" i="6"/>
  <c r="AQ30" i="4"/>
  <c r="AZ33" i="4" s="1"/>
  <c r="AY24" i="5"/>
  <c r="AY28" i="6"/>
  <c r="AY30" i="13"/>
  <c r="AI30" i="6"/>
  <c r="AR30" i="5"/>
  <c r="AY17" i="4"/>
  <c r="AX30" i="4"/>
  <c r="AI30" i="15"/>
  <c r="AI30" i="4"/>
  <c r="AY14" i="4"/>
  <c r="AQ32" i="4"/>
  <c r="AY24" i="4"/>
  <c r="AR30" i="6"/>
  <c r="AY8" i="5"/>
  <c r="AY26" i="13"/>
  <c r="AQ32" i="13"/>
  <c r="C54" i="13" s="1"/>
  <c r="C45" i="13" s="1"/>
  <c r="AY10" i="13"/>
  <c r="AY26" i="15"/>
  <c r="AY27" i="5"/>
  <c r="AY10" i="15"/>
  <c r="AV32" i="13"/>
  <c r="AY23" i="13"/>
  <c r="AQ34" i="13"/>
  <c r="AW32" i="13"/>
  <c r="AQ30" i="15"/>
  <c r="AY9" i="6"/>
  <c r="AI30" i="5"/>
  <c r="AY6" i="15"/>
  <c r="AY16" i="6"/>
  <c r="AY29" i="13"/>
  <c r="AY7" i="5"/>
  <c r="AY6" i="4"/>
  <c r="BB33" i="4" l="1"/>
  <c r="C53" i="6"/>
  <c r="C48" i="6" s="1"/>
  <c r="AY32" i="5"/>
  <c r="B51" i="15"/>
  <c r="B45" i="15" s="1"/>
  <c r="B53" i="6"/>
  <c r="B44" i="6" s="1"/>
  <c r="B54" i="13"/>
  <c r="B45" i="13" s="1"/>
  <c r="AY32" i="4"/>
  <c r="C48" i="5"/>
  <c r="C51" i="5"/>
  <c r="C51" i="13"/>
  <c r="C49" i="13"/>
  <c r="C46" i="13"/>
  <c r="C49" i="5"/>
  <c r="C46" i="5"/>
  <c r="C50" i="13"/>
  <c r="AQ33" i="5"/>
  <c r="C45" i="5"/>
  <c r="C48" i="13"/>
  <c r="C47" i="13"/>
  <c r="C47" i="5"/>
  <c r="AZ33" i="5"/>
  <c r="AY34" i="13"/>
  <c r="AZ33" i="6"/>
  <c r="C53" i="4"/>
  <c r="C47" i="4" s="1"/>
  <c r="AQ33" i="4"/>
  <c r="AQ33" i="6"/>
  <c r="AY32" i="6"/>
  <c r="B53" i="4"/>
  <c r="B50" i="4" s="1"/>
  <c r="AY32" i="13"/>
  <c r="AY30" i="6"/>
  <c r="C33" i="6"/>
  <c r="C34" i="6" s="1"/>
  <c r="AY30" i="4"/>
  <c r="AQ33" i="15"/>
  <c r="C33" i="4"/>
  <c r="C34" i="4" s="1"/>
  <c r="AY32" i="15"/>
  <c r="AY30" i="15"/>
  <c r="D35" i="13"/>
  <c r="D36" i="13" s="1"/>
  <c r="AQ35" i="13"/>
  <c r="AZ35" i="13"/>
  <c r="C33" i="5"/>
  <c r="C34" i="5" s="1"/>
  <c r="AY30" i="5"/>
  <c r="B54" i="5"/>
  <c r="B45" i="5" s="1"/>
  <c r="AZ33" i="15"/>
  <c r="C33" i="15"/>
  <c r="C34" i="15" s="1"/>
  <c r="C51" i="15"/>
  <c r="C49" i="15" s="1"/>
  <c r="AY33" i="6" l="1"/>
  <c r="AY35" i="13"/>
  <c r="BC35" i="13"/>
  <c r="AY33" i="5"/>
  <c r="BC33" i="5"/>
  <c r="AY33" i="4"/>
  <c r="BC33" i="4"/>
  <c r="BD33" i="4" s="1"/>
  <c r="BB33" i="6"/>
  <c r="BB33" i="15"/>
  <c r="BB35" i="13"/>
  <c r="BB33" i="5"/>
  <c r="C50" i="6"/>
  <c r="C47" i="6"/>
  <c r="C46" i="6"/>
  <c r="C44" i="6"/>
  <c r="C49" i="6"/>
  <c r="C45" i="6"/>
  <c r="B46" i="13"/>
  <c r="B48" i="6"/>
  <c r="B44" i="15"/>
  <c r="B45" i="6"/>
  <c r="B48" i="15"/>
  <c r="B47" i="15"/>
  <c r="B46" i="15"/>
  <c r="B49" i="15"/>
  <c r="B43" i="15"/>
  <c r="B50" i="6"/>
  <c r="B47" i="6"/>
  <c r="B49" i="6"/>
  <c r="B46" i="6"/>
  <c r="B48" i="13"/>
  <c r="B50" i="13"/>
  <c r="B49" i="13"/>
  <c r="B47" i="13"/>
  <c r="B51" i="13"/>
  <c r="AY33" i="15"/>
  <c r="BC33" i="15"/>
  <c r="C51" i="4"/>
  <c r="C49" i="4"/>
  <c r="B47" i="4"/>
  <c r="C48" i="4"/>
  <c r="C50" i="4"/>
  <c r="B46" i="4"/>
  <c r="C45" i="4"/>
  <c r="C46" i="4"/>
  <c r="B47" i="5"/>
  <c r="B51" i="4"/>
  <c r="B49" i="4"/>
  <c r="B45" i="4"/>
  <c r="B48" i="4"/>
  <c r="B50" i="5"/>
  <c r="B49" i="5"/>
  <c r="C44" i="15"/>
  <c r="C45" i="15"/>
  <c r="C43" i="15"/>
  <c r="C46" i="15"/>
  <c r="C48" i="15"/>
  <c r="B46" i="5"/>
  <c r="C47" i="15"/>
  <c r="B51" i="5"/>
  <c r="B48" i="5"/>
  <c r="BD33" i="6" l="1"/>
  <c r="BD33" i="5"/>
  <c r="BD35" i="13"/>
  <c r="BD33" i="15"/>
</calcChain>
</file>

<file path=xl/sharedStrings.xml><?xml version="1.0" encoding="utf-8"?>
<sst xmlns="http://schemas.openxmlformats.org/spreadsheetml/2006/main" count="2447" uniqueCount="70">
  <si>
    <t>Timebands</t>
  </si>
  <si>
    <t>Ratings</t>
  </si>
  <si>
    <t>Duration</t>
  </si>
  <si>
    <t>Minutes - USE THIS</t>
  </si>
  <si>
    <t>Total Mins</t>
  </si>
  <si>
    <t>Rate Card</t>
  </si>
  <si>
    <t>Cost</t>
  </si>
  <si>
    <t>TOTAL COST</t>
  </si>
  <si>
    <t>GRPs</t>
  </si>
  <si>
    <t>TOTAL NGRPs10sec</t>
  </si>
  <si>
    <t>CPRP</t>
  </si>
  <si>
    <t>Total  CPRP</t>
  </si>
  <si>
    <t>Reference CPRP</t>
  </si>
  <si>
    <t>MINUTES</t>
  </si>
  <si>
    <t>Cost / 6 / Ratings = 10sec reference CPRP</t>
  </si>
  <si>
    <t>Paid /FOC</t>
  </si>
  <si>
    <t>From</t>
  </si>
  <si>
    <t>until</t>
  </si>
  <si>
    <t>Sun</t>
  </si>
  <si>
    <t>Mon</t>
  </si>
  <si>
    <t>Tue</t>
  </si>
  <si>
    <t>Wed</t>
  </si>
  <si>
    <t>Thu</t>
  </si>
  <si>
    <t>Fri</t>
  </si>
  <si>
    <t>Sat</t>
  </si>
  <si>
    <t>Spots</t>
  </si>
  <si>
    <t>Commitment</t>
  </si>
  <si>
    <t>Paid Grps</t>
  </si>
  <si>
    <t>FOC Grps</t>
  </si>
  <si>
    <t>Total Grps</t>
  </si>
  <si>
    <t>Spends</t>
  </si>
  <si>
    <t>CPRP @ 10</t>
  </si>
  <si>
    <t>CPRP @ 30</t>
  </si>
  <si>
    <t>GEO ENTERTAINMENT</t>
  </si>
  <si>
    <t>HUM Tv</t>
  </si>
  <si>
    <t>TV ONE Paid</t>
  </si>
  <si>
    <t>T Grps</t>
  </si>
  <si>
    <t>SPEnds</t>
  </si>
  <si>
    <t>GEO NEWS</t>
  </si>
  <si>
    <t>NEWS ONE</t>
  </si>
  <si>
    <t>DAWN NEWS</t>
  </si>
  <si>
    <t>ABB TAKK</t>
  </si>
  <si>
    <t>ARY NEWS</t>
  </si>
  <si>
    <t>ARY DIGITAL</t>
  </si>
  <si>
    <t>PTV HOME</t>
  </si>
  <si>
    <t>Aplus</t>
  </si>
  <si>
    <t>Others</t>
  </si>
  <si>
    <t>PT</t>
  </si>
  <si>
    <t>EPT</t>
  </si>
  <si>
    <t>LPT</t>
  </si>
  <si>
    <t>Morning</t>
  </si>
  <si>
    <t>afternoon</t>
  </si>
  <si>
    <t>Matinee</t>
  </si>
  <si>
    <t>Other</t>
  </si>
  <si>
    <t>SOS</t>
  </si>
  <si>
    <t>SOV</t>
  </si>
  <si>
    <t>Jalwa TV</t>
  </si>
  <si>
    <t>8XM</t>
  </si>
  <si>
    <t>HUM News</t>
  </si>
  <si>
    <t>URDU 1</t>
  </si>
  <si>
    <t>Public News</t>
  </si>
  <si>
    <t>KIDZONE</t>
  </si>
  <si>
    <t>Budget for 21 days</t>
  </si>
  <si>
    <t xml:space="preserve">21 Budget </t>
  </si>
  <si>
    <t>Headline</t>
  </si>
  <si>
    <t>PTV News</t>
  </si>
  <si>
    <t>Filmax</t>
  </si>
  <si>
    <t>Filmworld</t>
  </si>
  <si>
    <t>GTV</t>
  </si>
  <si>
    <t>HBO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</si>
</sst>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[hh]:mm"/>
    <numFmt numFmtId="166" formatCode="_(* #,##0.0_);_(* \(#,##0.0\);_(* &quot;-&quot;??_);_(@_)"/>
    <numFmt numFmtId="167" formatCode="_(* #,##0.0_);_(* \(#,##0.0\);_(* &quot;-&quot;?_);_(@_)"/>
    <numFmt numFmtId="168" formatCode="0.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Aharoni"/>
      <charset val="177"/>
    </font>
    <font>
      <b/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8">
    <xf numFmtId="0" fontId="0" fillId="0" borderId="0" xfId="0"/>
    <xf numFmtId="164" fontId="0" fillId="0" borderId="0" xfId="0" applyNumberFormat="1"/>
    <xf numFmtId="0" fontId="3" fillId="0" borderId="0" xfId="0" applyFont="1"/>
    <xf numFmtId="0" fontId="0" fillId="0" borderId="1" xfId="0" applyBorder="1"/>
    <xf numFmtId="0" fontId="3" fillId="4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7" fontId="4" fillId="0" borderId="0" xfId="0" applyNumberFormat="1" applyFont="1"/>
    <xf numFmtId="0" fontId="7" fillId="6" borderId="14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164" fontId="7" fillId="3" borderId="14" xfId="1" applyNumberFormat="1" applyFont="1" applyFill="1" applyBorder="1" applyAlignment="1">
      <alignment horizontal="center" vertical="center"/>
    </xf>
    <xf numFmtId="164" fontId="7" fillId="3" borderId="15" xfId="1" applyNumberFormat="1" applyFont="1" applyFill="1" applyBorder="1" applyAlignment="1">
      <alignment horizontal="center" vertical="center"/>
    </xf>
    <xf numFmtId="164" fontId="7" fillId="3" borderId="16" xfId="1" applyNumberFormat="1" applyFont="1" applyFill="1" applyBorder="1" applyAlignment="1">
      <alignment horizontal="center" vertical="center"/>
    </xf>
    <xf numFmtId="164" fontId="7" fillId="3" borderId="18" xfId="1" applyNumberFormat="1" applyFont="1" applyFill="1" applyBorder="1" applyAlignment="1">
      <alignment horizontal="center" vertical="center"/>
    </xf>
    <xf numFmtId="164" fontId="7" fillId="3" borderId="19" xfId="1" applyNumberFormat="1" applyFont="1" applyFill="1" applyBorder="1" applyAlignment="1">
      <alignment horizontal="center" vertical="center"/>
    </xf>
    <xf numFmtId="164" fontId="7" fillId="6" borderId="15" xfId="1" applyNumberFormat="1" applyFont="1" applyFill="1" applyBorder="1" applyAlignment="1">
      <alignment horizontal="center" vertical="center"/>
    </xf>
    <xf numFmtId="164" fontId="7" fillId="6" borderId="16" xfId="1" applyNumberFormat="1" applyFont="1" applyFill="1" applyBorder="1" applyAlignment="1">
      <alignment horizontal="center" vertical="center"/>
    </xf>
    <xf numFmtId="164" fontId="7" fillId="6" borderId="14" xfId="1" applyNumberFormat="1" applyFont="1" applyFill="1" applyBorder="1" applyAlignment="1">
      <alignment horizontal="center" vertical="center"/>
    </xf>
    <xf numFmtId="164" fontId="7" fillId="6" borderId="19" xfId="1" applyNumberFormat="1" applyFont="1" applyFill="1" applyBorder="1" applyAlignment="1">
      <alignment horizontal="center" vertical="center"/>
    </xf>
    <xf numFmtId="165" fontId="0" fillId="0" borderId="20" xfId="0" applyNumberFormat="1" applyFill="1" applyBorder="1" applyAlignment="1">
      <alignment horizontal="left"/>
    </xf>
    <xf numFmtId="165" fontId="0" fillId="0" borderId="21" xfId="0" applyNumberFormat="1" applyFill="1" applyBorder="1" applyAlignment="1">
      <alignment horizontal="left"/>
    </xf>
    <xf numFmtId="164" fontId="0" fillId="0" borderId="22" xfId="1" applyNumberFormat="1" applyFont="1" applyFill="1" applyBorder="1"/>
    <xf numFmtId="166" fontId="0" fillId="5" borderId="20" xfId="1" applyNumberFormat="1" applyFont="1" applyFill="1" applyBorder="1"/>
    <xf numFmtId="166" fontId="0" fillId="5" borderId="21" xfId="1" applyNumberFormat="1" applyFont="1" applyFill="1" applyBorder="1"/>
    <xf numFmtId="166" fontId="0" fillId="5" borderId="23" xfId="1" applyNumberFormat="1" applyFont="1" applyFill="1" applyBorder="1"/>
    <xf numFmtId="164" fontId="0" fillId="0" borderId="24" xfId="0" applyNumberFormat="1" applyFill="1" applyBorder="1"/>
    <xf numFmtId="164" fontId="0" fillId="0" borderId="20" xfId="1" applyNumberFormat="1" applyFont="1" applyFill="1" applyBorder="1"/>
    <xf numFmtId="164" fontId="0" fillId="0" borderId="21" xfId="1" applyNumberFormat="1" applyFont="1" applyFill="1" applyBorder="1"/>
    <xf numFmtId="164" fontId="0" fillId="0" borderId="23" xfId="1" applyNumberFormat="1" applyFont="1" applyFill="1" applyBorder="1"/>
    <xf numFmtId="164" fontId="0" fillId="7" borderId="20" xfId="1" applyNumberFormat="1" applyFont="1" applyFill="1" applyBorder="1"/>
    <xf numFmtId="164" fontId="0" fillId="7" borderId="21" xfId="1" applyNumberFormat="1" applyFont="1" applyFill="1" applyBorder="1"/>
    <xf numFmtId="164" fontId="0" fillId="7" borderId="23" xfId="1" applyNumberFormat="1" applyFont="1" applyFill="1" applyBorder="1"/>
    <xf numFmtId="164" fontId="0" fillId="0" borderId="25" xfId="1" applyNumberFormat="1" applyFont="1" applyFill="1" applyBorder="1"/>
    <xf numFmtId="164" fontId="0" fillId="0" borderId="26" xfId="1" applyNumberFormat="1" applyFont="1" applyFill="1" applyBorder="1"/>
    <xf numFmtId="164" fontId="0" fillId="0" borderId="27" xfId="1" applyNumberFormat="1" applyFont="1" applyFill="1" applyBorder="1" applyAlignment="1">
      <alignment horizontal="right"/>
    </xf>
    <xf numFmtId="164" fontId="3" fillId="7" borderId="28" xfId="1" applyNumberFormat="1" applyFont="1" applyFill="1" applyBorder="1" applyAlignment="1">
      <alignment horizontal="center"/>
    </xf>
    <xf numFmtId="165" fontId="0" fillId="0" borderId="28" xfId="0" applyNumberFormat="1" applyFill="1" applyBorder="1" applyAlignment="1">
      <alignment horizontal="left"/>
    </xf>
    <xf numFmtId="165" fontId="0" fillId="0" borderId="27" xfId="0" applyNumberFormat="1" applyFill="1" applyBorder="1" applyAlignment="1">
      <alignment horizontal="left"/>
    </xf>
    <xf numFmtId="164" fontId="0" fillId="0" borderId="29" xfId="1" applyNumberFormat="1" applyFont="1" applyFill="1" applyBorder="1"/>
    <xf numFmtId="166" fontId="0" fillId="5" borderId="28" xfId="1" applyNumberFormat="1" applyFont="1" applyFill="1" applyBorder="1"/>
    <xf numFmtId="166" fontId="0" fillId="5" borderId="27" xfId="1" applyNumberFormat="1" applyFont="1" applyFill="1" applyBorder="1"/>
    <xf numFmtId="166" fontId="0" fillId="5" borderId="30" xfId="1" applyNumberFormat="1" applyFont="1" applyFill="1" applyBorder="1"/>
    <xf numFmtId="164" fontId="0" fillId="0" borderId="31" xfId="0" applyNumberFormat="1" applyFill="1" applyBorder="1"/>
    <xf numFmtId="164" fontId="0" fillId="0" borderId="28" xfId="1" applyNumberFormat="1" applyFont="1" applyFill="1" applyBorder="1"/>
    <xf numFmtId="164" fontId="0" fillId="0" borderId="27" xfId="1" applyNumberFormat="1" applyFont="1" applyFill="1" applyBorder="1"/>
    <xf numFmtId="164" fontId="0" fillId="0" borderId="30" xfId="1" applyNumberFormat="1" applyFont="1" applyFill="1" applyBorder="1"/>
    <xf numFmtId="164" fontId="0" fillId="7" borderId="28" xfId="1" applyNumberFormat="1" applyFont="1" applyFill="1" applyBorder="1"/>
    <xf numFmtId="164" fontId="0" fillId="7" borderId="27" xfId="1" applyNumberFormat="1" applyFont="1" applyFill="1" applyBorder="1"/>
    <xf numFmtId="164" fontId="0" fillId="7" borderId="30" xfId="1" applyNumberFormat="1" applyFont="1" applyFill="1" applyBorder="1"/>
    <xf numFmtId="164" fontId="0" fillId="0" borderId="32" xfId="1" applyNumberFormat="1" applyFont="1" applyFill="1" applyBorder="1"/>
    <xf numFmtId="0" fontId="8" fillId="0" borderId="0" xfId="0" applyFont="1"/>
    <xf numFmtId="165" fontId="0" fillId="0" borderId="33" xfId="0" applyNumberFormat="1" applyFill="1" applyBorder="1" applyAlignment="1">
      <alignment horizontal="left"/>
    </xf>
    <xf numFmtId="165" fontId="0" fillId="0" borderId="34" xfId="0" applyNumberFormat="1" applyFill="1" applyBorder="1" applyAlignment="1">
      <alignment horizontal="left"/>
    </xf>
    <xf numFmtId="164" fontId="0" fillId="0" borderId="35" xfId="1" applyNumberFormat="1" applyFont="1" applyFill="1" applyBorder="1"/>
    <xf numFmtId="166" fontId="0" fillId="5" borderId="33" xfId="1" applyNumberFormat="1" applyFont="1" applyFill="1" applyBorder="1"/>
    <xf numFmtId="166" fontId="0" fillId="5" borderId="34" xfId="1" applyNumberFormat="1" applyFont="1" applyFill="1" applyBorder="1"/>
    <xf numFmtId="166" fontId="0" fillId="5" borderId="36" xfId="1" applyNumberFormat="1" applyFont="1" applyFill="1" applyBorder="1"/>
    <xf numFmtId="164" fontId="0" fillId="0" borderId="37" xfId="0" applyNumberFormat="1" applyFill="1" applyBorder="1"/>
    <xf numFmtId="164" fontId="0" fillId="0" borderId="33" xfId="1" applyNumberFormat="1" applyFont="1" applyFill="1" applyBorder="1"/>
    <xf numFmtId="164" fontId="0" fillId="0" borderId="34" xfId="1" applyNumberFormat="1" applyFont="1" applyFill="1" applyBorder="1"/>
    <xf numFmtId="164" fontId="0" fillId="0" borderId="36" xfId="1" applyNumberFormat="1" applyFont="1" applyFill="1" applyBorder="1"/>
    <xf numFmtId="164" fontId="0" fillId="7" borderId="38" xfId="1" applyNumberFormat="1" applyFont="1" applyFill="1" applyBorder="1"/>
    <xf numFmtId="164" fontId="0" fillId="7" borderId="39" xfId="1" applyNumberFormat="1" applyFont="1" applyFill="1" applyBorder="1"/>
    <xf numFmtId="164" fontId="0" fillId="7" borderId="40" xfId="1" applyNumberFormat="1" applyFont="1" applyFill="1" applyBorder="1"/>
    <xf numFmtId="164" fontId="0" fillId="0" borderId="41" xfId="1" applyNumberFormat="1" applyFont="1" applyFill="1" applyBorder="1"/>
    <xf numFmtId="0" fontId="0" fillId="0" borderId="0" xfId="0" applyBorder="1"/>
    <xf numFmtId="0" fontId="0" fillId="0" borderId="0" xfId="0" applyFill="1" applyBorder="1"/>
    <xf numFmtId="164" fontId="0" fillId="0" borderId="42" xfId="1" applyNumberFormat="1" applyFont="1" applyBorder="1"/>
    <xf numFmtId="164" fontId="0" fillId="2" borderId="42" xfId="1" applyNumberFormat="1" applyFont="1" applyFill="1" applyBorder="1"/>
    <xf numFmtId="164" fontId="3" fillId="2" borderId="43" xfId="1" applyNumberFormat="1" applyFont="1" applyFill="1" applyBorder="1"/>
    <xf numFmtId="164" fontId="0" fillId="0" borderId="0" xfId="1" applyNumberFormat="1" applyFont="1"/>
    <xf numFmtId="164" fontId="0" fillId="0" borderId="0" xfId="1" applyNumberFormat="1" applyFont="1" applyFill="1" applyBorder="1"/>
    <xf numFmtId="0" fontId="3" fillId="0" borderId="44" xfId="0" applyFont="1" applyBorder="1"/>
    <xf numFmtId="0" fontId="3" fillId="0" borderId="7" xfId="0" applyFont="1" applyFill="1" applyBorder="1"/>
    <xf numFmtId="164" fontId="0" fillId="0" borderId="0" xfId="0" applyNumberFormat="1" applyFill="1" applyBorder="1"/>
    <xf numFmtId="164" fontId="3" fillId="0" borderId="7" xfId="1" applyNumberFormat="1" applyFont="1" applyFill="1" applyBorder="1"/>
    <xf numFmtId="43" fontId="0" fillId="0" borderId="0" xfId="0" applyNumberFormat="1" applyFill="1" applyBorder="1"/>
    <xf numFmtId="164" fontId="0" fillId="0" borderId="0" xfId="0" applyNumberFormat="1" applyBorder="1"/>
    <xf numFmtId="164" fontId="2" fillId="8" borderId="44" xfId="0" applyNumberFormat="1" applyFont="1" applyFill="1" applyBorder="1"/>
    <xf numFmtId="0" fontId="0" fillId="0" borderId="44" xfId="0" applyFill="1" applyBorder="1"/>
    <xf numFmtId="9" fontId="0" fillId="0" borderId="0" xfId="2" applyFont="1" applyBorder="1"/>
    <xf numFmtId="164" fontId="0" fillId="0" borderId="44" xfId="0" applyNumberFormat="1" applyBorder="1"/>
    <xf numFmtId="164" fontId="3" fillId="0" borderId="8" xfId="1" applyNumberFormat="1" applyFont="1" applyFill="1" applyBorder="1"/>
    <xf numFmtId="0" fontId="3" fillId="0" borderId="26" xfId="0" applyFont="1" applyFill="1" applyBorder="1" applyAlignment="1">
      <alignment horizontal="center" vertical="center"/>
    </xf>
    <xf numFmtId="0" fontId="0" fillId="0" borderId="44" xfId="0" applyBorder="1"/>
    <xf numFmtId="0" fontId="0" fillId="0" borderId="13" xfId="0" applyBorder="1"/>
    <xf numFmtId="0" fontId="0" fillId="0" borderId="2" xfId="0" applyBorder="1"/>
    <xf numFmtId="0" fontId="4" fillId="9" borderId="8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164" fontId="2" fillId="9" borderId="45" xfId="0" applyNumberFormat="1" applyFont="1" applyFill="1" applyBorder="1" applyAlignment="1">
      <alignment horizontal="center" vertical="center"/>
    </xf>
    <xf numFmtId="0" fontId="0" fillId="0" borderId="3" xfId="0" applyBorder="1"/>
    <xf numFmtId="43" fontId="0" fillId="0" borderId="0" xfId="0" applyNumberFormat="1"/>
    <xf numFmtId="0" fontId="9" fillId="4" borderId="0" xfId="0" applyFont="1" applyFill="1"/>
    <xf numFmtId="0" fontId="0" fillId="4" borderId="0" xfId="0" applyFill="1"/>
    <xf numFmtId="20" fontId="0" fillId="0" borderId="0" xfId="0" applyNumberFormat="1"/>
    <xf numFmtId="164" fontId="3" fillId="0" borderId="0" xfId="1" applyNumberFormat="1" applyFont="1"/>
    <xf numFmtId="164" fontId="3" fillId="0" borderId="5" xfId="1" applyNumberFormat="1" applyFont="1" applyFill="1" applyBorder="1"/>
    <xf numFmtId="164" fontId="0" fillId="7" borderId="22" xfId="1" applyNumberFormat="1" applyFont="1" applyFill="1" applyBorder="1"/>
    <xf numFmtId="164" fontId="0" fillId="0" borderId="31" xfId="1" applyNumberFormat="1" applyFont="1" applyFill="1" applyBorder="1" applyAlignment="1">
      <alignment horizontal="right"/>
    </xf>
    <xf numFmtId="164" fontId="0" fillId="7" borderId="29" xfId="1" applyNumberFormat="1" applyFont="1" applyFill="1" applyBorder="1"/>
    <xf numFmtId="164" fontId="3" fillId="0" borderId="30" xfId="1" applyNumberFormat="1" applyFont="1" applyFill="1" applyBorder="1"/>
    <xf numFmtId="164" fontId="0" fillId="7" borderId="46" xfId="1" applyNumberFormat="1" applyFont="1" applyFill="1" applyBorder="1"/>
    <xf numFmtId="164" fontId="0" fillId="7" borderId="34" xfId="1" applyNumberFormat="1" applyFont="1" applyFill="1" applyBorder="1"/>
    <xf numFmtId="164" fontId="0" fillId="2" borderId="47" xfId="1" applyNumberFormat="1" applyFont="1" applyFill="1" applyBorder="1"/>
    <xf numFmtId="164" fontId="0" fillId="0" borderId="47" xfId="1" applyNumberFormat="1" applyFont="1" applyBorder="1"/>
    <xf numFmtId="164" fontId="3" fillId="2" borderId="48" xfId="1" applyNumberFormat="1" applyFont="1" applyFill="1" applyBorder="1"/>
    <xf numFmtId="164" fontId="0" fillId="0" borderId="0" xfId="1" applyNumberFormat="1" applyFont="1" applyBorder="1"/>
    <xf numFmtId="167" fontId="0" fillId="0" borderId="0" xfId="0" applyNumberFormat="1"/>
    <xf numFmtId="167" fontId="3" fillId="0" borderId="0" xfId="0" applyNumberFormat="1" applyFont="1"/>
    <xf numFmtId="0" fontId="3" fillId="4" borderId="0" xfId="0" applyFont="1" applyFill="1"/>
    <xf numFmtId="166" fontId="0" fillId="0" borderId="0" xfId="0" applyNumberFormat="1"/>
    <xf numFmtId="164" fontId="0" fillId="0" borderId="49" xfId="1" applyNumberFormat="1" applyFont="1" applyFill="1" applyBorder="1"/>
    <xf numFmtId="164" fontId="0" fillId="0" borderId="50" xfId="1" applyNumberFormat="1" applyFont="1" applyFill="1" applyBorder="1"/>
    <xf numFmtId="166" fontId="0" fillId="0" borderId="0" xfId="0" applyNumberFormat="1" applyFill="1" applyBorder="1"/>
    <xf numFmtId="43" fontId="3" fillId="7" borderId="0" xfId="1" applyFont="1" applyFill="1" applyBorder="1" applyAlignment="1">
      <alignment horizontal="center"/>
    </xf>
    <xf numFmtId="164" fontId="0" fillId="0" borderId="0" xfId="1" applyNumberFormat="1" applyFont="1" applyFill="1"/>
    <xf numFmtId="166" fontId="3" fillId="7" borderId="0" xfId="1" applyNumberFormat="1" applyFont="1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right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7" fillId="6" borderId="27" xfId="0" applyFont="1" applyFill="1" applyBorder="1" applyAlignment="1">
      <alignment horizontal="center" vertical="center"/>
    </xf>
    <xf numFmtId="164" fontId="3" fillId="7" borderId="51" xfId="1" applyNumberFormat="1" applyFont="1" applyFill="1" applyBorder="1" applyAlignment="1">
      <alignment horizontal="center"/>
    </xf>
    <xf numFmtId="43" fontId="0" fillId="0" borderId="0" xfId="0" applyNumberFormat="1" applyBorder="1"/>
    <xf numFmtId="0" fontId="0" fillId="0" borderId="0" xfId="0" applyFill="1"/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/>
    </xf>
    <xf numFmtId="166" fontId="3" fillId="7" borderId="1" xfId="1" applyNumberFormat="1" applyFont="1" applyFill="1" applyBorder="1" applyAlignment="1">
      <alignment horizontal="center"/>
    </xf>
    <xf numFmtId="164" fontId="0" fillId="0" borderId="29" xfId="1" applyNumberFormat="1" applyFont="1" applyFill="1" applyBorder="1" applyAlignment="1">
      <alignment horizontal="right"/>
    </xf>
    <xf numFmtId="164" fontId="3" fillId="7" borderId="20" xfId="1" applyNumberFormat="1" applyFont="1" applyFill="1" applyBorder="1" applyAlignment="1">
      <alignment horizontal="center"/>
    </xf>
    <xf numFmtId="9" fontId="0" fillId="0" borderId="0" xfId="2" applyFont="1"/>
    <xf numFmtId="165" fontId="0" fillId="10" borderId="28" xfId="0" applyNumberFormat="1" applyFill="1" applyBorder="1" applyAlignment="1">
      <alignment horizontal="left"/>
    </xf>
    <xf numFmtId="165" fontId="0" fillId="10" borderId="27" xfId="0" applyNumberFormat="1" applyFill="1" applyBorder="1" applyAlignment="1">
      <alignment horizontal="left"/>
    </xf>
    <xf numFmtId="164" fontId="0" fillId="10" borderId="29" xfId="1" applyNumberFormat="1" applyFont="1" applyFill="1" applyBorder="1"/>
    <xf numFmtId="43" fontId="0" fillId="0" borderId="0" xfId="1" applyNumberFormat="1" applyFont="1"/>
    <xf numFmtId="165" fontId="0" fillId="10" borderId="20" xfId="0" applyNumberFormat="1" applyFill="1" applyBorder="1" applyAlignment="1">
      <alignment horizontal="left"/>
    </xf>
    <xf numFmtId="165" fontId="0" fillId="10" borderId="21" xfId="0" applyNumberFormat="1" applyFill="1" applyBorder="1" applyAlignment="1">
      <alignment horizontal="left"/>
    </xf>
    <xf numFmtId="165" fontId="0" fillId="10" borderId="38" xfId="0" applyNumberFormat="1" applyFill="1" applyBorder="1" applyAlignment="1">
      <alignment horizontal="left"/>
    </xf>
    <xf numFmtId="165" fontId="0" fillId="10" borderId="39" xfId="0" applyNumberFormat="1" applyFill="1" applyBorder="1" applyAlignment="1">
      <alignment horizontal="left"/>
    </xf>
    <xf numFmtId="165" fontId="0" fillId="3" borderId="20" xfId="0" applyNumberFormat="1" applyFont="1" applyFill="1" applyBorder="1" applyAlignment="1">
      <alignment horizontal="left"/>
    </xf>
    <xf numFmtId="165" fontId="0" fillId="3" borderId="21" xfId="0" applyNumberFormat="1" applyFont="1" applyFill="1" applyBorder="1" applyAlignment="1">
      <alignment horizontal="left"/>
    </xf>
    <xf numFmtId="165" fontId="0" fillId="3" borderId="28" xfId="0" applyNumberFormat="1" applyFont="1" applyFill="1" applyBorder="1" applyAlignment="1">
      <alignment horizontal="left"/>
    </xf>
    <xf numFmtId="164" fontId="0" fillId="3" borderId="30" xfId="1" applyNumberFormat="1" applyFont="1" applyFill="1" applyBorder="1"/>
    <xf numFmtId="165" fontId="0" fillId="3" borderId="27" xfId="0" applyNumberFormat="1" applyFont="1" applyFill="1" applyBorder="1" applyAlignment="1">
      <alignment horizontal="left"/>
    </xf>
    <xf numFmtId="165" fontId="0" fillId="3" borderId="28" xfId="0" applyNumberFormat="1" applyFill="1" applyBorder="1" applyAlignment="1">
      <alignment horizontal="left"/>
    </xf>
    <xf numFmtId="165" fontId="0" fillId="3" borderId="27" xfId="0" applyNumberFormat="1" applyFill="1" applyBorder="1" applyAlignment="1">
      <alignment horizontal="left"/>
    </xf>
    <xf numFmtId="165" fontId="0" fillId="3" borderId="33" xfId="0" applyNumberFormat="1" applyFill="1" applyBorder="1" applyAlignment="1">
      <alignment horizontal="left"/>
    </xf>
    <xf numFmtId="165" fontId="0" fillId="3" borderId="34" xfId="0" applyNumberFormat="1" applyFill="1" applyBorder="1" applyAlignment="1">
      <alignment horizontal="left"/>
    </xf>
    <xf numFmtId="165" fontId="0" fillId="10" borderId="52" xfId="0" applyNumberFormat="1" applyFill="1" applyBorder="1" applyAlignment="1">
      <alignment horizontal="left"/>
    </xf>
    <xf numFmtId="165" fontId="0" fillId="10" borderId="53" xfId="0" applyNumberFormat="1" applyFill="1" applyBorder="1" applyAlignment="1">
      <alignment horizontal="left"/>
    </xf>
    <xf numFmtId="164" fontId="0" fillId="0" borderId="38" xfId="1" applyNumberFormat="1" applyFont="1" applyFill="1" applyBorder="1"/>
    <xf numFmtId="164" fontId="0" fillId="0" borderId="39" xfId="1" applyNumberFormat="1" applyFont="1" applyFill="1" applyBorder="1"/>
    <xf numFmtId="164" fontId="0" fillId="0" borderId="40" xfId="1" applyNumberFormat="1" applyFont="1" applyFill="1" applyBorder="1"/>
    <xf numFmtId="165" fontId="0" fillId="10" borderId="33" xfId="0" applyNumberFormat="1" applyFill="1" applyBorder="1" applyAlignment="1">
      <alignment horizontal="left"/>
    </xf>
    <xf numFmtId="165" fontId="0" fillId="10" borderId="34" xfId="0" applyNumberFormat="1" applyFill="1" applyBorder="1" applyAlignment="1">
      <alignment horizontal="left"/>
    </xf>
    <xf numFmtId="164" fontId="0" fillId="0" borderId="24" xfId="0" applyNumberFormat="1" applyFill="1" applyBorder="1" applyAlignment="1">
      <alignment horizontal="center"/>
    </xf>
    <xf numFmtId="164" fontId="0" fillId="0" borderId="31" xfId="0" applyNumberFormat="1" applyFill="1" applyBorder="1" applyAlignment="1">
      <alignment horizontal="center"/>
    </xf>
    <xf numFmtId="164" fontId="0" fillId="0" borderId="37" xfId="0" applyNumberFormat="1" applyFill="1" applyBorder="1" applyAlignment="1">
      <alignment horizontal="center"/>
    </xf>
    <xf numFmtId="164" fontId="0" fillId="2" borderId="42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68" fontId="0" fillId="0" borderId="0" xfId="2" applyNumberFormat="1" applyFont="1"/>
    <xf numFmtId="0" fontId="0" fillId="11" borderId="1" xfId="0" applyFill="1" applyBorder="1"/>
    <xf numFmtId="9" fontId="0" fillId="11" borderId="0" xfId="2" applyFont="1" applyFill="1"/>
    <xf numFmtId="164" fontId="3" fillId="11" borderId="28" xfId="1" applyNumberFormat="1" applyFont="1" applyFill="1" applyBorder="1" applyAlignment="1">
      <alignment horizontal="center"/>
    </xf>
    <xf numFmtId="164" fontId="3" fillId="10" borderId="20" xfId="1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10" fillId="12" borderId="54" xfId="0" applyNumberFormat="1" applyFont="1" applyFill="1" applyBorder="1"/>
    <xf numFmtId="164" fontId="0" fillId="7" borderId="55" xfId="1" applyNumberFormat="1" applyFont="1" applyFill="1" applyBorder="1"/>
    <xf numFmtId="164" fontId="0" fillId="0" borderId="56" xfId="0" applyNumberFormat="1" applyFill="1" applyBorder="1"/>
    <xf numFmtId="164" fontId="0" fillId="7" borderId="31" xfId="1" applyNumberFormat="1" applyFont="1" applyFill="1" applyBorder="1"/>
    <xf numFmtId="164" fontId="0" fillId="0" borderId="49" xfId="0" applyNumberFormat="1" applyFill="1" applyBorder="1"/>
    <xf numFmtId="164" fontId="0" fillId="7" borderId="24" xfId="1" applyNumberFormat="1" applyFont="1" applyFill="1" applyBorder="1"/>
    <xf numFmtId="164" fontId="0" fillId="0" borderId="25" xfId="0" applyNumberFormat="1" applyFill="1" applyBorder="1"/>
    <xf numFmtId="43" fontId="3" fillId="7" borderId="0" xfId="1" applyNumberFormat="1" applyFont="1" applyFill="1" applyBorder="1" applyAlignment="1">
      <alignment horizontal="center"/>
    </xf>
    <xf numFmtId="164" fontId="3" fillId="3" borderId="28" xfId="1" applyNumberFormat="1" applyFont="1" applyFill="1" applyBorder="1" applyAlignment="1">
      <alignment horizontal="center"/>
    </xf>
    <xf numFmtId="164" fontId="0" fillId="0" borderId="26" xfId="0" applyNumberFormat="1" applyFill="1" applyBorder="1"/>
    <xf numFmtId="164" fontId="0" fillId="0" borderId="32" xfId="0" applyNumberFormat="1" applyFill="1" applyBorder="1"/>
    <xf numFmtId="164" fontId="0" fillId="0" borderId="45" xfId="0" applyNumberFormat="1" applyFill="1" applyBorder="1"/>
    <xf numFmtId="165" fontId="0" fillId="0" borderId="20" xfId="0" applyNumberFormat="1" applyFill="1" applyBorder="1" applyAlignment="1">
      <alignment horizontal="center"/>
    </xf>
    <xf numFmtId="165" fontId="0" fillId="0" borderId="28" xfId="0" applyNumberFormat="1" applyFill="1" applyBorder="1" applyAlignment="1">
      <alignment horizontal="center"/>
    </xf>
    <xf numFmtId="165" fontId="0" fillId="0" borderId="33" xfId="0" applyNumberFormat="1" applyFill="1" applyBorder="1" applyAlignment="1">
      <alignment horizontal="center"/>
    </xf>
    <xf numFmtId="0" fontId="7" fillId="6" borderId="19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165" fontId="0" fillId="0" borderId="22" xfId="0" applyNumberFormat="1" applyFill="1" applyBorder="1" applyAlignment="1">
      <alignment horizontal="center"/>
    </xf>
    <xf numFmtId="165" fontId="0" fillId="0" borderId="29" xfId="0" applyNumberFormat="1" applyFill="1" applyBorder="1" applyAlignment="1">
      <alignment horizontal="center"/>
    </xf>
    <xf numFmtId="165" fontId="0" fillId="0" borderId="35" xfId="0" applyNumberFormat="1" applyFill="1" applyBorder="1" applyAlignment="1">
      <alignment horizontal="center"/>
    </xf>
    <xf numFmtId="0" fontId="7" fillId="6" borderId="6" xfId="0" applyFont="1" applyFill="1" applyBorder="1" applyAlignment="1">
      <alignment horizontal="center" vertical="center"/>
    </xf>
    <xf numFmtId="164" fontId="0" fillId="0" borderId="57" xfId="1" applyNumberFormat="1" applyFont="1" applyFill="1" applyBorder="1" applyAlignment="1">
      <alignment horizontal="center"/>
    </xf>
    <xf numFmtId="164" fontId="0" fillId="0" borderId="58" xfId="1" applyNumberFormat="1" applyFont="1" applyFill="1" applyBorder="1" applyAlignment="1">
      <alignment horizontal="center"/>
    </xf>
    <xf numFmtId="164" fontId="0" fillId="0" borderId="59" xfId="1" applyNumberFormat="1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164" fontId="3" fillId="0" borderId="23" xfId="1" applyNumberFormat="1" applyFont="1" applyFill="1" applyBorder="1"/>
    <xf numFmtId="0" fontId="3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164" fontId="11" fillId="9" borderId="28" xfId="1" applyNumberFormat="1" applyFont="1" applyFill="1" applyBorder="1" applyAlignment="1">
      <alignment horizontal="center"/>
    </xf>
    <xf numFmtId="164" fontId="3" fillId="5" borderId="28" xfId="1" applyNumberFormat="1" applyFont="1" applyFill="1" applyBorder="1" applyAlignment="1">
      <alignment horizontal="center"/>
    </xf>
    <xf numFmtId="164" fontId="2" fillId="9" borderId="28" xfId="1" applyNumberFormat="1" applyFont="1" applyFill="1" applyBorder="1" applyAlignment="1">
      <alignment horizontal="center"/>
    </xf>
    <xf numFmtId="0" fontId="0" fillId="3" borderId="1" xfId="0" applyFill="1" applyBorder="1"/>
    <xf numFmtId="165" fontId="0" fillId="3" borderId="28" xfId="0" applyNumberFormat="1" applyFill="1" applyBorder="1" applyAlignment="1">
      <alignment horizontal="center"/>
    </xf>
    <xf numFmtId="165" fontId="0" fillId="3" borderId="29" xfId="0" applyNumberFormat="1" applyFill="1" applyBorder="1" applyAlignment="1">
      <alignment horizontal="center"/>
    </xf>
    <xf numFmtId="164" fontId="0" fillId="3" borderId="58" xfId="1" applyNumberFormat="1" applyFont="1" applyFill="1" applyBorder="1" applyAlignment="1">
      <alignment horizontal="center"/>
    </xf>
    <xf numFmtId="166" fontId="0" fillId="3" borderId="28" xfId="1" applyNumberFormat="1" applyFont="1" applyFill="1" applyBorder="1"/>
    <xf numFmtId="166" fontId="0" fillId="3" borderId="27" xfId="1" applyNumberFormat="1" applyFont="1" applyFill="1" applyBorder="1"/>
    <xf numFmtId="166" fontId="0" fillId="3" borderId="30" xfId="1" applyNumberFormat="1" applyFont="1" applyFill="1" applyBorder="1"/>
    <xf numFmtId="164" fontId="0" fillId="3" borderId="32" xfId="0" applyNumberFormat="1" applyFill="1" applyBorder="1"/>
    <xf numFmtId="164" fontId="0" fillId="3" borderId="28" xfId="1" applyNumberFormat="1" applyFont="1" applyFill="1" applyBorder="1"/>
    <xf numFmtId="164" fontId="0" fillId="3" borderId="27" xfId="1" applyNumberFormat="1" applyFont="1" applyFill="1" applyBorder="1"/>
    <xf numFmtId="164" fontId="0" fillId="3" borderId="49" xfId="1" applyNumberFormat="1" applyFont="1" applyFill="1" applyBorder="1"/>
    <xf numFmtId="164" fontId="0" fillId="3" borderId="32" xfId="1" applyNumberFormat="1" applyFont="1" applyFill="1" applyBorder="1"/>
    <xf numFmtId="164" fontId="0" fillId="3" borderId="27" xfId="1" applyNumberFormat="1" applyFont="1" applyFill="1" applyBorder="1" applyAlignment="1">
      <alignment horizontal="right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167" fontId="0" fillId="0" borderId="2" xfId="0" applyNumberFormat="1" applyBorder="1"/>
    <xf numFmtId="0" fontId="0" fillId="10" borderId="0" xfId="0" applyFill="1" applyBorder="1"/>
    <xf numFmtId="164" fontId="0" fillId="10" borderId="0" xfId="1" applyNumberFormat="1" applyFont="1" applyFill="1"/>
    <xf numFmtId="0" fontId="0" fillId="0" borderId="0" xfId="0" applyAlignment="1">
      <alignment horizontal="center"/>
    </xf>
    <xf numFmtId="164" fontId="3" fillId="9" borderId="20" xfId="1" applyNumberFormat="1" applyFont="1" applyFill="1" applyBorder="1" applyAlignment="1">
      <alignment horizontal="center"/>
    </xf>
    <xf numFmtId="164" fontId="3" fillId="14" borderId="28" xfId="1" applyNumberFormat="1" applyFont="1" applyFill="1" applyBorder="1" applyAlignment="1">
      <alignment horizontal="center"/>
    </xf>
    <xf numFmtId="164" fontId="2" fillId="14" borderId="28" xfId="1" applyNumberFormat="1" applyFont="1" applyFill="1" applyBorder="1" applyAlignment="1">
      <alignment horizontal="center"/>
    </xf>
    <xf numFmtId="164" fontId="0" fillId="13" borderId="40" xfId="1" applyNumberFormat="1" applyFont="1" applyFill="1" applyBorder="1" applyAlignment="1">
      <alignment horizontal="center" vertical="center"/>
    </xf>
    <xf numFmtId="164" fontId="0" fillId="0" borderId="32" xfId="1" applyNumberFormat="1" applyFont="1" applyBorder="1"/>
    <xf numFmtId="164" fontId="0" fillId="0" borderId="45" xfId="1" applyNumberFormat="1" applyFont="1" applyBorder="1"/>
    <xf numFmtId="164" fontId="0" fillId="0" borderId="10" xfId="1" applyNumberFormat="1" applyFont="1" applyFill="1" applyBorder="1"/>
    <xf numFmtId="164" fontId="0" fillId="0" borderId="45" xfId="1" applyNumberFormat="1" applyFont="1" applyFill="1" applyBorder="1"/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164" fontId="0" fillId="0" borderId="60" xfId="1" applyNumberFormat="1" applyFont="1" applyFill="1" applyBorder="1"/>
    <xf numFmtId="164" fontId="0" fillId="0" borderId="61" xfId="1" applyNumberFormat="1" applyFont="1" applyFill="1" applyBorder="1"/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166" fontId="0" fillId="5" borderId="24" xfId="1" applyNumberFormat="1" applyFont="1" applyFill="1" applyBorder="1"/>
    <xf numFmtId="166" fontId="0" fillId="5" borderId="31" xfId="1" applyNumberFormat="1" applyFont="1" applyFill="1" applyBorder="1"/>
    <xf numFmtId="0" fontId="10" fillId="12" borderId="62" xfId="0" applyNumberFormat="1" applyFont="1" applyFill="1" applyBorder="1"/>
    <xf numFmtId="164" fontId="0" fillId="15" borderId="27" xfId="1" applyNumberFormat="1" applyFont="1" applyFill="1" applyBorder="1"/>
    <xf numFmtId="164" fontId="0" fillId="0" borderId="63" xfId="1" applyNumberFormat="1" applyFont="1" applyBorder="1"/>
    <xf numFmtId="164" fontId="0" fillId="0" borderId="49" xfId="1" applyNumberFormat="1" applyFont="1" applyBorder="1"/>
    <xf numFmtId="164" fontId="0" fillId="0" borderId="56" xfId="1" applyNumberFormat="1" applyFont="1" applyBorder="1"/>
    <xf numFmtId="0" fontId="3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/>
    </xf>
    <xf numFmtId="164" fontId="3" fillId="0" borderId="9" xfId="1" applyNumberFormat="1" applyFont="1" applyBorder="1" applyAlignment="1">
      <alignment horizontal="center"/>
    </xf>
    <xf numFmtId="164" fontId="3" fillId="0" borderId="1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7" fontId="5" fillId="2" borderId="0" xfId="0" applyNumberFormat="1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44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8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C50BC1"/>
      <color rgb="FF5FECF7"/>
      <color rgb="FF1878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S44"/>
  <sheetViews>
    <sheetView zoomScale="50" zoomScaleNormal="50" workbookViewId="0">
      <selection activeCell="BC35" sqref="BC35"/>
    </sheetView>
  </sheetViews>
  <sheetFormatPr defaultRowHeight="14.5"/>
  <cols>
    <col min="1" max="1" width="11.90625" bestFit="1" customWidth="1"/>
    <col min="2" max="2" width="10.81640625" bestFit="1" customWidth="1"/>
    <col min="3" max="3" width="7.1796875" bestFit="1" customWidth="1"/>
    <col min="4" max="4" width="6.6328125" bestFit="1" customWidth="1"/>
    <col min="5" max="5" width="15.54296875" bestFit="1" customWidth="1"/>
    <col min="6" max="6" width="14.81640625" bestFit="1" customWidth="1"/>
    <col min="7" max="7" width="5.90625" bestFit="1" customWidth="1"/>
    <col min="8" max="8" width="6.6328125" bestFit="1" customWidth="1"/>
    <col min="9" max="9" width="6.08984375" bestFit="1" customWidth="1"/>
    <col min="10" max="10" width="4.81640625" bestFit="1" customWidth="1"/>
    <col min="11" max="11" width="5.1796875" bestFit="1" customWidth="1"/>
    <col min="12" max="12" width="12.81640625" customWidth="1"/>
    <col min="13" max="13" width="14.81640625" hidden="1" customWidth="1"/>
    <col min="14" max="14" width="8.08984375" hidden="1" customWidth="1"/>
    <col min="15" max="15" width="7.7265625" hidden="1" customWidth="1"/>
    <col min="16" max="16" width="8.453125" hidden="1" customWidth="1"/>
    <col min="17" max="17" width="7.90625" hidden="1" customWidth="1"/>
    <col min="18" max="18" width="6.453125" hidden="1" customWidth="1"/>
    <col min="19" max="19" width="7" hidden="1" customWidth="1"/>
    <col min="20" max="20" width="13.36328125" bestFit="1" customWidth="1"/>
    <col min="21" max="27" width="9" hidden="1" customWidth="1"/>
    <col min="28" max="28" width="11.36328125" hidden="1" customWidth="1"/>
    <col min="29" max="29" width="11.7265625" hidden="1" customWidth="1"/>
    <col min="30" max="33" width="11.36328125" hidden="1" customWidth="1"/>
    <col min="34" max="34" width="12.08984375" hidden="1" customWidth="1"/>
    <col min="35" max="35" width="17.36328125" bestFit="1" customWidth="1"/>
    <col min="36" max="36" width="7.90625" hidden="1" customWidth="1"/>
    <col min="37" max="37" width="8.08984375" hidden="1" customWidth="1"/>
    <col min="38" max="38" width="7.7265625" hidden="1" customWidth="1"/>
    <col min="39" max="39" width="8.453125" hidden="1" customWidth="1"/>
    <col min="40" max="40" width="7.90625" hidden="1" customWidth="1"/>
    <col min="41" max="41" width="6.453125" hidden="1" customWidth="1"/>
    <col min="42" max="42" width="7.54296875" hidden="1" customWidth="1"/>
    <col min="43" max="43" width="14.453125" customWidth="1"/>
    <col min="44" max="44" width="7.90625" hidden="1" customWidth="1"/>
    <col min="45" max="45" width="8.08984375" hidden="1" customWidth="1"/>
    <col min="46" max="46" width="7.7265625" hidden="1" customWidth="1"/>
    <col min="47" max="47" width="8.453125" hidden="1" customWidth="1"/>
    <col min="48" max="48" width="7.90625" hidden="1" customWidth="1"/>
    <col min="49" max="50" width="7.54296875" hidden="1" customWidth="1"/>
    <col min="51" max="51" width="15.36328125" bestFit="1" customWidth="1"/>
    <col min="52" max="52" width="12.36328125" bestFit="1" customWidth="1"/>
    <col min="53" max="53" width="12.26953125" bestFit="1" customWidth="1"/>
    <col min="54" max="54" width="10.26953125" bestFit="1" customWidth="1"/>
    <col min="55" max="55" width="15.36328125" bestFit="1" customWidth="1"/>
    <col min="56" max="56" width="10.26953125" bestFit="1" customWidth="1"/>
    <col min="57" max="58" width="9" bestFit="1" customWidth="1"/>
    <col min="59" max="59" width="7.90625" bestFit="1" customWidth="1"/>
    <col min="60" max="60" width="8.08984375" bestFit="1" customWidth="1"/>
    <col min="61" max="61" width="7.7265625" bestFit="1" customWidth="1"/>
    <col min="62" max="62" width="8.453125" bestFit="1" customWidth="1"/>
    <col min="63" max="63" width="7.90625" bestFit="1" customWidth="1"/>
    <col min="64" max="64" width="6.81640625" bestFit="1" customWidth="1"/>
    <col min="65" max="65" width="7" bestFit="1" customWidth="1"/>
    <col min="67" max="67" width="5.54296875" bestFit="1" customWidth="1"/>
    <col min="68" max="68" width="2.26953125" bestFit="1" customWidth="1"/>
    <col min="70" max="70" width="5.54296875" bestFit="1" customWidth="1"/>
    <col min="71" max="71" width="2.26953125" bestFit="1" customWidth="1"/>
  </cols>
  <sheetData>
    <row r="1" spans="1:71" ht="15" customHeight="1">
      <c r="A1" s="275">
        <v>43525</v>
      </c>
      <c r="B1" s="276" t="s">
        <v>44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  <c r="BD1" s="277"/>
      <c r="BE1" s="277"/>
      <c r="BF1" s="277"/>
      <c r="BG1" s="277"/>
      <c r="BH1" s="277"/>
      <c r="BI1" s="277"/>
      <c r="BJ1" s="277"/>
      <c r="BK1" s="277"/>
      <c r="BL1" s="277"/>
      <c r="BM1" s="277"/>
    </row>
    <row r="2" spans="1:71" ht="15.75" customHeight="1" thickBot="1">
      <c r="A2" s="275"/>
      <c r="B2" s="276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277"/>
      <c r="BG2" s="277"/>
      <c r="BH2" s="277"/>
      <c r="BI2" s="277"/>
      <c r="BJ2" s="277"/>
      <c r="BK2" s="277"/>
      <c r="BL2" s="277"/>
      <c r="BM2" s="277"/>
    </row>
    <row r="3" spans="1:71" ht="15" thickBot="1">
      <c r="A3" s="2">
        <f>DAY(DATE(YEAR(A1),MONTH(A1)+1,1)-1)</f>
        <v>31</v>
      </c>
      <c r="B3" s="3"/>
      <c r="C3" s="278" t="s">
        <v>0</v>
      </c>
      <c r="D3" s="279"/>
      <c r="E3" s="280" t="s">
        <v>1</v>
      </c>
      <c r="F3" s="281"/>
      <c r="G3" s="281"/>
      <c r="H3" s="281"/>
      <c r="I3" s="281"/>
      <c r="J3" s="281"/>
      <c r="K3" s="282"/>
      <c r="L3" s="4" t="s">
        <v>2</v>
      </c>
      <c r="M3" s="283" t="s">
        <v>3</v>
      </c>
      <c r="N3" s="284"/>
      <c r="O3" s="284"/>
      <c r="P3" s="284"/>
      <c r="Q3" s="284"/>
      <c r="R3" s="284"/>
      <c r="S3" s="284"/>
      <c r="T3" s="285" t="s">
        <v>4</v>
      </c>
      <c r="U3" s="288" t="s">
        <v>5</v>
      </c>
      <c r="V3" s="288"/>
      <c r="W3" s="288"/>
      <c r="X3" s="288"/>
      <c r="Y3" s="288"/>
      <c r="Z3" s="288"/>
      <c r="AA3" s="289"/>
      <c r="AB3" s="262" t="s">
        <v>6</v>
      </c>
      <c r="AC3" s="263"/>
      <c r="AD3" s="263"/>
      <c r="AE3" s="263"/>
      <c r="AF3" s="263"/>
      <c r="AG3" s="263"/>
      <c r="AH3" s="263"/>
      <c r="AI3" s="290" t="s">
        <v>7</v>
      </c>
      <c r="AJ3" s="263" t="s">
        <v>8</v>
      </c>
      <c r="AK3" s="263"/>
      <c r="AL3" s="263"/>
      <c r="AM3" s="263"/>
      <c r="AN3" s="263"/>
      <c r="AO3" s="263"/>
      <c r="AP3" s="263"/>
      <c r="AQ3" s="260" t="s">
        <v>9</v>
      </c>
      <c r="AR3" s="263" t="s">
        <v>10</v>
      </c>
      <c r="AS3" s="263"/>
      <c r="AT3" s="263"/>
      <c r="AU3" s="263"/>
      <c r="AV3" s="263"/>
      <c r="AW3" s="263"/>
      <c r="AX3" s="263"/>
      <c r="AY3" s="260" t="s">
        <v>11</v>
      </c>
      <c r="AZ3" s="262" t="s">
        <v>12</v>
      </c>
      <c r="BA3" s="263"/>
      <c r="BB3" s="263"/>
      <c r="BC3" s="263"/>
      <c r="BD3" s="263"/>
      <c r="BE3" s="263"/>
      <c r="BF3" s="264"/>
      <c r="BG3" s="265" t="s">
        <v>13</v>
      </c>
      <c r="BH3" s="266"/>
      <c r="BI3" s="266"/>
      <c r="BJ3" s="266"/>
      <c r="BK3" s="266"/>
      <c r="BL3" s="266"/>
      <c r="BM3" s="267"/>
      <c r="BO3" s="1">
        <v>0</v>
      </c>
      <c r="BP3">
        <v>7</v>
      </c>
      <c r="BR3" s="1">
        <v>0</v>
      </c>
      <c r="BS3">
        <v>7</v>
      </c>
    </row>
    <row r="4" spans="1:71" ht="15" thickBot="1">
      <c r="B4" s="3"/>
      <c r="C4" s="176"/>
      <c r="D4" s="175"/>
      <c r="E4" s="176"/>
      <c r="F4" s="175"/>
      <c r="G4" s="175"/>
      <c r="H4" s="175"/>
      <c r="I4" s="175"/>
      <c r="J4" s="175"/>
      <c r="K4" s="177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86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91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61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61"/>
      <c r="AZ4" s="271" t="s">
        <v>14</v>
      </c>
      <c r="BA4" s="272"/>
      <c r="BB4" s="272"/>
      <c r="BC4" s="272"/>
      <c r="BD4" s="272"/>
      <c r="BE4" s="272"/>
      <c r="BF4" s="273"/>
      <c r="BG4" s="268"/>
      <c r="BH4" s="269"/>
      <c r="BI4" s="269"/>
      <c r="BJ4" s="269"/>
      <c r="BK4" s="269"/>
      <c r="BL4" s="269"/>
      <c r="BM4" s="270"/>
      <c r="BO4">
        <v>2400</v>
      </c>
      <c r="BP4">
        <v>0</v>
      </c>
      <c r="BR4">
        <v>3000</v>
      </c>
      <c r="BS4">
        <v>7</v>
      </c>
    </row>
    <row r="5" spans="1:71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87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92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61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61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>BO4+500</f>
        <v>2900</v>
      </c>
      <c r="BP5">
        <v>0</v>
      </c>
      <c r="BR5">
        <f>BR4+500</f>
        <v>3500</v>
      </c>
      <c r="BS5">
        <v>3</v>
      </c>
    </row>
    <row r="6" spans="1:71" ht="15" thickBot="1">
      <c r="A6" s="10">
        <v>43497</v>
      </c>
      <c r="B6" s="3" t="s">
        <v>53</v>
      </c>
      <c r="C6" s="140">
        <v>0</v>
      </c>
      <c r="D6" s="141">
        <v>4.1666666666666664E-2</v>
      </c>
      <c r="E6" s="181">
        <v>1.7000000000000001E-2</v>
      </c>
      <c r="F6" s="181">
        <v>1.0999999999999999E-2</v>
      </c>
      <c r="G6" s="181">
        <v>7.5999999999999998E-2</v>
      </c>
      <c r="H6" s="181">
        <v>4.2000000000000003E-2</v>
      </c>
      <c r="I6" s="181">
        <v>0.115</v>
      </c>
      <c r="J6" s="181">
        <v>0.02</v>
      </c>
      <c r="K6" s="255">
        <v>5.0000000000000001E-3</v>
      </c>
      <c r="L6" s="36">
        <f t="shared" ref="L6:L31" ca="1" si="4">T6*6</f>
        <v>0</v>
      </c>
      <c r="M6" s="253">
        <f t="shared" ref="M6:S23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31" ca="1" si="6">IFERROR(M6*M$4+N6*N$4+O6*O$4+P6*P$4+Q6*Q$4+R6*R$4+S6*S$4,"0")</f>
        <v>0</v>
      </c>
      <c r="U6" s="29">
        <v>8500</v>
      </c>
      <c r="V6" s="30">
        <v>8500</v>
      </c>
      <c r="W6" s="30">
        <v>8500</v>
      </c>
      <c r="X6" s="30">
        <v>8500</v>
      </c>
      <c r="Y6" s="30">
        <v>8500</v>
      </c>
      <c r="Z6" s="30">
        <v>8500</v>
      </c>
      <c r="AA6" s="31">
        <v>8500</v>
      </c>
      <c r="AB6" s="32">
        <f t="shared" ref="AB6:AH31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ca="1">IFERROR(SUM(AB6:AH6),"")</f>
        <v>0</v>
      </c>
      <c r="AJ6" s="32">
        <f t="shared" ref="AJ6:AP31" ca="1" si="8">M6*AJ$4*60/$L$4*E6</f>
        <v>0</v>
      </c>
      <c r="AK6" s="33">
        <f t="shared" ca="1" si="8"/>
        <v>0</v>
      </c>
      <c r="AL6" s="33">
        <f t="shared" ca="1" si="8"/>
        <v>0</v>
      </c>
      <c r="AM6" s="33">
        <f t="shared" ca="1" si="8"/>
        <v>0</v>
      </c>
      <c r="AN6" s="33">
        <f t="shared" ca="1" si="8"/>
        <v>0</v>
      </c>
      <c r="AO6" s="33">
        <f t="shared" ca="1" si="8"/>
        <v>0</v>
      </c>
      <c r="AP6" s="34">
        <f t="shared" ca="1" si="8"/>
        <v>0</v>
      </c>
      <c r="AQ6" s="36">
        <f ca="1">IFERROR(SUM(AJ6:AP6),"")</f>
        <v>0</v>
      </c>
      <c r="AR6" s="32" t="str">
        <f t="shared" ref="AR6:AY31" ca="1" si="9">IFERROR(AB6/AJ6,"")</f>
        <v/>
      </c>
      <c r="AS6" s="33" t="str">
        <f t="shared" ca="1" si="9"/>
        <v/>
      </c>
      <c r="AT6" s="33" t="str">
        <f t="shared" ca="1" si="9"/>
        <v/>
      </c>
      <c r="AU6" s="33" t="str">
        <f t="shared" ca="1" si="9"/>
        <v/>
      </c>
      <c r="AV6" s="33" t="str">
        <f t="shared" ca="1" si="9"/>
        <v/>
      </c>
      <c r="AW6" s="33" t="str">
        <f t="shared" ca="1" si="9"/>
        <v/>
      </c>
      <c r="AX6" s="34" t="str">
        <f t="shared" ca="1" si="9"/>
        <v/>
      </c>
      <c r="AY6" s="36" t="str">
        <f t="shared" ca="1" si="9"/>
        <v/>
      </c>
      <c r="AZ6" s="37">
        <f>IFERROR(U6/6/E6,"0")</f>
        <v>83333.333333333328</v>
      </c>
      <c r="BA6" s="37">
        <f t="shared" ref="BA6:BF31" si="10">IFERROR(V6/6/F6,"0")</f>
        <v>128787.8787878788</v>
      </c>
      <c r="BB6" s="37">
        <f t="shared" si="10"/>
        <v>18640.350877192985</v>
      </c>
      <c r="BC6" s="37">
        <f t="shared" si="10"/>
        <v>33730.158730158728</v>
      </c>
      <c r="BD6" s="37">
        <f t="shared" si="10"/>
        <v>12318.840579710146</v>
      </c>
      <c r="BE6" s="37">
        <f t="shared" si="10"/>
        <v>70833.333333333328</v>
      </c>
      <c r="BF6" s="37">
        <f t="shared" si="10"/>
        <v>283333.33333333331</v>
      </c>
      <c r="BG6" s="38">
        <f>IFERROR(VLOOKUP(AZ6,$BO$3:$BP$9,2,TRUE),"")</f>
        <v>0</v>
      </c>
      <c r="BH6" s="38">
        <f t="shared" ref="BH6:BH7" si="11">IFERROR(VLOOKUP(BA6,$BO$3:$BP$9,2,TRUE),"")</f>
        <v>0</v>
      </c>
      <c r="BI6" s="38">
        <f t="shared" ref="BI6:BI7" si="12">IFERROR(VLOOKUP(BB6,$BO$3:$BP$9,2,TRUE),"")</f>
        <v>0</v>
      </c>
      <c r="BJ6" s="38">
        <f t="shared" ref="BJ6:BJ7" si="13">IFERROR(VLOOKUP(BC6,$BO$3:$BP$9,2,TRUE),"")</f>
        <v>0</v>
      </c>
      <c r="BK6" s="38">
        <f t="shared" ref="BK6:BK7" si="14">IFERROR(VLOOKUP(BD6,$BO$3:$BP$9,2,TRUE),"")</f>
        <v>0</v>
      </c>
      <c r="BL6" s="38">
        <f t="shared" ref="BL6:BL7" si="15">IFERROR(VLOOKUP(BE6,$BO$3:$BP$9,2,TRUE),"")</f>
        <v>0</v>
      </c>
      <c r="BM6" s="38">
        <f t="shared" ref="BM6:BM7" si="16">IFERROR(VLOOKUP(BF6,$BO$3:$BP$9,2,TRUE),"")</f>
        <v>0</v>
      </c>
      <c r="BO6">
        <f>BO5+500</f>
        <v>3400</v>
      </c>
      <c r="BP6">
        <v>0</v>
      </c>
      <c r="BR6">
        <f>BR5+500</f>
        <v>4000</v>
      </c>
      <c r="BS6">
        <v>0</v>
      </c>
    </row>
    <row r="7" spans="1:71" ht="15" thickBot="1">
      <c r="A7" s="10">
        <v>43525</v>
      </c>
      <c r="B7" s="3" t="s">
        <v>53</v>
      </c>
      <c r="C7" s="136">
        <v>4.1666666666666664E-2</v>
      </c>
      <c r="D7" s="137">
        <v>8.3333333333333329E-2</v>
      </c>
      <c r="E7" s="181">
        <v>8.9999999999999993E-3</v>
      </c>
      <c r="F7" s="181">
        <v>0.01</v>
      </c>
      <c r="G7" s="181">
        <v>2.5999999999999999E-2</v>
      </c>
      <c r="H7" s="181">
        <v>1.7000000000000001E-2</v>
      </c>
      <c r="I7" s="181">
        <v>7.2999999999999995E-2</v>
      </c>
      <c r="J7" s="181">
        <v>1.6E-2</v>
      </c>
      <c r="K7" s="255">
        <v>1.0999999999999999E-2</v>
      </c>
      <c r="L7" s="52">
        <f t="shared" ca="1" si="4"/>
        <v>0</v>
      </c>
      <c r="M7" s="254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46">
        <v>8500</v>
      </c>
      <c r="V7" s="47">
        <v>8500</v>
      </c>
      <c r="W7" s="47">
        <v>8500</v>
      </c>
      <c r="X7" s="47">
        <v>8500</v>
      </c>
      <c r="Y7" s="47">
        <v>8500</v>
      </c>
      <c r="Z7" s="47">
        <v>8500</v>
      </c>
      <c r="AA7" s="48">
        <v>8500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35">
        <f t="shared" ref="AI7:AI31" ca="1" si="17">IFERROR(SUM(AB7:AH7),"")</f>
        <v>0</v>
      </c>
      <c r="AJ7" s="49">
        <f t="shared" ca="1" si="8"/>
        <v>0</v>
      </c>
      <c r="AK7" s="50">
        <f t="shared" ca="1" si="8"/>
        <v>0</v>
      </c>
      <c r="AL7" s="50">
        <f t="shared" ca="1" si="8"/>
        <v>0</v>
      </c>
      <c r="AM7" s="50">
        <f t="shared" ca="1" si="8"/>
        <v>0</v>
      </c>
      <c r="AN7" s="50">
        <f t="shared" ca="1" si="8"/>
        <v>0</v>
      </c>
      <c r="AO7" s="50">
        <f t="shared" ca="1" si="8"/>
        <v>0</v>
      </c>
      <c r="AP7" s="51">
        <f t="shared" ca="1" si="8"/>
        <v>0</v>
      </c>
      <c r="AQ7" s="36">
        <f t="shared" ref="AQ7:AQ31" ca="1" si="18">IFERROR(SUM(AJ7:AP7),"")</f>
        <v>0</v>
      </c>
      <c r="AR7" s="49" t="str">
        <f t="shared" ca="1" si="9"/>
        <v/>
      </c>
      <c r="AS7" s="50" t="str">
        <f t="shared" ca="1" si="9"/>
        <v/>
      </c>
      <c r="AT7" s="50" t="str">
        <f t="shared" ca="1" si="9"/>
        <v/>
      </c>
      <c r="AU7" s="50" t="str">
        <f t="shared" ca="1" si="9"/>
        <v/>
      </c>
      <c r="AV7" s="50" t="str">
        <f t="shared" ca="1" si="9"/>
        <v/>
      </c>
      <c r="AW7" s="50" t="str">
        <f t="shared" ca="1" si="9"/>
        <v/>
      </c>
      <c r="AX7" s="51" t="str">
        <f t="shared" ca="1" si="9"/>
        <v/>
      </c>
      <c r="AY7" s="52" t="str">
        <f t="shared" ca="1" si="9"/>
        <v/>
      </c>
      <c r="AZ7" s="37">
        <f t="shared" ref="AZ7:AZ31" si="19">IFERROR(U7/6/E7,"0")</f>
        <v>157407.40740740742</v>
      </c>
      <c r="BA7" s="37">
        <f t="shared" si="10"/>
        <v>141666.66666666666</v>
      </c>
      <c r="BB7" s="37">
        <f t="shared" si="10"/>
        <v>54487.179487179492</v>
      </c>
      <c r="BC7" s="37">
        <f t="shared" si="10"/>
        <v>83333.333333333328</v>
      </c>
      <c r="BD7" s="37">
        <f t="shared" si="10"/>
        <v>19406.392694063929</v>
      </c>
      <c r="BE7" s="37">
        <f t="shared" si="10"/>
        <v>88541.666666666672</v>
      </c>
      <c r="BF7" s="37">
        <f t="shared" si="10"/>
        <v>128787.8787878788</v>
      </c>
      <c r="BG7" s="38">
        <f t="shared" ref="BG7" si="20">IFERROR(VLOOKUP(AZ7,$BO$3:$BP$9,2,TRUE),"")</f>
        <v>0</v>
      </c>
      <c r="BH7" s="38">
        <f t="shared" si="11"/>
        <v>0</v>
      </c>
      <c r="BI7" s="38">
        <f t="shared" si="12"/>
        <v>0</v>
      </c>
      <c r="BJ7" s="38">
        <f t="shared" si="13"/>
        <v>0</v>
      </c>
      <c r="BK7" s="38">
        <f t="shared" si="14"/>
        <v>0</v>
      </c>
      <c r="BL7" s="38">
        <f t="shared" si="15"/>
        <v>0</v>
      </c>
      <c r="BM7" s="38">
        <f t="shared" si="16"/>
        <v>0</v>
      </c>
      <c r="BO7">
        <f>BO6+500</f>
        <v>3900</v>
      </c>
      <c r="BP7">
        <v>0</v>
      </c>
      <c r="BR7">
        <f>BR6+500</f>
        <v>4500</v>
      </c>
      <c r="BS7">
        <v>0</v>
      </c>
    </row>
    <row r="8" spans="1:71" ht="15" thickBot="1">
      <c r="A8" s="10">
        <v>43556</v>
      </c>
      <c r="B8" s="3" t="s">
        <v>53</v>
      </c>
      <c r="C8" s="136">
        <v>8.3333333333333329E-2</v>
      </c>
      <c r="D8" s="137">
        <v>0.125</v>
      </c>
      <c r="E8" s="181">
        <v>1E-3</v>
      </c>
      <c r="F8" s="181">
        <v>7.0000000000000001E-3</v>
      </c>
      <c r="G8" s="181">
        <v>1.6E-2</v>
      </c>
      <c r="H8" s="181">
        <v>1.4E-2</v>
      </c>
      <c r="I8" s="181">
        <v>4.1000000000000002E-2</v>
      </c>
      <c r="J8" s="181">
        <v>7.0000000000000001E-3</v>
      </c>
      <c r="K8" s="255">
        <v>1.4999999999999999E-2</v>
      </c>
      <c r="L8" s="52">
        <f t="shared" ca="1" si="4"/>
        <v>0</v>
      </c>
      <c r="M8" s="254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46">
        <v>8500</v>
      </c>
      <c r="V8" s="47">
        <v>8500</v>
      </c>
      <c r="W8" s="47">
        <v>8500</v>
      </c>
      <c r="X8" s="47">
        <v>8500</v>
      </c>
      <c r="Y8" s="47">
        <v>8500</v>
      </c>
      <c r="Z8" s="47">
        <v>8500</v>
      </c>
      <c r="AA8" s="48">
        <v>8500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17"/>
        <v>0</v>
      </c>
      <c r="AJ8" s="49"/>
      <c r="AK8" s="50"/>
      <c r="AL8" s="50"/>
      <c r="AM8" s="50"/>
      <c r="AN8" s="50"/>
      <c r="AO8" s="50"/>
      <c r="AP8" s="51"/>
      <c r="AQ8" s="36">
        <f t="shared" si="18"/>
        <v>0</v>
      </c>
      <c r="AR8" s="49" t="str">
        <f t="shared" ca="1" si="9"/>
        <v/>
      </c>
      <c r="AS8" s="50" t="str">
        <f t="shared" ca="1" si="9"/>
        <v/>
      </c>
      <c r="AT8" s="50" t="str">
        <f t="shared" ca="1" si="9"/>
        <v/>
      </c>
      <c r="AU8" s="50" t="str">
        <f t="shared" ca="1" si="9"/>
        <v/>
      </c>
      <c r="AV8" s="50" t="str">
        <f t="shared" ca="1" si="9"/>
        <v/>
      </c>
      <c r="AW8" s="50" t="str">
        <f t="shared" ca="1" si="9"/>
        <v/>
      </c>
      <c r="AX8" s="51" t="str">
        <f t="shared" ca="1" si="9"/>
        <v/>
      </c>
      <c r="AY8" s="52" t="str">
        <f t="shared" ca="1" si="9"/>
        <v/>
      </c>
      <c r="AZ8" s="37">
        <f t="shared" si="19"/>
        <v>1416666.6666666667</v>
      </c>
      <c r="BA8" s="37">
        <f t="shared" si="10"/>
        <v>202380.9523809524</v>
      </c>
      <c r="BB8" s="37">
        <f t="shared" si="10"/>
        <v>88541.666666666672</v>
      </c>
      <c r="BC8" s="37">
        <f t="shared" si="10"/>
        <v>101190.4761904762</v>
      </c>
      <c r="BD8" s="37">
        <f t="shared" si="10"/>
        <v>34552.845528455284</v>
      </c>
      <c r="BE8" s="37">
        <f t="shared" si="10"/>
        <v>202380.9523809524</v>
      </c>
      <c r="BF8" s="37">
        <f t="shared" si="10"/>
        <v>94444.444444444453</v>
      </c>
      <c r="BG8" s="211"/>
      <c r="BH8" s="211"/>
      <c r="BI8" s="211"/>
      <c r="BJ8" s="211"/>
      <c r="BK8" s="211"/>
      <c r="BL8" s="211"/>
      <c r="BM8" s="211"/>
      <c r="BO8">
        <f t="shared" ref="BO8:BO9" si="21">BO7+1000</f>
        <v>4900</v>
      </c>
      <c r="BP8">
        <v>0</v>
      </c>
      <c r="BR8">
        <f t="shared" ref="BR8:BR9" si="22">BR7+1000</f>
        <v>5500</v>
      </c>
      <c r="BS8">
        <v>0</v>
      </c>
    </row>
    <row r="9" spans="1:71" ht="15" thickBot="1">
      <c r="A9" s="10">
        <v>43586</v>
      </c>
      <c r="B9" s="3" t="s">
        <v>53</v>
      </c>
      <c r="C9" s="136">
        <v>0.125</v>
      </c>
      <c r="D9" s="137">
        <v>0.16666666666666666</v>
      </c>
      <c r="E9" s="181">
        <v>1E-3</v>
      </c>
      <c r="F9" s="181">
        <v>0</v>
      </c>
      <c r="G9" s="181">
        <v>2E-3</v>
      </c>
      <c r="H9" s="181">
        <v>4.0000000000000001E-3</v>
      </c>
      <c r="I9" s="181">
        <v>0</v>
      </c>
      <c r="J9" s="181">
        <v>0</v>
      </c>
      <c r="K9" s="255">
        <v>0</v>
      </c>
      <c r="L9" s="52">
        <f t="shared" ca="1" si="4"/>
        <v>0</v>
      </c>
      <c r="M9" s="254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46">
        <v>8500</v>
      </c>
      <c r="V9" s="47">
        <v>8500</v>
      </c>
      <c r="W9" s="47">
        <v>8500</v>
      </c>
      <c r="X9" s="47">
        <v>8500</v>
      </c>
      <c r="Y9" s="47">
        <v>8500</v>
      </c>
      <c r="Z9" s="47">
        <v>8500</v>
      </c>
      <c r="AA9" s="48">
        <v>8500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17"/>
        <v>0</v>
      </c>
      <c r="AJ9" s="49"/>
      <c r="AK9" s="50"/>
      <c r="AL9" s="50"/>
      <c r="AM9" s="50"/>
      <c r="AN9" s="50"/>
      <c r="AO9" s="50"/>
      <c r="AP9" s="51"/>
      <c r="AQ9" s="36">
        <f t="shared" si="18"/>
        <v>0</v>
      </c>
      <c r="AR9" s="49" t="str">
        <f t="shared" ca="1" si="9"/>
        <v/>
      </c>
      <c r="AS9" s="50" t="str">
        <f t="shared" ca="1" si="9"/>
        <v/>
      </c>
      <c r="AT9" s="50" t="str">
        <f t="shared" ca="1" si="9"/>
        <v/>
      </c>
      <c r="AU9" s="50" t="str">
        <f t="shared" ca="1" si="9"/>
        <v/>
      </c>
      <c r="AV9" s="50" t="str">
        <f t="shared" ca="1" si="9"/>
        <v/>
      </c>
      <c r="AW9" s="50" t="str">
        <f t="shared" ca="1" si="9"/>
        <v/>
      </c>
      <c r="AX9" s="51" t="str">
        <f t="shared" ca="1" si="9"/>
        <v/>
      </c>
      <c r="AY9" s="52" t="str">
        <f t="shared" ca="1" si="9"/>
        <v/>
      </c>
      <c r="AZ9" s="37">
        <f t="shared" si="19"/>
        <v>1416666.6666666667</v>
      </c>
      <c r="BA9" s="37" t="str">
        <f t="shared" si="10"/>
        <v>0</v>
      </c>
      <c r="BB9" s="37">
        <f t="shared" si="10"/>
        <v>708333.33333333337</v>
      </c>
      <c r="BC9" s="37">
        <f t="shared" si="10"/>
        <v>354166.66666666669</v>
      </c>
      <c r="BD9" s="37" t="str">
        <f t="shared" si="10"/>
        <v>0</v>
      </c>
      <c r="BE9" s="37" t="str">
        <f t="shared" si="10"/>
        <v>0</v>
      </c>
      <c r="BF9" s="37" t="str">
        <f t="shared" si="10"/>
        <v>0</v>
      </c>
      <c r="BG9" s="211"/>
      <c r="BH9" s="211"/>
      <c r="BI9" s="211"/>
      <c r="BJ9" s="211"/>
      <c r="BK9" s="211"/>
      <c r="BL9" s="211"/>
      <c r="BM9" s="211"/>
      <c r="BO9">
        <f t="shared" si="21"/>
        <v>5900</v>
      </c>
      <c r="BP9">
        <v>0</v>
      </c>
      <c r="BR9">
        <f t="shared" si="22"/>
        <v>6500</v>
      </c>
      <c r="BS9">
        <v>0</v>
      </c>
    </row>
    <row r="10" spans="1:71" ht="15" thickBot="1">
      <c r="A10" s="10">
        <v>43617</v>
      </c>
      <c r="B10" s="3" t="s">
        <v>53</v>
      </c>
      <c r="C10" s="136">
        <v>0.16666666666666666</v>
      </c>
      <c r="D10" s="137">
        <v>0.20833333333333334</v>
      </c>
      <c r="E10" s="181">
        <v>3.0000000000000001E-3</v>
      </c>
      <c r="F10" s="181">
        <v>2E-3</v>
      </c>
      <c r="G10" s="181">
        <v>1E-3</v>
      </c>
      <c r="H10" s="181">
        <v>2E-3</v>
      </c>
      <c r="I10" s="181">
        <v>2E-3</v>
      </c>
      <c r="J10" s="181">
        <v>5.0000000000000001E-3</v>
      </c>
      <c r="K10" s="255">
        <v>8.0000000000000002E-3</v>
      </c>
      <c r="L10" s="52">
        <f t="shared" ca="1" si="4"/>
        <v>0</v>
      </c>
      <c r="M10" s="254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46">
        <v>8500</v>
      </c>
      <c r="V10" s="47">
        <v>8500</v>
      </c>
      <c r="W10" s="47">
        <v>8500</v>
      </c>
      <c r="X10" s="47">
        <v>8500</v>
      </c>
      <c r="Y10" s="47">
        <v>8500</v>
      </c>
      <c r="Z10" s="47">
        <v>8500</v>
      </c>
      <c r="AA10" s="48">
        <v>8500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17"/>
        <v>0</v>
      </c>
      <c r="AJ10" s="49"/>
      <c r="AK10" s="50"/>
      <c r="AL10" s="50"/>
      <c r="AM10" s="50"/>
      <c r="AN10" s="50"/>
      <c r="AO10" s="50"/>
      <c r="AP10" s="51"/>
      <c r="AQ10" s="36">
        <f t="shared" si="18"/>
        <v>0</v>
      </c>
      <c r="AR10" s="49" t="str">
        <f t="shared" ca="1" si="9"/>
        <v/>
      </c>
      <c r="AS10" s="50" t="str">
        <f t="shared" ca="1" si="9"/>
        <v/>
      </c>
      <c r="AT10" s="50" t="str">
        <f t="shared" ca="1" si="9"/>
        <v/>
      </c>
      <c r="AU10" s="50" t="str">
        <f t="shared" ca="1" si="9"/>
        <v/>
      </c>
      <c r="AV10" s="50" t="str">
        <f t="shared" ca="1" si="9"/>
        <v/>
      </c>
      <c r="AW10" s="50" t="str">
        <f t="shared" ca="1" si="9"/>
        <v/>
      </c>
      <c r="AX10" s="51" t="str">
        <f t="shared" ca="1" si="9"/>
        <v/>
      </c>
      <c r="AY10" s="52" t="str">
        <f t="shared" ca="1" si="9"/>
        <v/>
      </c>
      <c r="AZ10" s="37">
        <f t="shared" si="19"/>
        <v>472222.22222222225</v>
      </c>
      <c r="BA10" s="37">
        <f t="shared" si="10"/>
        <v>708333.33333333337</v>
      </c>
      <c r="BB10" s="37">
        <f t="shared" si="10"/>
        <v>1416666.6666666667</v>
      </c>
      <c r="BC10" s="37">
        <f t="shared" si="10"/>
        <v>708333.33333333337</v>
      </c>
      <c r="BD10" s="37">
        <f t="shared" si="10"/>
        <v>708333.33333333337</v>
      </c>
      <c r="BE10" s="37">
        <f t="shared" si="10"/>
        <v>283333.33333333331</v>
      </c>
      <c r="BF10" s="37">
        <f t="shared" si="10"/>
        <v>177083.33333333334</v>
      </c>
      <c r="BG10" s="211"/>
      <c r="BH10" s="211"/>
      <c r="BI10" s="211"/>
      <c r="BJ10" s="211"/>
      <c r="BK10" s="211"/>
      <c r="BL10" s="211"/>
      <c r="BM10" s="211"/>
    </row>
    <row r="11" spans="1:71" ht="15" thickBot="1">
      <c r="A11" s="10">
        <v>43647</v>
      </c>
      <c r="B11" s="3" t="s">
        <v>53</v>
      </c>
      <c r="C11" s="136">
        <v>0.20833333333333334</v>
      </c>
      <c r="D11" s="137">
        <v>0.25</v>
      </c>
      <c r="E11" s="181">
        <v>2.4E-2</v>
      </c>
      <c r="F11" s="181">
        <v>4.4999999999999998E-2</v>
      </c>
      <c r="G11" s="181">
        <v>5.2999999999999999E-2</v>
      </c>
      <c r="H11" s="181">
        <v>0.05</v>
      </c>
      <c r="I11" s="181">
        <v>7.2999999999999995E-2</v>
      </c>
      <c r="J11" s="181">
        <v>6.5000000000000002E-2</v>
      </c>
      <c r="K11" s="255">
        <v>3.3000000000000002E-2</v>
      </c>
      <c r="L11" s="52">
        <f t="shared" ca="1" si="4"/>
        <v>0</v>
      </c>
      <c r="M11" s="254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46">
        <v>8500</v>
      </c>
      <c r="V11" s="47">
        <v>8500</v>
      </c>
      <c r="W11" s="47">
        <v>8500</v>
      </c>
      <c r="X11" s="47">
        <v>8500</v>
      </c>
      <c r="Y11" s="47">
        <v>8500</v>
      </c>
      <c r="Z11" s="47">
        <v>8500</v>
      </c>
      <c r="AA11" s="48">
        <v>8500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17"/>
        <v>0</v>
      </c>
      <c r="AJ11" s="49">
        <f t="shared" ca="1" si="8"/>
        <v>0</v>
      </c>
      <c r="AK11" s="50">
        <f t="shared" ca="1" si="8"/>
        <v>0</v>
      </c>
      <c r="AL11" s="50">
        <f t="shared" ca="1" si="8"/>
        <v>0</v>
      </c>
      <c r="AM11" s="50">
        <f t="shared" ca="1" si="8"/>
        <v>0</v>
      </c>
      <c r="AN11" s="50">
        <f t="shared" ca="1" si="8"/>
        <v>0</v>
      </c>
      <c r="AO11" s="50">
        <f t="shared" ca="1" si="8"/>
        <v>0</v>
      </c>
      <c r="AP11" s="51">
        <f t="shared" ca="1" si="8"/>
        <v>0</v>
      </c>
      <c r="AQ11" s="36">
        <f t="shared" ca="1" si="18"/>
        <v>0</v>
      </c>
      <c r="AR11" s="49" t="str">
        <f t="shared" ca="1" si="9"/>
        <v/>
      </c>
      <c r="AS11" s="50" t="str">
        <f t="shared" ca="1" si="9"/>
        <v/>
      </c>
      <c r="AT11" s="50" t="str">
        <f t="shared" ca="1" si="9"/>
        <v/>
      </c>
      <c r="AU11" s="50" t="str">
        <f t="shared" ca="1" si="9"/>
        <v/>
      </c>
      <c r="AV11" s="50" t="str">
        <f t="shared" ca="1" si="9"/>
        <v/>
      </c>
      <c r="AW11" s="50" t="str">
        <f t="shared" ca="1" si="9"/>
        <v/>
      </c>
      <c r="AX11" s="51" t="str">
        <f t="shared" ca="1" si="9"/>
        <v/>
      </c>
      <c r="AY11" s="52" t="str">
        <f t="shared" ca="1" si="9"/>
        <v/>
      </c>
      <c r="AZ11" s="37">
        <f t="shared" si="19"/>
        <v>59027.777777777781</v>
      </c>
      <c r="BA11" s="37">
        <f t="shared" si="10"/>
        <v>31481.481481481485</v>
      </c>
      <c r="BB11" s="37">
        <f t="shared" si="10"/>
        <v>26729.559748427677</v>
      </c>
      <c r="BC11" s="37">
        <f t="shared" si="10"/>
        <v>28333.333333333332</v>
      </c>
      <c r="BD11" s="37">
        <f t="shared" si="10"/>
        <v>19406.392694063929</v>
      </c>
      <c r="BE11" s="37">
        <f t="shared" si="10"/>
        <v>21794.871794871797</v>
      </c>
      <c r="BF11" s="37">
        <f t="shared" si="10"/>
        <v>42929.292929292933</v>
      </c>
      <c r="BG11" s="211"/>
      <c r="BH11" s="211"/>
      <c r="BI11" s="211"/>
      <c r="BJ11" s="211"/>
      <c r="BK11" s="211"/>
      <c r="BL11" s="211"/>
      <c r="BM11" s="211"/>
    </row>
    <row r="12" spans="1:71" ht="15" thickBot="1">
      <c r="A12" s="10">
        <v>43678</v>
      </c>
      <c r="B12" s="3" t="s">
        <v>53</v>
      </c>
      <c r="C12" s="136">
        <v>0.25</v>
      </c>
      <c r="D12" s="137">
        <v>0.29166666666666669</v>
      </c>
      <c r="E12" s="181">
        <v>0.19500000000000001</v>
      </c>
      <c r="F12" s="181">
        <v>0.33700000000000002</v>
      </c>
      <c r="G12" s="181">
        <v>0.312</v>
      </c>
      <c r="H12" s="181">
        <v>0.26100000000000001</v>
      </c>
      <c r="I12" s="181">
        <v>0.46200000000000002</v>
      </c>
      <c r="J12" s="181">
        <v>0.44400000000000001</v>
      </c>
      <c r="K12" s="255">
        <v>0.29099999999999998</v>
      </c>
      <c r="L12" s="52">
        <f t="shared" ca="1" si="4"/>
        <v>0</v>
      </c>
      <c r="M12" s="254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46">
        <v>8500</v>
      </c>
      <c r="V12" s="47">
        <v>8500</v>
      </c>
      <c r="W12" s="47">
        <v>8500</v>
      </c>
      <c r="X12" s="47">
        <v>8500</v>
      </c>
      <c r="Y12" s="47">
        <v>8500</v>
      </c>
      <c r="Z12" s="47">
        <v>8500</v>
      </c>
      <c r="AA12" s="48">
        <v>8500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35">
        <f t="shared" ca="1" si="17"/>
        <v>0</v>
      </c>
      <c r="AJ12" s="49">
        <f t="shared" ca="1" si="8"/>
        <v>0</v>
      </c>
      <c r="AK12" s="50">
        <f t="shared" ca="1" si="8"/>
        <v>0</v>
      </c>
      <c r="AL12" s="50">
        <f t="shared" ca="1" si="8"/>
        <v>0</v>
      </c>
      <c r="AM12" s="50">
        <f t="shared" ca="1" si="8"/>
        <v>0</v>
      </c>
      <c r="AN12" s="50">
        <f t="shared" ca="1" si="8"/>
        <v>0</v>
      </c>
      <c r="AO12" s="50">
        <f t="shared" ca="1" si="8"/>
        <v>0</v>
      </c>
      <c r="AP12" s="51">
        <f t="shared" ca="1" si="8"/>
        <v>0</v>
      </c>
      <c r="AQ12" s="36">
        <f t="shared" ca="1" si="18"/>
        <v>0</v>
      </c>
      <c r="AR12" s="49" t="str">
        <f t="shared" ca="1" si="9"/>
        <v/>
      </c>
      <c r="AS12" s="50" t="str">
        <f t="shared" ca="1" si="9"/>
        <v/>
      </c>
      <c r="AT12" s="50" t="str">
        <f t="shared" ca="1" si="9"/>
        <v/>
      </c>
      <c r="AU12" s="50" t="str">
        <f t="shared" ca="1" si="9"/>
        <v/>
      </c>
      <c r="AV12" s="50" t="str">
        <f t="shared" ca="1" si="9"/>
        <v/>
      </c>
      <c r="AW12" s="50" t="str">
        <f t="shared" ca="1" si="9"/>
        <v/>
      </c>
      <c r="AX12" s="51" t="str">
        <f t="shared" ca="1" si="9"/>
        <v/>
      </c>
      <c r="AY12" s="52" t="str">
        <f t="shared" ca="1" si="9"/>
        <v/>
      </c>
      <c r="AZ12" s="37">
        <f t="shared" si="19"/>
        <v>7264.9572649572647</v>
      </c>
      <c r="BA12" s="37">
        <f t="shared" si="10"/>
        <v>4203.7586547972305</v>
      </c>
      <c r="BB12" s="37">
        <f t="shared" si="10"/>
        <v>4540.598290598291</v>
      </c>
      <c r="BC12" s="37">
        <f t="shared" si="10"/>
        <v>5427.8416347381863</v>
      </c>
      <c r="BD12" s="37">
        <f t="shared" si="10"/>
        <v>3066.3780663780663</v>
      </c>
      <c r="BE12" s="37">
        <f t="shared" si="10"/>
        <v>3190.6906906906906</v>
      </c>
      <c r="BF12" s="37">
        <f t="shared" si="10"/>
        <v>4868.2703321878589</v>
      </c>
      <c r="BG12" s="211"/>
      <c r="BH12" s="211"/>
      <c r="BI12" s="211"/>
      <c r="BJ12" s="211"/>
      <c r="BK12" s="211"/>
      <c r="BL12" s="211"/>
      <c r="BM12" s="211"/>
    </row>
    <row r="13" spans="1:71" ht="15" thickBot="1">
      <c r="A13" s="10">
        <v>43709</v>
      </c>
      <c r="B13" s="3" t="s">
        <v>50</v>
      </c>
      <c r="C13" s="136">
        <v>0.29166666666666669</v>
      </c>
      <c r="D13" s="137">
        <v>0.33333333333333331</v>
      </c>
      <c r="E13" s="181">
        <v>0.24199999999999999</v>
      </c>
      <c r="F13" s="181">
        <v>0.38500000000000001</v>
      </c>
      <c r="G13" s="181">
        <v>0.40500000000000003</v>
      </c>
      <c r="H13" s="181">
        <v>0.81299999999999994</v>
      </c>
      <c r="I13" s="181">
        <v>0.72699999999999998</v>
      </c>
      <c r="J13" s="181">
        <v>0.48699999999999999</v>
      </c>
      <c r="K13" s="255">
        <v>0.48799999999999999</v>
      </c>
      <c r="L13" s="52">
        <f t="shared" ca="1" si="4"/>
        <v>0</v>
      </c>
      <c r="M13" s="254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46">
        <v>12750</v>
      </c>
      <c r="V13" s="47">
        <v>12750</v>
      </c>
      <c r="W13" s="47">
        <v>12750</v>
      </c>
      <c r="X13" s="47">
        <v>12750</v>
      </c>
      <c r="Y13" s="47">
        <v>12750</v>
      </c>
      <c r="Z13" s="47">
        <v>12750</v>
      </c>
      <c r="AA13" s="48">
        <v>12750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35">
        <f t="shared" ca="1" si="17"/>
        <v>0</v>
      </c>
      <c r="AJ13" s="49">
        <f t="shared" ca="1" si="8"/>
        <v>0</v>
      </c>
      <c r="AK13" s="50">
        <f t="shared" ca="1" si="8"/>
        <v>0</v>
      </c>
      <c r="AL13" s="50">
        <f t="shared" ca="1" si="8"/>
        <v>0</v>
      </c>
      <c r="AM13" s="50">
        <f t="shared" ca="1" si="8"/>
        <v>0</v>
      </c>
      <c r="AN13" s="50">
        <f t="shared" ca="1" si="8"/>
        <v>0</v>
      </c>
      <c r="AO13" s="50">
        <f t="shared" ca="1" si="8"/>
        <v>0</v>
      </c>
      <c r="AP13" s="51">
        <f t="shared" ca="1" si="8"/>
        <v>0</v>
      </c>
      <c r="AQ13" s="36">
        <f t="shared" ca="1" si="18"/>
        <v>0</v>
      </c>
      <c r="AR13" s="49" t="str">
        <f t="shared" ca="1" si="9"/>
        <v/>
      </c>
      <c r="AS13" s="50" t="str">
        <f t="shared" ca="1" si="9"/>
        <v/>
      </c>
      <c r="AT13" s="50" t="str">
        <f t="shared" ca="1" si="9"/>
        <v/>
      </c>
      <c r="AU13" s="50" t="str">
        <f t="shared" ca="1" si="9"/>
        <v/>
      </c>
      <c r="AV13" s="50" t="str">
        <f t="shared" ca="1" si="9"/>
        <v/>
      </c>
      <c r="AW13" s="50" t="str">
        <f t="shared" ca="1" si="9"/>
        <v/>
      </c>
      <c r="AX13" s="51" t="str">
        <f t="shared" ca="1" si="9"/>
        <v/>
      </c>
      <c r="AY13" s="52" t="str">
        <f t="shared" ca="1" si="9"/>
        <v/>
      </c>
      <c r="AZ13" s="37">
        <f t="shared" si="19"/>
        <v>8780.9917355371908</v>
      </c>
      <c r="BA13" s="37">
        <f t="shared" si="10"/>
        <v>5519.4805194805194</v>
      </c>
      <c r="BB13" s="37">
        <f t="shared" si="10"/>
        <v>5246.9135802469136</v>
      </c>
      <c r="BC13" s="37">
        <f t="shared" si="10"/>
        <v>2613.7761377613779</v>
      </c>
      <c r="BD13" s="37">
        <f t="shared" si="10"/>
        <v>2922.9711141678131</v>
      </c>
      <c r="BE13" s="37">
        <f t="shared" si="10"/>
        <v>4363.4496919917865</v>
      </c>
      <c r="BF13" s="37">
        <f t="shared" si="10"/>
        <v>4354.5081967213118</v>
      </c>
      <c r="BG13" s="38">
        <f t="shared" ref="BG13:BG31" si="23">IFERROR(VLOOKUP(AZ13,$BO$3:$BP$9,2,TRUE),"")</f>
        <v>0</v>
      </c>
      <c r="BH13" s="38">
        <f t="shared" ref="BH13:BH31" si="24">IFERROR(VLOOKUP(BA13,$BO$3:$BP$9,2,TRUE),"")</f>
        <v>0</v>
      </c>
      <c r="BI13" s="38">
        <f t="shared" ref="BI13:BI31" si="25">IFERROR(VLOOKUP(BB13,$BO$3:$BP$9,2,TRUE),"")</f>
        <v>0</v>
      </c>
      <c r="BJ13" s="38">
        <f t="shared" ref="BJ13:BJ31" si="26">IFERROR(VLOOKUP(BC13,$BO$3:$BP$9,2,TRUE),"")</f>
        <v>0</v>
      </c>
      <c r="BK13" s="38">
        <f t="shared" ref="BK13:BK31" si="27">IFERROR(VLOOKUP(BD13,$BO$3:$BP$9,2,TRUE),"")</f>
        <v>0</v>
      </c>
      <c r="BL13" s="38">
        <f t="shared" ref="BL13:BL31" si="28">IFERROR(VLOOKUP(BE13,$BO$3:$BP$9,2,TRUE),"")</f>
        <v>0</v>
      </c>
      <c r="BM13" s="38">
        <f t="shared" ref="BM13:BM31" si="29">IFERROR(VLOOKUP(BF13,$BO$3:$BP$9,2,TRUE),"")</f>
        <v>0</v>
      </c>
    </row>
    <row r="14" spans="1:71" ht="15" thickBot="1">
      <c r="A14" s="10">
        <v>43739</v>
      </c>
      <c r="B14" s="3" t="s">
        <v>50</v>
      </c>
      <c r="C14" s="136">
        <v>0.33333333333333331</v>
      </c>
      <c r="D14" s="137">
        <v>0.375</v>
      </c>
      <c r="E14" s="181">
        <v>0.33800000000000002</v>
      </c>
      <c r="F14" s="181">
        <v>0.59399999999999997</v>
      </c>
      <c r="G14" s="181">
        <v>0.71099999999999997</v>
      </c>
      <c r="H14" s="181">
        <v>0.42799999999999999</v>
      </c>
      <c r="I14" s="181">
        <v>0.38500000000000001</v>
      </c>
      <c r="J14" s="181">
        <v>0.313</v>
      </c>
      <c r="K14" s="255">
        <v>0.625</v>
      </c>
      <c r="L14" s="52">
        <f t="shared" ca="1" si="4"/>
        <v>0</v>
      </c>
      <c r="M14" s="254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46">
        <v>12750</v>
      </c>
      <c r="V14" s="47">
        <v>12750</v>
      </c>
      <c r="W14" s="47">
        <v>12750</v>
      </c>
      <c r="X14" s="47">
        <v>12750</v>
      </c>
      <c r="Y14" s="47">
        <v>12750</v>
      </c>
      <c r="Z14" s="47">
        <v>12750</v>
      </c>
      <c r="AA14" s="48">
        <v>12750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35">
        <f t="shared" ca="1" si="17"/>
        <v>0</v>
      </c>
      <c r="AJ14" s="49">
        <f t="shared" ca="1" si="8"/>
        <v>0</v>
      </c>
      <c r="AK14" s="50">
        <f t="shared" ca="1" si="8"/>
        <v>0</v>
      </c>
      <c r="AL14" s="50">
        <f t="shared" ca="1" si="8"/>
        <v>0</v>
      </c>
      <c r="AM14" s="50">
        <f t="shared" ca="1" si="8"/>
        <v>0</v>
      </c>
      <c r="AN14" s="50">
        <f t="shared" ca="1" si="8"/>
        <v>0</v>
      </c>
      <c r="AO14" s="50">
        <f t="shared" ca="1" si="8"/>
        <v>0</v>
      </c>
      <c r="AP14" s="51">
        <f t="shared" ca="1" si="8"/>
        <v>0</v>
      </c>
      <c r="AQ14" s="36">
        <f t="shared" ca="1" si="18"/>
        <v>0</v>
      </c>
      <c r="AR14" s="49" t="str">
        <f t="shared" ca="1" si="9"/>
        <v/>
      </c>
      <c r="AS14" s="50" t="str">
        <f t="shared" ca="1" si="9"/>
        <v/>
      </c>
      <c r="AT14" s="50" t="str">
        <f t="shared" ca="1" si="9"/>
        <v/>
      </c>
      <c r="AU14" s="50" t="str">
        <f t="shared" ca="1" si="9"/>
        <v/>
      </c>
      <c r="AV14" s="50" t="str">
        <f t="shared" ca="1" si="9"/>
        <v/>
      </c>
      <c r="AW14" s="50" t="str">
        <f t="shared" ca="1" si="9"/>
        <v/>
      </c>
      <c r="AX14" s="51" t="str">
        <f t="shared" ca="1" si="9"/>
        <v/>
      </c>
      <c r="AY14" s="52" t="str">
        <f t="shared" ca="1" si="9"/>
        <v/>
      </c>
      <c r="AZ14" s="37">
        <f t="shared" si="19"/>
        <v>6286.9822485207096</v>
      </c>
      <c r="BA14" s="37">
        <f t="shared" si="10"/>
        <v>3577.4410774410776</v>
      </c>
      <c r="BB14" s="37">
        <f t="shared" si="10"/>
        <v>2988.7482419127991</v>
      </c>
      <c r="BC14" s="37">
        <f t="shared" si="10"/>
        <v>4964.9532710280373</v>
      </c>
      <c r="BD14" s="37">
        <f t="shared" si="10"/>
        <v>5519.4805194805194</v>
      </c>
      <c r="BE14" s="37">
        <f t="shared" si="10"/>
        <v>6789.1373801916934</v>
      </c>
      <c r="BF14" s="37">
        <f t="shared" si="10"/>
        <v>3400</v>
      </c>
      <c r="BG14" s="38">
        <f t="shared" si="23"/>
        <v>0</v>
      </c>
      <c r="BH14" s="38">
        <f t="shared" si="24"/>
        <v>0</v>
      </c>
      <c r="BI14" s="38">
        <f t="shared" si="25"/>
        <v>0</v>
      </c>
      <c r="BJ14" s="38">
        <f t="shared" si="26"/>
        <v>0</v>
      </c>
      <c r="BK14" s="38">
        <f t="shared" si="27"/>
        <v>0</v>
      </c>
      <c r="BL14" s="38">
        <f t="shared" si="28"/>
        <v>0</v>
      </c>
      <c r="BM14" s="38">
        <f t="shared" si="29"/>
        <v>0</v>
      </c>
    </row>
    <row r="15" spans="1:71" ht="15" thickBot="1">
      <c r="A15" s="10">
        <v>43770</v>
      </c>
      <c r="B15" s="3" t="s">
        <v>50</v>
      </c>
      <c r="C15" s="136">
        <v>0.375</v>
      </c>
      <c r="D15" s="137">
        <v>0.41666666666666669</v>
      </c>
      <c r="E15" s="181">
        <v>0.65500000000000003</v>
      </c>
      <c r="F15" s="181">
        <v>0.82399999999999995</v>
      </c>
      <c r="G15" s="181">
        <v>1.1379999999999999</v>
      </c>
      <c r="H15" s="181">
        <v>0.72</v>
      </c>
      <c r="I15" s="181">
        <v>1.1120000000000001</v>
      </c>
      <c r="J15" s="181">
        <v>1.171</v>
      </c>
      <c r="K15" s="255">
        <v>1.1990000000000001</v>
      </c>
      <c r="L15" s="52">
        <f t="shared" ca="1" si="4"/>
        <v>210</v>
      </c>
      <c r="M15" s="254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7</v>
      </c>
      <c r="T15" s="45">
        <f t="shared" ca="1" si="6"/>
        <v>35</v>
      </c>
      <c r="U15" s="46">
        <v>17000</v>
      </c>
      <c r="V15" s="47">
        <v>17000</v>
      </c>
      <c r="W15" s="47">
        <v>17000</v>
      </c>
      <c r="X15" s="47">
        <v>17000</v>
      </c>
      <c r="Y15" s="47">
        <v>17000</v>
      </c>
      <c r="Z15" s="47">
        <v>17000</v>
      </c>
      <c r="AA15" s="48">
        <v>17000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595000</v>
      </c>
      <c r="AI15" s="35">
        <f t="shared" ca="1" si="17"/>
        <v>595000</v>
      </c>
      <c r="AJ15" s="49">
        <f t="shared" ca="1" si="8"/>
        <v>0</v>
      </c>
      <c r="AK15" s="50">
        <f t="shared" ca="1" si="8"/>
        <v>0</v>
      </c>
      <c r="AL15" s="50">
        <f t="shared" ca="1" si="8"/>
        <v>0</v>
      </c>
      <c r="AM15" s="50">
        <f t="shared" ca="1" si="8"/>
        <v>0</v>
      </c>
      <c r="AN15" s="50">
        <f t="shared" ca="1" si="8"/>
        <v>0</v>
      </c>
      <c r="AO15" s="50">
        <f t="shared" ca="1" si="8"/>
        <v>0</v>
      </c>
      <c r="AP15" s="51">
        <f t="shared" ca="1" si="8"/>
        <v>251.79000000000002</v>
      </c>
      <c r="AQ15" s="36">
        <f t="shared" ca="1" si="18"/>
        <v>251.79000000000002</v>
      </c>
      <c r="AR15" s="49" t="str">
        <f t="shared" ca="1" si="9"/>
        <v/>
      </c>
      <c r="AS15" s="50" t="str">
        <f t="shared" ca="1" si="9"/>
        <v/>
      </c>
      <c r="AT15" s="50" t="str">
        <f t="shared" ca="1" si="9"/>
        <v/>
      </c>
      <c r="AU15" s="50" t="str">
        <f t="shared" ca="1" si="9"/>
        <v/>
      </c>
      <c r="AV15" s="50" t="str">
        <f t="shared" ca="1" si="9"/>
        <v/>
      </c>
      <c r="AW15" s="50" t="str">
        <f t="shared" ca="1" si="9"/>
        <v/>
      </c>
      <c r="AX15" s="51">
        <f t="shared" ca="1" si="9"/>
        <v>2363.0803447317207</v>
      </c>
      <c r="AY15" s="52">
        <f t="shared" ca="1" si="9"/>
        <v>2363.0803447317207</v>
      </c>
      <c r="AZ15" s="37">
        <f t="shared" si="19"/>
        <v>4325.6997455470737</v>
      </c>
      <c r="BA15" s="37">
        <f t="shared" si="10"/>
        <v>3438.511326860842</v>
      </c>
      <c r="BB15" s="37">
        <f t="shared" si="10"/>
        <v>2489.7480960749858</v>
      </c>
      <c r="BC15" s="37">
        <f t="shared" si="10"/>
        <v>3935.1851851851857</v>
      </c>
      <c r="BD15" s="37">
        <f t="shared" si="10"/>
        <v>2547.9616306954435</v>
      </c>
      <c r="BE15" s="37">
        <f t="shared" si="10"/>
        <v>2419.5844007970395</v>
      </c>
      <c r="BF15" s="37">
        <f t="shared" si="10"/>
        <v>2363.0803447317207</v>
      </c>
      <c r="BG15" s="38">
        <f t="shared" si="23"/>
        <v>0</v>
      </c>
      <c r="BH15" s="38">
        <f t="shared" si="24"/>
        <v>0</v>
      </c>
      <c r="BI15" s="38">
        <f t="shared" si="25"/>
        <v>0</v>
      </c>
      <c r="BJ15" s="38">
        <f t="shared" si="26"/>
        <v>0</v>
      </c>
      <c r="BK15" s="38">
        <f t="shared" si="27"/>
        <v>0</v>
      </c>
      <c r="BL15" s="38">
        <f t="shared" si="28"/>
        <v>0</v>
      </c>
      <c r="BM15" s="38">
        <f t="shared" si="29"/>
        <v>7</v>
      </c>
    </row>
    <row r="16" spans="1:71" ht="15" thickBot="1">
      <c r="A16" s="10">
        <v>43800</v>
      </c>
      <c r="B16" s="3" t="s">
        <v>50</v>
      </c>
      <c r="C16" s="136">
        <v>0.41666666666666669</v>
      </c>
      <c r="D16" s="137">
        <v>0.45833333333333331</v>
      </c>
      <c r="E16" s="181">
        <v>0.755</v>
      </c>
      <c r="F16" s="181">
        <v>0.59199999999999997</v>
      </c>
      <c r="G16" s="181">
        <v>1.2589999999999999</v>
      </c>
      <c r="H16" s="181">
        <v>0.27300000000000002</v>
      </c>
      <c r="I16" s="181">
        <v>2.3460000000000001</v>
      </c>
      <c r="J16" s="181">
        <v>0.88900000000000001</v>
      </c>
      <c r="K16" s="255">
        <v>1.286</v>
      </c>
      <c r="L16" s="52">
        <f t="shared" ca="1" si="4"/>
        <v>546</v>
      </c>
      <c r="M16" s="254">
        <f t="shared" si="5"/>
        <v>0</v>
      </c>
      <c r="N16" s="43">
        <f t="shared" si="5"/>
        <v>0</v>
      </c>
      <c r="O16" s="43">
        <f t="shared" si="5"/>
        <v>7</v>
      </c>
      <c r="P16" s="43">
        <f t="shared" si="5"/>
        <v>0</v>
      </c>
      <c r="Q16" s="43">
        <f t="shared" si="5"/>
        <v>7</v>
      </c>
      <c r="R16" s="43">
        <f t="shared" si="5"/>
        <v>0</v>
      </c>
      <c r="S16" s="44">
        <f t="shared" si="5"/>
        <v>7</v>
      </c>
      <c r="T16" s="45">
        <f t="shared" ca="1" si="6"/>
        <v>91</v>
      </c>
      <c r="U16" s="46">
        <v>17000</v>
      </c>
      <c r="V16" s="47">
        <v>17000</v>
      </c>
      <c r="W16" s="47">
        <v>17000</v>
      </c>
      <c r="X16" s="47">
        <v>17000</v>
      </c>
      <c r="Y16" s="47">
        <v>17000</v>
      </c>
      <c r="Z16" s="47">
        <v>17000</v>
      </c>
      <c r="AA16" s="48">
        <v>17000</v>
      </c>
      <c r="AB16" s="49">
        <f t="shared" ca="1" si="7"/>
        <v>0</v>
      </c>
      <c r="AC16" s="50">
        <f t="shared" ca="1" si="7"/>
        <v>0</v>
      </c>
      <c r="AD16" s="50">
        <f t="shared" ca="1" si="7"/>
        <v>476000</v>
      </c>
      <c r="AE16" s="50">
        <f t="shared" ca="1" si="7"/>
        <v>0</v>
      </c>
      <c r="AF16" s="50">
        <f t="shared" ca="1" si="7"/>
        <v>476000</v>
      </c>
      <c r="AG16" s="50">
        <f t="shared" ca="1" si="7"/>
        <v>0</v>
      </c>
      <c r="AH16" s="51">
        <f t="shared" ca="1" si="7"/>
        <v>595000</v>
      </c>
      <c r="AI16" s="35">
        <f t="shared" ca="1" si="17"/>
        <v>1547000</v>
      </c>
      <c r="AJ16" s="49">
        <f t="shared" ca="1" si="8"/>
        <v>0</v>
      </c>
      <c r="AK16" s="50">
        <f t="shared" ca="1" si="8"/>
        <v>0</v>
      </c>
      <c r="AL16" s="50">
        <f t="shared" ca="1" si="8"/>
        <v>211.51199999999997</v>
      </c>
      <c r="AM16" s="50">
        <f t="shared" ca="1" si="8"/>
        <v>0</v>
      </c>
      <c r="AN16" s="50">
        <f t="shared" ca="1" si="8"/>
        <v>394.12800000000004</v>
      </c>
      <c r="AO16" s="50">
        <f t="shared" ca="1" si="8"/>
        <v>0</v>
      </c>
      <c r="AP16" s="51">
        <f t="shared" ca="1" si="8"/>
        <v>270.06</v>
      </c>
      <c r="AQ16" s="36">
        <f t="shared" ca="1" si="18"/>
        <v>875.7</v>
      </c>
      <c r="AR16" s="49" t="str">
        <f t="shared" ca="1" si="9"/>
        <v/>
      </c>
      <c r="AS16" s="50" t="str">
        <f t="shared" ca="1" si="9"/>
        <v/>
      </c>
      <c r="AT16" s="50">
        <f t="shared" ca="1" si="9"/>
        <v>2250.4633306857295</v>
      </c>
      <c r="AU16" s="50" t="str">
        <f t="shared" ca="1" si="9"/>
        <v/>
      </c>
      <c r="AV16" s="50">
        <f t="shared" ca="1" si="9"/>
        <v>1207.7294685990337</v>
      </c>
      <c r="AW16" s="50" t="str">
        <f t="shared" ca="1" si="9"/>
        <v/>
      </c>
      <c r="AX16" s="51">
        <f t="shared" ca="1" si="9"/>
        <v>2203.2141005702438</v>
      </c>
      <c r="AY16" s="52">
        <f t="shared" ca="1" si="9"/>
        <v>1766.5867306155076</v>
      </c>
      <c r="AZ16" s="37">
        <f t="shared" si="19"/>
        <v>3752.7593818984551</v>
      </c>
      <c r="BA16" s="37">
        <f t="shared" si="10"/>
        <v>4786.0360360360364</v>
      </c>
      <c r="BB16" s="37">
        <f t="shared" si="10"/>
        <v>2250.4633306857299</v>
      </c>
      <c r="BC16" s="37">
        <f t="shared" si="10"/>
        <v>10378.510378510378</v>
      </c>
      <c r="BD16" s="37">
        <f t="shared" si="10"/>
        <v>1207.7294685990339</v>
      </c>
      <c r="BE16" s="37">
        <f t="shared" si="10"/>
        <v>3187.1016122984629</v>
      </c>
      <c r="BF16" s="37">
        <f t="shared" si="10"/>
        <v>2203.2141005702438</v>
      </c>
      <c r="BG16" s="38">
        <f t="shared" si="23"/>
        <v>0</v>
      </c>
      <c r="BH16" s="38">
        <f t="shared" si="24"/>
        <v>0</v>
      </c>
      <c r="BI16" s="38">
        <f t="shared" si="25"/>
        <v>7</v>
      </c>
      <c r="BJ16" s="38">
        <f t="shared" si="26"/>
        <v>0</v>
      </c>
      <c r="BK16" s="38">
        <f t="shared" si="27"/>
        <v>7</v>
      </c>
      <c r="BL16" s="38">
        <f t="shared" si="28"/>
        <v>0</v>
      </c>
      <c r="BM16" s="38">
        <f t="shared" si="29"/>
        <v>7</v>
      </c>
    </row>
    <row r="17" spans="2:65" ht="15" thickBot="1">
      <c r="B17" s="3" t="s">
        <v>50</v>
      </c>
      <c r="C17" s="136">
        <v>0.45833333333333331</v>
      </c>
      <c r="D17" s="137">
        <v>0.5</v>
      </c>
      <c r="E17" s="181">
        <v>0.69</v>
      </c>
      <c r="F17" s="181">
        <v>0.36199999999999999</v>
      </c>
      <c r="G17" s="181">
        <v>0.93200000000000005</v>
      </c>
      <c r="H17" s="181">
        <v>0.40100000000000002</v>
      </c>
      <c r="I17" s="181">
        <v>1.369</v>
      </c>
      <c r="J17" s="181">
        <v>0.54900000000000004</v>
      </c>
      <c r="K17" s="255">
        <v>0.73699999999999999</v>
      </c>
      <c r="L17" s="52">
        <f t="shared" ca="1" si="4"/>
        <v>168</v>
      </c>
      <c r="M17" s="254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7</v>
      </c>
      <c r="R17" s="43">
        <f t="shared" si="5"/>
        <v>0</v>
      </c>
      <c r="S17" s="44">
        <f t="shared" si="5"/>
        <v>0</v>
      </c>
      <c r="T17" s="45">
        <f t="shared" ca="1" si="6"/>
        <v>28</v>
      </c>
      <c r="U17" s="46">
        <v>17000</v>
      </c>
      <c r="V17" s="47">
        <v>17000</v>
      </c>
      <c r="W17" s="47">
        <v>17000</v>
      </c>
      <c r="X17" s="47">
        <v>17000</v>
      </c>
      <c r="Y17" s="47">
        <v>17000</v>
      </c>
      <c r="Z17" s="47">
        <v>17000</v>
      </c>
      <c r="AA17" s="48">
        <v>17000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476000</v>
      </c>
      <c r="AG17" s="50">
        <f t="shared" ca="1" si="7"/>
        <v>0</v>
      </c>
      <c r="AH17" s="51">
        <f t="shared" ca="1" si="7"/>
        <v>0</v>
      </c>
      <c r="AI17" s="35">
        <f t="shared" ca="1" si="17"/>
        <v>476000</v>
      </c>
      <c r="AJ17" s="49">
        <f t="shared" ca="1" si="8"/>
        <v>0</v>
      </c>
      <c r="AK17" s="50">
        <f t="shared" ca="1" si="8"/>
        <v>0</v>
      </c>
      <c r="AL17" s="50">
        <f t="shared" ca="1" si="8"/>
        <v>0</v>
      </c>
      <c r="AM17" s="50">
        <f t="shared" ca="1" si="8"/>
        <v>0</v>
      </c>
      <c r="AN17" s="50">
        <f t="shared" ca="1" si="8"/>
        <v>229.99199999999999</v>
      </c>
      <c r="AO17" s="50">
        <f t="shared" ca="1" si="8"/>
        <v>0</v>
      </c>
      <c r="AP17" s="51">
        <f t="shared" ca="1" si="8"/>
        <v>0</v>
      </c>
      <c r="AQ17" s="36">
        <f t="shared" ca="1" si="18"/>
        <v>229.99199999999999</v>
      </c>
      <c r="AR17" s="49" t="str">
        <f t="shared" ca="1" si="9"/>
        <v/>
      </c>
      <c r="AS17" s="50" t="str">
        <f t="shared" ca="1" si="9"/>
        <v/>
      </c>
      <c r="AT17" s="50" t="str">
        <f t="shared" ca="1" si="9"/>
        <v/>
      </c>
      <c r="AU17" s="50" t="str">
        <f t="shared" ca="1" si="9"/>
        <v/>
      </c>
      <c r="AV17" s="50">
        <f t="shared" ca="1" si="9"/>
        <v>2069.6372047723398</v>
      </c>
      <c r="AW17" s="50" t="str">
        <f t="shared" ca="1" si="9"/>
        <v/>
      </c>
      <c r="AX17" s="51" t="str">
        <f t="shared" ca="1" si="9"/>
        <v/>
      </c>
      <c r="AY17" s="52">
        <f t="shared" ca="1" si="9"/>
        <v>2069.6372047723398</v>
      </c>
      <c r="AZ17" s="37">
        <f t="shared" si="19"/>
        <v>4106.2801932367156</v>
      </c>
      <c r="BA17" s="37">
        <f t="shared" si="10"/>
        <v>7826.8876611418054</v>
      </c>
      <c r="BB17" s="37">
        <f t="shared" si="10"/>
        <v>3040.0572246065808</v>
      </c>
      <c r="BC17" s="37">
        <f t="shared" si="10"/>
        <v>7065.6691604322523</v>
      </c>
      <c r="BD17" s="37">
        <f t="shared" si="10"/>
        <v>2069.6372047723398</v>
      </c>
      <c r="BE17" s="37">
        <f t="shared" si="10"/>
        <v>5160.8986035215539</v>
      </c>
      <c r="BF17" s="37">
        <f t="shared" si="10"/>
        <v>3844.4142921754865</v>
      </c>
      <c r="BG17" s="38">
        <f t="shared" si="23"/>
        <v>0</v>
      </c>
      <c r="BH17" s="38">
        <f t="shared" si="24"/>
        <v>0</v>
      </c>
      <c r="BI17" s="38">
        <f t="shared" si="25"/>
        <v>0</v>
      </c>
      <c r="BJ17" s="38">
        <f t="shared" si="26"/>
        <v>0</v>
      </c>
      <c r="BK17" s="38">
        <f t="shared" si="27"/>
        <v>7</v>
      </c>
      <c r="BL17" s="38">
        <f t="shared" si="28"/>
        <v>0</v>
      </c>
      <c r="BM17" s="38">
        <f t="shared" si="29"/>
        <v>0</v>
      </c>
    </row>
    <row r="18" spans="2:65" ht="15" thickBot="1">
      <c r="B18" s="3" t="s">
        <v>51</v>
      </c>
      <c r="C18" s="136">
        <v>0.5</v>
      </c>
      <c r="D18" s="137">
        <v>0.54166666666666663</v>
      </c>
      <c r="E18" s="181">
        <v>0.83299999999999996</v>
      </c>
      <c r="F18" s="181">
        <v>0.16900000000000001</v>
      </c>
      <c r="G18" s="181">
        <v>0.71599999999999997</v>
      </c>
      <c r="H18" s="181">
        <v>0.56599999999999995</v>
      </c>
      <c r="I18" s="181">
        <v>0.71899999999999997</v>
      </c>
      <c r="J18" s="181">
        <v>0.82799999999999996</v>
      </c>
      <c r="K18" s="255">
        <v>0.76300000000000001</v>
      </c>
      <c r="L18" s="52">
        <f t="shared" ca="1" si="4"/>
        <v>0</v>
      </c>
      <c r="M18" s="254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46">
        <v>17000</v>
      </c>
      <c r="V18" s="47">
        <v>17000</v>
      </c>
      <c r="W18" s="47">
        <v>17000</v>
      </c>
      <c r="X18" s="47">
        <v>17000</v>
      </c>
      <c r="Y18" s="47">
        <v>17000</v>
      </c>
      <c r="Z18" s="47">
        <v>17000</v>
      </c>
      <c r="AA18" s="48">
        <v>17000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35">
        <f t="shared" ca="1" si="17"/>
        <v>0</v>
      </c>
      <c r="AJ18" s="49">
        <f t="shared" ca="1" si="8"/>
        <v>0</v>
      </c>
      <c r="AK18" s="50">
        <f t="shared" ca="1" si="8"/>
        <v>0</v>
      </c>
      <c r="AL18" s="50">
        <f t="shared" ca="1" si="8"/>
        <v>0</v>
      </c>
      <c r="AM18" s="50">
        <f t="shared" ca="1" si="8"/>
        <v>0</v>
      </c>
      <c r="AN18" s="50">
        <f t="shared" ca="1" si="8"/>
        <v>0</v>
      </c>
      <c r="AO18" s="50">
        <f t="shared" ca="1" si="8"/>
        <v>0</v>
      </c>
      <c r="AP18" s="51">
        <f t="shared" ca="1" si="8"/>
        <v>0</v>
      </c>
      <c r="AQ18" s="36">
        <f t="shared" ca="1" si="18"/>
        <v>0</v>
      </c>
      <c r="AR18" s="49" t="str">
        <f t="shared" ca="1" si="9"/>
        <v/>
      </c>
      <c r="AS18" s="50" t="str">
        <f t="shared" ca="1" si="9"/>
        <v/>
      </c>
      <c r="AT18" s="50" t="str">
        <f t="shared" ca="1" si="9"/>
        <v/>
      </c>
      <c r="AU18" s="50" t="str">
        <f t="shared" ca="1" si="9"/>
        <v/>
      </c>
      <c r="AV18" s="50" t="str">
        <f t="shared" ca="1" si="9"/>
        <v/>
      </c>
      <c r="AW18" s="50" t="str">
        <f t="shared" ca="1" si="9"/>
        <v/>
      </c>
      <c r="AX18" s="51" t="str">
        <f t="shared" ca="1" si="9"/>
        <v/>
      </c>
      <c r="AY18" s="52" t="str">
        <f t="shared" ca="1" si="9"/>
        <v/>
      </c>
      <c r="AZ18" s="37">
        <f t="shared" si="19"/>
        <v>3401.3605442176872</v>
      </c>
      <c r="BA18" s="37">
        <f t="shared" si="10"/>
        <v>16765.285996055227</v>
      </c>
      <c r="BB18" s="37">
        <f t="shared" si="10"/>
        <v>3957.1694599627563</v>
      </c>
      <c r="BC18" s="37">
        <f t="shared" si="10"/>
        <v>5005.889281507657</v>
      </c>
      <c r="BD18" s="37">
        <f t="shared" si="10"/>
        <v>3940.6583217431621</v>
      </c>
      <c r="BE18" s="37">
        <f t="shared" si="10"/>
        <v>3421.9001610305963</v>
      </c>
      <c r="BF18" s="37">
        <f t="shared" si="10"/>
        <v>3713.4119702927042</v>
      </c>
      <c r="BG18" s="38">
        <f t="shared" si="23"/>
        <v>0</v>
      </c>
      <c r="BH18" s="38">
        <f t="shared" si="24"/>
        <v>0</v>
      </c>
      <c r="BI18" s="38">
        <f t="shared" si="25"/>
        <v>0</v>
      </c>
      <c r="BJ18" s="38">
        <f t="shared" si="26"/>
        <v>0</v>
      </c>
      <c r="BK18" s="38">
        <f t="shared" si="27"/>
        <v>0</v>
      </c>
      <c r="BL18" s="38">
        <f t="shared" si="28"/>
        <v>0</v>
      </c>
      <c r="BM18" s="38">
        <f t="shared" si="29"/>
        <v>0</v>
      </c>
    </row>
    <row r="19" spans="2:65" ht="15" thickBot="1">
      <c r="B19" s="3" t="s">
        <v>51</v>
      </c>
      <c r="C19" s="136">
        <v>0.54166666666666663</v>
      </c>
      <c r="D19" s="137">
        <v>0.58333333333333337</v>
      </c>
      <c r="E19" s="181">
        <v>0.93400000000000005</v>
      </c>
      <c r="F19" s="181">
        <v>0.11899999999999999</v>
      </c>
      <c r="G19" s="181">
        <v>0.55200000000000005</v>
      </c>
      <c r="H19" s="181">
        <v>0.33600000000000002</v>
      </c>
      <c r="I19" s="181">
        <v>0.35499999999999998</v>
      </c>
      <c r="J19" s="181">
        <v>0.38</v>
      </c>
      <c r="K19" s="255">
        <v>0.30499999999999999</v>
      </c>
      <c r="L19" s="52">
        <f t="shared" ca="1" si="4"/>
        <v>0</v>
      </c>
      <c r="M19" s="254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46">
        <v>17000</v>
      </c>
      <c r="V19" s="47">
        <v>17000</v>
      </c>
      <c r="W19" s="47">
        <v>17000</v>
      </c>
      <c r="X19" s="47">
        <v>17000</v>
      </c>
      <c r="Y19" s="47">
        <v>17000</v>
      </c>
      <c r="Z19" s="47">
        <v>17000</v>
      </c>
      <c r="AA19" s="48">
        <v>17000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35">
        <f t="shared" ca="1" si="17"/>
        <v>0</v>
      </c>
      <c r="AJ19" s="49">
        <f t="shared" ca="1" si="8"/>
        <v>0</v>
      </c>
      <c r="AK19" s="50">
        <f t="shared" ca="1" si="8"/>
        <v>0</v>
      </c>
      <c r="AL19" s="50">
        <f t="shared" ca="1" si="8"/>
        <v>0</v>
      </c>
      <c r="AM19" s="50">
        <f t="shared" ca="1" si="8"/>
        <v>0</v>
      </c>
      <c r="AN19" s="50">
        <f t="shared" ca="1" si="8"/>
        <v>0</v>
      </c>
      <c r="AO19" s="50">
        <f t="shared" ca="1" si="8"/>
        <v>0</v>
      </c>
      <c r="AP19" s="51">
        <f t="shared" ca="1" si="8"/>
        <v>0</v>
      </c>
      <c r="AQ19" s="36">
        <f t="shared" ca="1" si="18"/>
        <v>0</v>
      </c>
      <c r="AR19" s="49" t="str">
        <f t="shared" ca="1" si="9"/>
        <v/>
      </c>
      <c r="AS19" s="50" t="str">
        <f t="shared" ca="1" si="9"/>
        <v/>
      </c>
      <c r="AT19" s="50" t="str">
        <f t="shared" ca="1" si="9"/>
        <v/>
      </c>
      <c r="AU19" s="50" t="str">
        <f t="shared" ca="1" si="9"/>
        <v/>
      </c>
      <c r="AV19" s="50" t="str">
        <f t="shared" ca="1" si="9"/>
        <v/>
      </c>
      <c r="AW19" s="50" t="str">
        <f t="shared" ca="1" si="9"/>
        <v/>
      </c>
      <c r="AX19" s="51" t="str">
        <f t="shared" ca="1" si="9"/>
        <v/>
      </c>
      <c r="AY19" s="52" t="str">
        <f t="shared" ca="1" si="9"/>
        <v/>
      </c>
      <c r="AZ19" s="37">
        <f t="shared" si="19"/>
        <v>3033.5474660956461</v>
      </c>
      <c r="BA19" s="37">
        <f t="shared" si="10"/>
        <v>23809.523809523813</v>
      </c>
      <c r="BB19" s="37">
        <f t="shared" si="10"/>
        <v>5132.8502415458934</v>
      </c>
      <c r="BC19" s="37">
        <f t="shared" si="10"/>
        <v>8432.539682539682</v>
      </c>
      <c r="BD19" s="37">
        <f t="shared" si="10"/>
        <v>7981.2206572769965</v>
      </c>
      <c r="BE19" s="37">
        <f t="shared" si="10"/>
        <v>7456.1403508771937</v>
      </c>
      <c r="BF19" s="37">
        <f t="shared" si="10"/>
        <v>9289.6174863387987</v>
      </c>
      <c r="BG19" s="38">
        <f t="shared" si="23"/>
        <v>0</v>
      </c>
      <c r="BH19" s="38">
        <f t="shared" si="24"/>
        <v>0</v>
      </c>
      <c r="BI19" s="38">
        <f t="shared" si="25"/>
        <v>0</v>
      </c>
      <c r="BJ19" s="38">
        <f t="shared" si="26"/>
        <v>0</v>
      </c>
      <c r="BK19" s="38">
        <f t="shared" si="27"/>
        <v>0</v>
      </c>
      <c r="BL19" s="38">
        <f t="shared" si="28"/>
        <v>0</v>
      </c>
      <c r="BM19" s="38">
        <f t="shared" si="29"/>
        <v>0</v>
      </c>
    </row>
    <row r="20" spans="2:65" ht="15" thickBot="1">
      <c r="B20" s="3" t="s">
        <v>52</v>
      </c>
      <c r="C20" s="136">
        <v>0.58333333333333337</v>
      </c>
      <c r="D20" s="137">
        <v>0.625</v>
      </c>
      <c r="E20" s="181">
        <v>1.01</v>
      </c>
      <c r="F20" s="181">
        <v>0.35</v>
      </c>
      <c r="G20" s="181">
        <v>0.58899999999999997</v>
      </c>
      <c r="H20" s="181">
        <v>1.161</v>
      </c>
      <c r="I20" s="181">
        <v>0.96599999999999997</v>
      </c>
      <c r="J20" s="181">
        <v>0.76400000000000001</v>
      </c>
      <c r="K20" s="255">
        <v>0.58099999999999996</v>
      </c>
      <c r="L20" s="52">
        <f t="shared" ca="1" si="4"/>
        <v>0</v>
      </c>
      <c r="M20" s="254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46">
        <v>17000</v>
      </c>
      <c r="V20" s="47">
        <v>17000</v>
      </c>
      <c r="W20" s="47">
        <v>17000</v>
      </c>
      <c r="X20" s="47">
        <v>17000</v>
      </c>
      <c r="Y20" s="47">
        <v>17000</v>
      </c>
      <c r="Z20" s="47">
        <v>17000</v>
      </c>
      <c r="AA20" s="48">
        <v>17000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35">
        <f t="shared" ca="1" si="17"/>
        <v>0</v>
      </c>
      <c r="AJ20" s="49">
        <f t="shared" ca="1" si="8"/>
        <v>0</v>
      </c>
      <c r="AK20" s="50">
        <f t="shared" ca="1" si="8"/>
        <v>0</v>
      </c>
      <c r="AL20" s="50">
        <f t="shared" ca="1" si="8"/>
        <v>0</v>
      </c>
      <c r="AM20" s="50">
        <f t="shared" ca="1" si="8"/>
        <v>0</v>
      </c>
      <c r="AN20" s="50">
        <f t="shared" ca="1" si="8"/>
        <v>0</v>
      </c>
      <c r="AO20" s="50">
        <f t="shared" ca="1" si="8"/>
        <v>0</v>
      </c>
      <c r="AP20" s="51">
        <f t="shared" ca="1" si="8"/>
        <v>0</v>
      </c>
      <c r="AQ20" s="36">
        <f t="shared" ca="1" si="18"/>
        <v>0</v>
      </c>
      <c r="AR20" s="49" t="str">
        <f t="shared" ca="1" si="9"/>
        <v/>
      </c>
      <c r="AS20" s="50" t="str">
        <f t="shared" ca="1" si="9"/>
        <v/>
      </c>
      <c r="AT20" s="50" t="str">
        <f t="shared" ca="1" si="9"/>
        <v/>
      </c>
      <c r="AU20" s="50" t="str">
        <f t="shared" ca="1" si="9"/>
        <v/>
      </c>
      <c r="AV20" s="50" t="str">
        <f t="shared" ca="1" si="9"/>
        <v/>
      </c>
      <c r="AW20" s="50" t="str">
        <f t="shared" ca="1" si="9"/>
        <v/>
      </c>
      <c r="AX20" s="51" t="str">
        <f t="shared" ca="1" si="9"/>
        <v/>
      </c>
      <c r="AY20" s="52" t="str">
        <f t="shared" ca="1" si="9"/>
        <v/>
      </c>
      <c r="AZ20" s="37">
        <f t="shared" si="19"/>
        <v>2805.2805280528055</v>
      </c>
      <c r="BA20" s="37">
        <f t="shared" si="10"/>
        <v>8095.2380952380963</v>
      </c>
      <c r="BB20" s="37">
        <f t="shared" si="10"/>
        <v>4810.4131295981897</v>
      </c>
      <c r="BC20" s="37">
        <f t="shared" si="10"/>
        <v>2440.4249210450762</v>
      </c>
      <c r="BD20" s="37">
        <f t="shared" si="10"/>
        <v>2933.0572808833681</v>
      </c>
      <c r="BE20" s="37">
        <f t="shared" si="10"/>
        <v>3708.5514834205933</v>
      </c>
      <c r="BF20" s="37">
        <f t="shared" si="10"/>
        <v>4876.6494549627087</v>
      </c>
      <c r="BG20" s="38">
        <f t="shared" si="23"/>
        <v>0</v>
      </c>
      <c r="BH20" s="38">
        <f t="shared" si="24"/>
        <v>0</v>
      </c>
      <c r="BI20" s="38">
        <f t="shared" si="25"/>
        <v>0</v>
      </c>
      <c r="BJ20" s="38">
        <f t="shared" si="26"/>
        <v>0</v>
      </c>
      <c r="BK20" s="38">
        <f t="shared" si="27"/>
        <v>0</v>
      </c>
      <c r="BL20" s="38">
        <f t="shared" si="28"/>
        <v>0</v>
      </c>
      <c r="BM20" s="38">
        <f t="shared" si="29"/>
        <v>0</v>
      </c>
    </row>
    <row r="21" spans="2:65" ht="15" thickBot="1">
      <c r="B21" s="3" t="s">
        <v>52</v>
      </c>
      <c r="C21" s="136">
        <v>0.625</v>
      </c>
      <c r="D21" s="137">
        <v>0.66666666666666663</v>
      </c>
      <c r="E21" s="181">
        <v>1.139</v>
      </c>
      <c r="F21" s="181">
        <v>0.63400000000000001</v>
      </c>
      <c r="G21" s="181">
        <v>1.0780000000000001</v>
      </c>
      <c r="H21" s="181">
        <v>1.3029999999999999</v>
      </c>
      <c r="I21" s="181">
        <v>1.3660000000000001</v>
      </c>
      <c r="J21" s="181">
        <v>1.095</v>
      </c>
      <c r="K21" s="255">
        <v>0.54600000000000004</v>
      </c>
      <c r="L21" s="52">
        <f t="shared" ca="1" si="4"/>
        <v>336</v>
      </c>
      <c r="M21" s="254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7</v>
      </c>
      <c r="Q21" s="43">
        <f t="shared" si="5"/>
        <v>7</v>
      </c>
      <c r="R21" s="43">
        <f t="shared" si="5"/>
        <v>0</v>
      </c>
      <c r="S21" s="44">
        <f t="shared" si="5"/>
        <v>0</v>
      </c>
      <c r="T21" s="45">
        <f t="shared" ca="1" si="6"/>
        <v>56</v>
      </c>
      <c r="U21" s="46">
        <v>17000</v>
      </c>
      <c r="V21" s="47">
        <v>17000</v>
      </c>
      <c r="W21" s="47">
        <v>17000</v>
      </c>
      <c r="X21" s="47">
        <v>17000</v>
      </c>
      <c r="Y21" s="47">
        <v>17000</v>
      </c>
      <c r="Z21" s="47">
        <v>17000</v>
      </c>
      <c r="AA21" s="48">
        <v>17000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476000</v>
      </c>
      <c r="AF21" s="50">
        <f t="shared" ca="1" si="7"/>
        <v>476000</v>
      </c>
      <c r="AG21" s="50">
        <f t="shared" ca="1" si="7"/>
        <v>0</v>
      </c>
      <c r="AH21" s="51">
        <f t="shared" ca="1" si="7"/>
        <v>0</v>
      </c>
      <c r="AI21" s="35">
        <f t="shared" ca="1" si="17"/>
        <v>952000</v>
      </c>
      <c r="AJ21" s="49">
        <f t="shared" ca="1" si="8"/>
        <v>0</v>
      </c>
      <c r="AK21" s="50">
        <f t="shared" ca="1" si="8"/>
        <v>0</v>
      </c>
      <c r="AL21" s="50">
        <f t="shared" ca="1" si="8"/>
        <v>0</v>
      </c>
      <c r="AM21" s="50">
        <f t="shared" ca="1" si="8"/>
        <v>218.904</v>
      </c>
      <c r="AN21" s="50">
        <f t="shared" ca="1" si="8"/>
        <v>229.48800000000003</v>
      </c>
      <c r="AO21" s="50">
        <f t="shared" ca="1" si="8"/>
        <v>0</v>
      </c>
      <c r="AP21" s="51">
        <f t="shared" ca="1" si="8"/>
        <v>0</v>
      </c>
      <c r="AQ21" s="36">
        <f t="shared" ca="1" si="18"/>
        <v>448.39200000000005</v>
      </c>
      <c r="AR21" s="49" t="str">
        <f t="shared" ca="1" si="9"/>
        <v/>
      </c>
      <c r="AS21" s="50" t="str">
        <f t="shared" ca="1" si="9"/>
        <v/>
      </c>
      <c r="AT21" s="50" t="str">
        <f t="shared" ca="1" si="9"/>
        <v/>
      </c>
      <c r="AU21" s="50">
        <f t="shared" ca="1" si="9"/>
        <v>2174.4691737017142</v>
      </c>
      <c r="AV21" s="50">
        <f t="shared" ca="1" si="9"/>
        <v>2074.1825280624694</v>
      </c>
      <c r="AW21" s="50" t="str">
        <f t="shared" ca="1" si="9"/>
        <v/>
      </c>
      <c r="AX21" s="51" t="str">
        <f t="shared" ca="1" si="9"/>
        <v/>
      </c>
      <c r="AY21" s="52">
        <f t="shared" ca="1" si="9"/>
        <v>2123.1422505307855</v>
      </c>
      <c r="AZ21" s="37">
        <f t="shared" si="19"/>
        <v>2487.5621890547263</v>
      </c>
      <c r="BA21" s="37">
        <f t="shared" si="10"/>
        <v>4468.9800210304948</v>
      </c>
      <c r="BB21" s="37">
        <f t="shared" si="10"/>
        <v>2628.3240568954852</v>
      </c>
      <c r="BC21" s="37">
        <f t="shared" si="10"/>
        <v>2174.4691737017142</v>
      </c>
      <c r="BD21" s="37">
        <f t="shared" si="10"/>
        <v>2074.1825280624694</v>
      </c>
      <c r="BE21" s="37">
        <f t="shared" si="10"/>
        <v>2587.5190258751904</v>
      </c>
      <c r="BF21" s="37">
        <f t="shared" si="10"/>
        <v>5189.2551892551892</v>
      </c>
      <c r="BG21" s="38">
        <f t="shared" si="23"/>
        <v>0</v>
      </c>
      <c r="BH21" s="38">
        <f t="shared" si="24"/>
        <v>0</v>
      </c>
      <c r="BI21" s="38">
        <f t="shared" si="25"/>
        <v>0</v>
      </c>
      <c r="BJ21" s="38">
        <f t="shared" si="26"/>
        <v>7</v>
      </c>
      <c r="BK21" s="38">
        <f t="shared" si="27"/>
        <v>7</v>
      </c>
      <c r="BL21" s="38">
        <f t="shared" si="28"/>
        <v>0</v>
      </c>
      <c r="BM21" s="38">
        <f t="shared" si="29"/>
        <v>0</v>
      </c>
    </row>
    <row r="22" spans="2:65" ht="15" thickBot="1">
      <c r="B22" s="3" t="s">
        <v>52</v>
      </c>
      <c r="C22" s="136">
        <v>0.66666666666666663</v>
      </c>
      <c r="D22" s="137">
        <v>0.70833333333333337</v>
      </c>
      <c r="E22" s="181">
        <v>1.927</v>
      </c>
      <c r="F22" s="181">
        <v>0.55800000000000005</v>
      </c>
      <c r="G22" s="181">
        <v>1.0149999999999999</v>
      </c>
      <c r="H22" s="181">
        <v>1.0169999999999999</v>
      </c>
      <c r="I22" s="181">
        <v>1.0720000000000001</v>
      </c>
      <c r="J22" s="181">
        <v>0.46700000000000003</v>
      </c>
      <c r="K22" s="255">
        <v>0.93200000000000005</v>
      </c>
      <c r="L22" s="52">
        <f t="shared" ca="1" si="4"/>
        <v>0</v>
      </c>
      <c r="M22" s="254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0</v>
      </c>
      <c r="U22" s="46">
        <v>34000</v>
      </c>
      <c r="V22" s="47">
        <v>34000</v>
      </c>
      <c r="W22" s="47">
        <v>34000</v>
      </c>
      <c r="X22" s="47">
        <v>34000</v>
      </c>
      <c r="Y22" s="47">
        <v>34000</v>
      </c>
      <c r="Z22" s="47">
        <v>34000</v>
      </c>
      <c r="AA22" s="48">
        <v>34000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35">
        <f t="shared" ca="1" si="17"/>
        <v>0</v>
      </c>
      <c r="AJ22" s="49">
        <f t="shared" ca="1" si="8"/>
        <v>0</v>
      </c>
      <c r="AK22" s="50">
        <f t="shared" ca="1" si="8"/>
        <v>0</v>
      </c>
      <c r="AL22" s="50">
        <f t="shared" ca="1" si="8"/>
        <v>0</v>
      </c>
      <c r="AM22" s="50">
        <f t="shared" ca="1" si="8"/>
        <v>0</v>
      </c>
      <c r="AN22" s="50">
        <f t="shared" ca="1" si="8"/>
        <v>0</v>
      </c>
      <c r="AO22" s="50">
        <f t="shared" ca="1" si="8"/>
        <v>0</v>
      </c>
      <c r="AP22" s="51">
        <f t="shared" ca="1" si="8"/>
        <v>0</v>
      </c>
      <c r="AQ22" s="36">
        <f t="shared" ca="1" si="18"/>
        <v>0</v>
      </c>
      <c r="AR22" s="49" t="str">
        <f t="shared" ca="1" si="9"/>
        <v/>
      </c>
      <c r="AS22" s="50" t="str">
        <f t="shared" ca="1" si="9"/>
        <v/>
      </c>
      <c r="AT22" s="50" t="str">
        <f t="shared" ca="1" si="9"/>
        <v/>
      </c>
      <c r="AU22" s="50" t="str">
        <f t="shared" ca="1" si="9"/>
        <v/>
      </c>
      <c r="AV22" s="50" t="str">
        <f t="shared" ca="1" si="9"/>
        <v/>
      </c>
      <c r="AW22" s="50" t="str">
        <f t="shared" ca="1" si="9"/>
        <v/>
      </c>
      <c r="AX22" s="51" t="str">
        <f t="shared" ca="1" si="9"/>
        <v/>
      </c>
      <c r="AY22" s="52" t="str">
        <f t="shared" ca="1" si="9"/>
        <v/>
      </c>
      <c r="AZ22" s="37">
        <f t="shared" si="19"/>
        <v>2940.6677045493861</v>
      </c>
      <c r="BA22" s="37">
        <f t="shared" si="10"/>
        <v>10155.316606929509</v>
      </c>
      <c r="BB22" s="37">
        <f t="shared" si="10"/>
        <v>5582.9228243021353</v>
      </c>
      <c r="BC22" s="37">
        <f t="shared" si="10"/>
        <v>5571.9436250409708</v>
      </c>
      <c r="BD22" s="37">
        <f t="shared" si="10"/>
        <v>5286.0696517412935</v>
      </c>
      <c r="BE22" s="37">
        <f t="shared" si="10"/>
        <v>12134.189864382584</v>
      </c>
      <c r="BF22" s="37">
        <f t="shared" si="10"/>
        <v>6080.1144492131616</v>
      </c>
      <c r="BG22" s="38">
        <f t="shared" si="23"/>
        <v>0</v>
      </c>
      <c r="BH22" s="38">
        <f t="shared" si="24"/>
        <v>0</v>
      </c>
      <c r="BI22" s="38">
        <f t="shared" si="25"/>
        <v>0</v>
      </c>
      <c r="BJ22" s="38">
        <f t="shared" si="26"/>
        <v>0</v>
      </c>
      <c r="BK22" s="38">
        <f t="shared" si="27"/>
        <v>0</v>
      </c>
      <c r="BL22" s="38">
        <f t="shared" si="28"/>
        <v>0</v>
      </c>
      <c r="BM22" s="38">
        <f t="shared" si="29"/>
        <v>0</v>
      </c>
    </row>
    <row r="23" spans="2:65" ht="15" thickBot="1">
      <c r="B23" s="3" t="s">
        <v>52</v>
      </c>
      <c r="C23" s="142">
        <v>0.70833333333333337</v>
      </c>
      <c r="D23" s="143">
        <v>0.75</v>
      </c>
      <c r="E23" s="181">
        <v>1.8420000000000001</v>
      </c>
      <c r="F23" s="181">
        <v>0.61699999999999999</v>
      </c>
      <c r="G23" s="181">
        <v>1.3109999999999999</v>
      </c>
      <c r="H23" s="181">
        <v>1.1200000000000001</v>
      </c>
      <c r="I23" s="181">
        <v>0.92800000000000005</v>
      </c>
      <c r="J23" s="181">
        <v>0.74299999999999999</v>
      </c>
      <c r="K23" s="255">
        <v>0.63400000000000001</v>
      </c>
      <c r="L23" s="52">
        <f t="shared" ca="1" si="4"/>
        <v>210</v>
      </c>
      <c r="M23" s="254">
        <f t="shared" si="5"/>
        <v>7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35</v>
      </c>
      <c r="U23" s="46">
        <v>21250</v>
      </c>
      <c r="V23" s="47">
        <v>21250</v>
      </c>
      <c r="W23" s="47">
        <v>21250</v>
      </c>
      <c r="X23" s="47">
        <v>21250</v>
      </c>
      <c r="Y23" s="47">
        <v>21250</v>
      </c>
      <c r="Z23" s="47">
        <v>21250</v>
      </c>
      <c r="AA23" s="48">
        <v>21250</v>
      </c>
      <c r="AB23" s="49">
        <f t="shared" ca="1" si="7"/>
        <v>743750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35">
        <f t="shared" ca="1" si="17"/>
        <v>743750</v>
      </c>
      <c r="AJ23" s="49">
        <f t="shared" ca="1" si="8"/>
        <v>386.82</v>
      </c>
      <c r="AK23" s="50">
        <f t="shared" ca="1" si="8"/>
        <v>0</v>
      </c>
      <c r="AL23" s="50">
        <f t="shared" ca="1" si="8"/>
        <v>0</v>
      </c>
      <c r="AM23" s="50">
        <f t="shared" ca="1" si="8"/>
        <v>0</v>
      </c>
      <c r="AN23" s="50">
        <f t="shared" ca="1" si="8"/>
        <v>0</v>
      </c>
      <c r="AO23" s="50">
        <f t="shared" ca="1" si="8"/>
        <v>0</v>
      </c>
      <c r="AP23" s="51">
        <f t="shared" ca="1" si="8"/>
        <v>0</v>
      </c>
      <c r="AQ23" s="36">
        <f t="shared" ca="1" si="18"/>
        <v>386.82</v>
      </c>
      <c r="AR23" s="49">
        <f t="shared" ca="1" si="9"/>
        <v>1922.7289178429244</v>
      </c>
      <c r="AS23" s="50" t="str">
        <f t="shared" ca="1" si="9"/>
        <v/>
      </c>
      <c r="AT23" s="50" t="str">
        <f t="shared" ca="1" si="9"/>
        <v/>
      </c>
      <c r="AU23" s="50" t="str">
        <f t="shared" ca="1" si="9"/>
        <v/>
      </c>
      <c r="AV23" s="50" t="str">
        <f t="shared" ca="1" si="9"/>
        <v/>
      </c>
      <c r="AW23" s="50" t="str">
        <f t="shared" ca="1" si="9"/>
        <v/>
      </c>
      <c r="AX23" s="51" t="str">
        <f t="shared" ca="1" si="9"/>
        <v/>
      </c>
      <c r="AY23" s="52">
        <f t="shared" ca="1" si="9"/>
        <v>1922.7289178429244</v>
      </c>
      <c r="AZ23" s="37">
        <f t="shared" si="19"/>
        <v>1922.7289178429241</v>
      </c>
      <c r="BA23" s="37">
        <f t="shared" si="10"/>
        <v>5740.1404646137225</v>
      </c>
      <c r="BB23" s="37">
        <f t="shared" si="10"/>
        <v>2701.5001271294177</v>
      </c>
      <c r="BC23" s="37">
        <f t="shared" si="10"/>
        <v>3162.2023809523807</v>
      </c>
      <c r="BD23" s="37">
        <f t="shared" si="10"/>
        <v>3816.451149425287</v>
      </c>
      <c r="BE23" s="37">
        <f t="shared" si="10"/>
        <v>4766.7115298340059</v>
      </c>
      <c r="BF23" s="37">
        <f t="shared" si="10"/>
        <v>5586.2250262881171</v>
      </c>
      <c r="BG23" s="38">
        <f t="shared" si="23"/>
        <v>7</v>
      </c>
      <c r="BH23" s="38">
        <f t="shared" si="24"/>
        <v>0</v>
      </c>
      <c r="BI23" s="38">
        <f t="shared" si="25"/>
        <v>0</v>
      </c>
      <c r="BJ23" s="38">
        <f t="shared" si="26"/>
        <v>0</v>
      </c>
      <c r="BK23" s="38">
        <f t="shared" si="27"/>
        <v>0</v>
      </c>
      <c r="BL23" s="38">
        <f t="shared" si="28"/>
        <v>0</v>
      </c>
      <c r="BM23" s="38">
        <f t="shared" si="29"/>
        <v>0</v>
      </c>
    </row>
    <row r="24" spans="2:65" ht="15" thickBot="1">
      <c r="B24" s="3" t="s">
        <v>48</v>
      </c>
      <c r="C24" s="144">
        <v>0.75</v>
      </c>
      <c r="D24" s="145">
        <v>0.78125</v>
      </c>
      <c r="E24" s="181">
        <v>1.962</v>
      </c>
      <c r="F24" s="181">
        <v>1.59</v>
      </c>
      <c r="G24" s="181">
        <v>2.423</v>
      </c>
      <c r="H24" s="181">
        <v>2.16</v>
      </c>
      <c r="I24" s="181">
        <v>1.7849999999999999</v>
      </c>
      <c r="J24" s="181">
        <v>1.8160000000000001</v>
      </c>
      <c r="K24" s="255">
        <v>1.4670000000000001</v>
      </c>
      <c r="L24" s="52">
        <f t="shared" ca="1" si="4"/>
        <v>924</v>
      </c>
      <c r="M24" s="254">
        <f t="shared" ref="M24:S31" si="30">BG24</f>
        <v>7</v>
      </c>
      <c r="N24" s="43">
        <f t="shared" si="30"/>
        <v>0</v>
      </c>
      <c r="O24" s="43">
        <f t="shared" si="30"/>
        <v>7</v>
      </c>
      <c r="P24" s="43">
        <f t="shared" si="30"/>
        <v>7</v>
      </c>
      <c r="Q24" s="43">
        <f t="shared" si="30"/>
        <v>7</v>
      </c>
      <c r="R24" s="43">
        <f t="shared" si="30"/>
        <v>7</v>
      </c>
      <c r="S24" s="44">
        <f t="shared" si="30"/>
        <v>0</v>
      </c>
      <c r="T24" s="45">
        <f t="shared" ca="1" si="6"/>
        <v>154</v>
      </c>
      <c r="U24" s="46">
        <v>25500</v>
      </c>
      <c r="V24" s="47">
        <v>25500</v>
      </c>
      <c r="W24" s="47">
        <v>25500</v>
      </c>
      <c r="X24" s="47">
        <v>25500</v>
      </c>
      <c r="Y24" s="47">
        <v>25500</v>
      </c>
      <c r="Z24" s="47">
        <v>25500</v>
      </c>
      <c r="AA24" s="48">
        <v>25500</v>
      </c>
      <c r="AB24" s="49">
        <f t="shared" ca="1" si="7"/>
        <v>892500</v>
      </c>
      <c r="AC24" s="50">
        <f t="shared" ca="1" si="7"/>
        <v>0</v>
      </c>
      <c r="AD24" s="50">
        <f t="shared" ca="1" si="7"/>
        <v>714000</v>
      </c>
      <c r="AE24" s="50">
        <f t="shared" ca="1" si="7"/>
        <v>714000</v>
      </c>
      <c r="AF24" s="50">
        <f t="shared" ca="1" si="7"/>
        <v>714000</v>
      </c>
      <c r="AG24" s="50">
        <f t="shared" ca="1" si="7"/>
        <v>892500</v>
      </c>
      <c r="AH24" s="51">
        <f t="shared" ca="1" si="7"/>
        <v>0</v>
      </c>
      <c r="AI24" s="35">
        <f t="shared" ca="1" si="17"/>
        <v>3927000</v>
      </c>
      <c r="AJ24" s="49">
        <f t="shared" ca="1" si="8"/>
        <v>412.02</v>
      </c>
      <c r="AK24" s="50">
        <f t="shared" ca="1" si="8"/>
        <v>0</v>
      </c>
      <c r="AL24" s="50">
        <f t="shared" ca="1" si="8"/>
        <v>407.06400000000002</v>
      </c>
      <c r="AM24" s="50">
        <f t="shared" ca="1" si="8"/>
        <v>362.88</v>
      </c>
      <c r="AN24" s="50">
        <f t="shared" ca="1" si="8"/>
        <v>299.88</v>
      </c>
      <c r="AO24" s="50">
        <f t="shared" ca="1" si="8"/>
        <v>381.36</v>
      </c>
      <c r="AP24" s="51">
        <f t="shared" ca="1" si="8"/>
        <v>0</v>
      </c>
      <c r="AQ24" s="36">
        <f t="shared" ca="1" si="18"/>
        <v>1863.2040000000002</v>
      </c>
      <c r="AR24" s="49"/>
      <c r="AS24" s="50"/>
      <c r="AT24" s="50"/>
      <c r="AU24" s="50"/>
      <c r="AV24" s="50"/>
      <c r="AW24" s="50"/>
      <c r="AX24" s="51"/>
      <c r="AY24" s="52">
        <f t="shared" ca="1" si="9"/>
        <v>2107.6597087597493</v>
      </c>
      <c r="AZ24" s="37">
        <f t="shared" si="19"/>
        <v>2166.1569826707441</v>
      </c>
      <c r="BA24" s="37">
        <f t="shared" si="10"/>
        <v>2672.9559748427673</v>
      </c>
      <c r="BB24" s="37">
        <f t="shared" si="10"/>
        <v>1754.0239372678498</v>
      </c>
      <c r="BC24" s="37">
        <f t="shared" si="10"/>
        <v>1967.5925925925924</v>
      </c>
      <c r="BD24" s="37">
        <f t="shared" si="10"/>
        <v>2380.9523809523812</v>
      </c>
      <c r="BE24" s="37">
        <f t="shared" si="10"/>
        <v>2340.3083700440529</v>
      </c>
      <c r="BF24" s="37">
        <f t="shared" si="10"/>
        <v>2897.0688479890932</v>
      </c>
      <c r="BG24" s="38">
        <f t="shared" si="23"/>
        <v>7</v>
      </c>
      <c r="BH24" s="38">
        <f t="shared" si="24"/>
        <v>0</v>
      </c>
      <c r="BI24" s="38">
        <f t="shared" si="25"/>
        <v>7</v>
      </c>
      <c r="BJ24" s="38">
        <f t="shared" si="26"/>
        <v>7</v>
      </c>
      <c r="BK24" s="38">
        <f t="shared" si="27"/>
        <v>7</v>
      </c>
      <c r="BL24" s="38">
        <f t="shared" si="28"/>
        <v>7</v>
      </c>
      <c r="BM24" s="38">
        <f t="shared" si="29"/>
        <v>0</v>
      </c>
    </row>
    <row r="25" spans="2:65" ht="15" thickBot="1">
      <c r="B25" s="3" t="s">
        <v>48</v>
      </c>
      <c r="C25" s="146">
        <v>0.78125</v>
      </c>
      <c r="D25" s="146">
        <v>0.79861111111111116</v>
      </c>
      <c r="E25" s="181">
        <v>1.962</v>
      </c>
      <c r="F25" s="181">
        <v>1.59</v>
      </c>
      <c r="G25" s="181">
        <v>2.423</v>
      </c>
      <c r="H25" s="181">
        <v>2.16</v>
      </c>
      <c r="I25" s="181">
        <v>1.7849999999999999</v>
      </c>
      <c r="J25" s="181">
        <v>1.8160000000000001</v>
      </c>
      <c r="K25" s="255">
        <v>1.4670000000000001</v>
      </c>
      <c r="L25" s="52">
        <f t="shared" ca="1" si="4"/>
        <v>0</v>
      </c>
      <c r="M25" s="254">
        <f t="shared" si="30"/>
        <v>0</v>
      </c>
      <c r="N25" s="43">
        <f t="shared" si="30"/>
        <v>0</v>
      </c>
      <c r="O25" s="43">
        <f t="shared" si="30"/>
        <v>0</v>
      </c>
      <c r="P25" s="43">
        <f t="shared" si="30"/>
        <v>0</v>
      </c>
      <c r="Q25" s="43">
        <f t="shared" si="30"/>
        <v>0</v>
      </c>
      <c r="R25" s="43">
        <f t="shared" si="30"/>
        <v>0</v>
      </c>
      <c r="S25" s="44">
        <f t="shared" si="30"/>
        <v>0</v>
      </c>
      <c r="T25" s="45">
        <f t="shared" ca="1" si="6"/>
        <v>0</v>
      </c>
      <c r="U25" s="46">
        <v>51000</v>
      </c>
      <c r="V25" s="47">
        <v>51000</v>
      </c>
      <c r="W25" s="47">
        <v>51000</v>
      </c>
      <c r="X25" s="47">
        <v>51000</v>
      </c>
      <c r="Y25" s="47">
        <v>51000</v>
      </c>
      <c r="Z25" s="47">
        <v>51000</v>
      </c>
      <c r="AA25" s="48">
        <v>51000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35">
        <f t="shared" ca="1" si="17"/>
        <v>0</v>
      </c>
      <c r="AJ25" s="49">
        <f t="shared" ca="1" si="8"/>
        <v>0</v>
      </c>
      <c r="AK25" s="50">
        <f t="shared" ca="1" si="8"/>
        <v>0</v>
      </c>
      <c r="AL25" s="50">
        <f t="shared" ca="1" si="8"/>
        <v>0</v>
      </c>
      <c r="AM25" s="50">
        <f t="shared" ca="1" si="8"/>
        <v>0</v>
      </c>
      <c r="AN25" s="50">
        <f t="shared" ca="1" si="8"/>
        <v>0</v>
      </c>
      <c r="AO25" s="50">
        <f t="shared" ca="1" si="8"/>
        <v>0</v>
      </c>
      <c r="AP25" s="51">
        <f t="shared" ca="1" si="8"/>
        <v>0</v>
      </c>
      <c r="AQ25" s="36">
        <f t="shared" ca="1" si="18"/>
        <v>0</v>
      </c>
      <c r="AR25" s="49" t="str">
        <f t="shared" ca="1" si="9"/>
        <v/>
      </c>
      <c r="AS25" s="50" t="str">
        <f t="shared" ca="1" si="9"/>
        <v/>
      </c>
      <c r="AT25" s="50" t="str">
        <f t="shared" ca="1" si="9"/>
        <v/>
      </c>
      <c r="AU25" s="50" t="str">
        <f t="shared" ca="1" si="9"/>
        <v/>
      </c>
      <c r="AV25" s="50" t="str">
        <f t="shared" ca="1" si="9"/>
        <v/>
      </c>
      <c r="AW25" s="50" t="str">
        <f t="shared" ca="1" si="9"/>
        <v/>
      </c>
      <c r="AX25" s="51" t="str">
        <f t="shared" ca="1" si="9"/>
        <v/>
      </c>
      <c r="AY25" s="52" t="str">
        <f t="shared" ca="1" si="9"/>
        <v/>
      </c>
      <c r="AZ25" s="37">
        <f t="shared" si="19"/>
        <v>4332.3139653414883</v>
      </c>
      <c r="BA25" s="37">
        <f t="shared" si="10"/>
        <v>5345.9119496855346</v>
      </c>
      <c r="BB25" s="37">
        <f t="shared" si="10"/>
        <v>3508.0478745356995</v>
      </c>
      <c r="BC25" s="37">
        <f t="shared" si="10"/>
        <v>3935.1851851851848</v>
      </c>
      <c r="BD25" s="37">
        <f t="shared" si="10"/>
        <v>4761.9047619047624</v>
      </c>
      <c r="BE25" s="37">
        <f t="shared" si="10"/>
        <v>4680.6167400881059</v>
      </c>
      <c r="BF25" s="37">
        <f t="shared" si="10"/>
        <v>5794.1376959781865</v>
      </c>
      <c r="BG25" s="38">
        <f t="shared" si="23"/>
        <v>0</v>
      </c>
      <c r="BH25" s="38">
        <f t="shared" si="24"/>
        <v>0</v>
      </c>
      <c r="BI25" s="38">
        <f t="shared" si="25"/>
        <v>0</v>
      </c>
      <c r="BJ25" s="38">
        <f t="shared" si="26"/>
        <v>0</v>
      </c>
      <c r="BK25" s="38">
        <f t="shared" si="27"/>
        <v>0</v>
      </c>
      <c r="BL25" s="38">
        <f t="shared" si="28"/>
        <v>0</v>
      </c>
      <c r="BM25" s="38">
        <f t="shared" si="29"/>
        <v>0</v>
      </c>
    </row>
    <row r="26" spans="2:65" ht="15" thickBot="1">
      <c r="B26" s="3" t="s">
        <v>48</v>
      </c>
      <c r="C26" s="146">
        <v>0.79861111111111116</v>
      </c>
      <c r="D26" s="146">
        <v>0.82291666666666663</v>
      </c>
      <c r="E26" s="181">
        <v>3.06</v>
      </c>
      <c r="F26" s="181">
        <v>3.31</v>
      </c>
      <c r="G26" s="181">
        <v>3.6960000000000002</v>
      </c>
      <c r="H26" s="181">
        <v>4.1719999999999997</v>
      </c>
      <c r="I26" s="181">
        <v>4.3559999999999999</v>
      </c>
      <c r="J26" s="181">
        <v>4.2220000000000004</v>
      </c>
      <c r="K26" s="255">
        <v>3.173</v>
      </c>
      <c r="L26" s="52">
        <f t="shared" ca="1" si="4"/>
        <v>0</v>
      </c>
      <c r="M26" s="254">
        <f t="shared" si="30"/>
        <v>0</v>
      </c>
      <c r="N26" s="43">
        <f t="shared" si="30"/>
        <v>0</v>
      </c>
      <c r="O26" s="43">
        <f t="shared" si="30"/>
        <v>0</v>
      </c>
      <c r="P26" s="43">
        <f t="shared" si="30"/>
        <v>0</v>
      </c>
      <c r="Q26" s="43">
        <f t="shared" si="30"/>
        <v>0</v>
      </c>
      <c r="R26" s="43">
        <f t="shared" si="30"/>
        <v>0</v>
      </c>
      <c r="S26" s="44">
        <f t="shared" si="30"/>
        <v>0</v>
      </c>
      <c r="T26" s="45">
        <f t="shared" ca="1" si="6"/>
        <v>0</v>
      </c>
      <c r="U26" s="46">
        <v>85000</v>
      </c>
      <c r="V26" s="47">
        <v>85000</v>
      </c>
      <c r="W26" s="47">
        <v>85000</v>
      </c>
      <c r="X26" s="47">
        <v>85000</v>
      </c>
      <c r="Y26" s="47">
        <v>85000</v>
      </c>
      <c r="Z26" s="47">
        <v>85000</v>
      </c>
      <c r="AA26" s="48">
        <v>85000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35">
        <f t="shared" ca="1" si="17"/>
        <v>0</v>
      </c>
      <c r="AJ26" s="49">
        <f t="shared" ca="1" si="8"/>
        <v>0</v>
      </c>
      <c r="AK26" s="50">
        <f t="shared" ca="1" si="8"/>
        <v>0</v>
      </c>
      <c r="AL26" s="50">
        <f t="shared" ca="1" si="8"/>
        <v>0</v>
      </c>
      <c r="AM26" s="50">
        <f t="shared" ca="1" si="8"/>
        <v>0</v>
      </c>
      <c r="AN26" s="50">
        <f t="shared" ca="1" si="8"/>
        <v>0</v>
      </c>
      <c r="AO26" s="50">
        <f t="shared" ca="1" si="8"/>
        <v>0</v>
      </c>
      <c r="AP26" s="51">
        <f t="shared" ca="1" si="8"/>
        <v>0</v>
      </c>
      <c r="AQ26" s="36">
        <f t="shared" ca="1" si="18"/>
        <v>0</v>
      </c>
      <c r="AR26" s="49" t="str">
        <f t="shared" ca="1" si="9"/>
        <v/>
      </c>
      <c r="AS26" s="50" t="str">
        <f t="shared" ca="1" si="9"/>
        <v/>
      </c>
      <c r="AT26" s="50" t="str">
        <f t="shared" ca="1" si="9"/>
        <v/>
      </c>
      <c r="AU26" s="50" t="str">
        <f t="shared" ca="1" si="9"/>
        <v/>
      </c>
      <c r="AV26" s="50" t="str">
        <f t="shared" ca="1" si="9"/>
        <v/>
      </c>
      <c r="AW26" s="50" t="str">
        <f t="shared" ca="1" si="9"/>
        <v/>
      </c>
      <c r="AX26" s="51" t="str">
        <f t="shared" ca="1" si="9"/>
        <v/>
      </c>
      <c r="AY26" s="52" t="str">
        <f t="shared" ca="1" si="9"/>
        <v/>
      </c>
      <c r="AZ26" s="37">
        <f t="shared" si="19"/>
        <v>4629.6296296296296</v>
      </c>
      <c r="BA26" s="37">
        <f t="shared" si="10"/>
        <v>4279.9597180261826</v>
      </c>
      <c r="BB26" s="37">
        <f t="shared" si="10"/>
        <v>3832.9725829725826</v>
      </c>
      <c r="BC26" s="37">
        <f t="shared" si="10"/>
        <v>3395.6535634387983</v>
      </c>
      <c r="BD26" s="37">
        <f t="shared" si="10"/>
        <v>3252.2191613100704</v>
      </c>
      <c r="BE26" s="37">
        <f t="shared" si="10"/>
        <v>3355.4397599873673</v>
      </c>
      <c r="BF26" s="37">
        <f t="shared" si="10"/>
        <v>4464.7547011240677</v>
      </c>
      <c r="BG26" s="38">
        <f t="shared" si="23"/>
        <v>0</v>
      </c>
      <c r="BH26" s="38">
        <f t="shared" si="24"/>
        <v>0</v>
      </c>
      <c r="BI26" s="38">
        <f t="shared" si="25"/>
        <v>0</v>
      </c>
      <c r="BJ26" s="38">
        <f t="shared" si="26"/>
        <v>0</v>
      </c>
      <c r="BK26" s="38">
        <f t="shared" si="27"/>
        <v>0</v>
      </c>
      <c r="BL26" s="38">
        <f t="shared" si="28"/>
        <v>0</v>
      </c>
      <c r="BM26" s="38">
        <f t="shared" si="29"/>
        <v>0</v>
      </c>
    </row>
    <row r="27" spans="2:65" ht="15" thickBot="1">
      <c r="B27" s="3" t="s">
        <v>47</v>
      </c>
      <c r="C27" s="146">
        <v>0.82291666666666663</v>
      </c>
      <c r="D27" s="148">
        <v>0.875</v>
      </c>
      <c r="E27" s="181">
        <v>4.2469999999999999</v>
      </c>
      <c r="F27" s="181">
        <v>6.4660000000000002</v>
      </c>
      <c r="G27" s="181">
        <v>4.4749999999999996</v>
      </c>
      <c r="H27" s="181">
        <v>4.7750000000000004</v>
      </c>
      <c r="I27" s="181">
        <v>5.8</v>
      </c>
      <c r="J27" s="181">
        <v>6.4290000000000003</v>
      </c>
      <c r="K27" s="255">
        <v>5.9770000000000003</v>
      </c>
      <c r="L27" s="52">
        <f t="shared" ca="1" si="4"/>
        <v>162</v>
      </c>
      <c r="M27" s="254">
        <f t="shared" si="30"/>
        <v>0</v>
      </c>
      <c r="N27" s="43">
        <f t="shared" si="30"/>
        <v>3</v>
      </c>
      <c r="O27" s="43">
        <f t="shared" si="30"/>
        <v>0</v>
      </c>
      <c r="P27" s="43">
        <f t="shared" si="30"/>
        <v>0</v>
      </c>
      <c r="Q27" s="43">
        <f t="shared" si="30"/>
        <v>0</v>
      </c>
      <c r="R27" s="43">
        <f t="shared" si="30"/>
        <v>3</v>
      </c>
      <c r="S27" s="44">
        <f t="shared" si="30"/>
        <v>0</v>
      </c>
      <c r="T27" s="45">
        <f t="shared" ca="1" si="6"/>
        <v>27</v>
      </c>
      <c r="U27" s="46">
        <v>151427.5</v>
      </c>
      <c r="V27" s="47">
        <v>151427.5</v>
      </c>
      <c r="W27" s="47">
        <v>151427.5</v>
      </c>
      <c r="X27" s="47">
        <v>151427.5</v>
      </c>
      <c r="Y27" s="47">
        <v>151427.5</v>
      </c>
      <c r="Z27" s="47">
        <v>151427.5</v>
      </c>
      <c r="AA27" s="48">
        <v>151427.5</v>
      </c>
      <c r="AB27" s="49">
        <f t="shared" ca="1" si="7"/>
        <v>0</v>
      </c>
      <c r="AC27" s="50">
        <f t="shared" ca="1" si="7"/>
        <v>1817130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2271412.5</v>
      </c>
      <c r="AH27" s="51">
        <f t="shared" ca="1" si="7"/>
        <v>0</v>
      </c>
      <c r="AI27" s="35">
        <f t="shared" ca="1" si="17"/>
        <v>4088542.5</v>
      </c>
      <c r="AJ27" s="49">
        <f t="shared" ca="1" si="8"/>
        <v>0</v>
      </c>
      <c r="AK27" s="50">
        <f t="shared" ca="1" si="8"/>
        <v>465.55200000000002</v>
      </c>
      <c r="AL27" s="50">
        <f t="shared" ca="1" si="8"/>
        <v>0</v>
      </c>
      <c r="AM27" s="50">
        <f t="shared" ca="1" si="8"/>
        <v>0</v>
      </c>
      <c r="AN27" s="50">
        <f t="shared" ca="1" si="8"/>
        <v>0</v>
      </c>
      <c r="AO27" s="50">
        <f t="shared" ca="1" si="8"/>
        <v>578.61</v>
      </c>
      <c r="AP27" s="51">
        <f t="shared" ca="1" si="8"/>
        <v>0</v>
      </c>
      <c r="AQ27" s="36">
        <f t="shared" ca="1" si="18"/>
        <v>1044.162</v>
      </c>
      <c r="AR27" s="49" t="str">
        <f t="shared" ca="1" si="9"/>
        <v/>
      </c>
      <c r="AS27" s="50">
        <f t="shared" ca="1" si="9"/>
        <v>3903.1730075265491</v>
      </c>
      <c r="AT27" s="50" t="str">
        <f t="shared" ca="1" si="9"/>
        <v/>
      </c>
      <c r="AU27" s="50" t="str">
        <f t="shared" ca="1" si="9"/>
        <v/>
      </c>
      <c r="AV27" s="50" t="str">
        <f t="shared" ca="1" si="9"/>
        <v/>
      </c>
      <c r="AW27" s="50">
        <f t="shared" ca="1" si="9"/>
        <v>3925.6364390522112</v>
      </c>
      <c r="AX27" s="51" t="str">
        <f t="shared" ca="1" si="9"/>
        <v/>
      </c>
      <c r="AY27" s="52">
        <f t="shared" ca="1" si="9"/>
        <v>3915.6208519367683</v>
      </c>
      <c r="AZ27" s="37">
        <f t="shared" si="19"/>
        <v>5942.5280590220555</v>
      </c>
      <c r="BA27" s="37">
        <f t="shared" si="10"/>
        <v>3903.1730075265491</v>
      </c>
      <c r="BB27" s="37">
        <f t="shared" si="10"/>
        <v>5639.7579143389203</v>
      </c>
      <c r="BC27" s="37">
        <f t="shared" si="10"/>
        <v>5285.4275741710298</v>
      </c>
      <c r="BD27" s="37">
        <f t="shared" si="10"/>
        <v>4351.3649425287358</v>
      </c>
      <c r="BE27" s="37">
        <f t="shared" si="10"/>
        <v>3925.6364390522112</v>
      </c>
      <c r="BF27" s="37">
        <f t="shared" si="10"/>
        <v>4222.5057163571464</v>
      </c>
      <c r="BG27" s="212">
        <f>VLOOKUP(AZ27,$BR$3:$BS$9,2,TRUE)</f>
        <v>0</v>
      </c>
      <c r="BH27" s="212">
        <f t="shared" ref="BH27:BH30" si="31">VLOOKUP(BA27,$BR$3:$BS$9,2,TRUE)</f>
        <v>3</v>
      </c>
      <c r="BI27" s="212">
        <f t="shared" ref="BI27:BI30" si="32">VLOOKUP(BB27,$BR$3:$BS$9,2,TRUE)</f>
        <v>0</v>
      </c>
      <c r="BJ27" s="212">
        <f t="shared" ref="BJ27:BJ30" si="33">VLOOKUP(BC27,$BR$3:$BS$9,2,TRUE)</f>
        <v>0</v>
      </c>
      <c r="BK27" s="212">
        <f t="shared" ref="BK27:BK30" si="34">VLOOKUP(BD27,$BR$3:$BS$9,2,TRUE)</f>
        <v>0</v>
      </c>
      <c r="BL27" s="212">
        <f t="shared" ref="BL27:BL30" si="35">VLOOKUP(BE27,$BR$3:$BS$9,2,TRUE)</f>
        <v>3</v>
      </c>
      <c r="BM27" s="212">
        <f t="shared" ref="BM27:BM30" si="36">VLOOKUP(BF27,$BR$3:$BS$9,2,TRUE)</f>
        <v>0</v>
      </c>
    </row>
    <row r="28" spans="2:65" ht="15" thickBot="1">
      <c r="B28" s="3" t="s">
        <v>47</v>
      </c>
      <c r="C28" s="149">
        <v>0.875</v>
      </c>
      <c r="D28" s="150">
        <v>0.89583333333333337</v>
      </c>
      <c r="E28" s="181">
        <v>1.738</v>
      </c>
      <c r="F28" s="181">
        <v>4.6219999999999999</v>
      </c>
      <c r="G28" s="181">
        <v>1.8819999999999999</v>
      </c>
      <c r="H28" s="181">
        <v>2.2080000000000002</v>
      </c>
      <c r="I28" s="181">
        <v>2.3460000000000001</v>
      </c>
      <c r="J28" s="181">
        <v>2.5819999999999999</v>
      </c>
      <c r="K28" s="255">
        <v>1.425</v>
      </c>
      <c r="L28" s="52">
        <f t="shared" ca="1" si="4"/>
        <v>0</v>
      </c>
      <c r="M28" s="254">
        <f t="shared" si="30"/>
        <v>0</v>
      </c>
      <c r="N28" s="43">
        <f t="shared" si="30"/>
        <v>0</v>
      </c>
      <c r="O28" s="43">
        <f t="shared" si="30"/>
        <v>0</v>
      </c>
      <c r="P28" s="43">
        <f t="shared" si="30"/>
        <v>0</v>
      </c>
      <c r="Q28" s="43">
        <f t="shared" si="30"/>
        <v>0</v>
      </c>
      <c r="R28" s="43">
        <f t="shared" si="30"/>
        <v>0</v>
      </c>
      <c r="S28" s="44">
        <f t="shared" si="30"/>
        <v>0</v>
      </c>
      <c r="T28" s="45">
        <f t="shared" ca="1" si="6"/>
        <v>0</v>
      </c>
      <c r="U28" s="46">
        <v>112391.25</v>
      </c>
      <c r="V28" s="47">
        <v>112391.25</v>
      </c>
      <c r="W28" s="47">
        <v>112391.25</v>
      </c>
      <c r="X28" s="47">
        <v>112391.25</v>
      </c>
      <c r="Y28" s="47">
        <v>112391.25</v>
      </c>
      <c r="Z28" s="47">
        <v>112391.25</v>
      </c>
      <c r="AA28" s="48">
        <v>112391.25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35">
        <f t="shared" ca="1" si="17"/>
        <v>0</v>
      </c>
      <c r="AJ28" s="49">
        <f t="shared" ca="1" si="8"/>
        <v>0</v>
      </c>
      <c r="AK28" s="50">
        <f t="shared" ca="1" si="8"/>
        <v>0</v>
      </c>
      <c r="AL28" s="50">
        <f t="shared" ca="1" si="8"/>
        <v>0</v>
      </c>
      <c r="AM28" s="50">
        <f t="shared" ca="1" si="8"/>
        <v>0</v>
      </c>
      <c r="AN28" s="50">
        <f t="shared" ca="1" si="8"/>
        <v>0</v>
      </c>
      <c r="AO28" s="50">
        <f t="shared" ca="1" si="8"/>
        <v>0</v>
      </c>
      <c r="AP28" s="51">
        <f t="shared" ca="1" si="8"/>
        <v>0</v>
      </c>
      <c r="AQ28" s="36">
        <f t="shared" ca="1" si="18"/>
        <v>0</v>
      </c>
      <c r="AR28" s="49" t="str">
        <f t="shared" ca="1" si="9"/>
        <v/>
      </c>
      <c r="AS28" s="50" t="str">
        <f t="shared" ca="1" si="9"/>
        <v/>
      </c>
      <c r="AT28" s="50" t="str">
        <f t="shared" ca="1" si="9"/>
        <v/>
      </c>
      <c r="AU28" s="50" t="str">
        <f t="shared" ca="1" si="9"/>
        <v/>
      </c>
      <c r="AV28" s="50" t="str">
        <f t="shared" ca="1" si="9"/>
        <v/>
      </c>
      <c r="AW28" s="50" t="str">
        <f t="shared" ca="1" si="9"/>
        <v/>
      </c>
      <c r="AX28" s="51" t="str">
        <f t="shared" ca="1" si="9"/>
        <v/>
      </c>
      <c r="AY28" s="52" t="str">
        <f t="shared" ca="1" si="9"/>
        <v/>
      </c>
      <c r="AZ28" s="37">
        <f t="shared" si="19"/>
        <v>10777.833716915995</v>
      </c>
      <c r="BA28" s="37">
        <f t="shared" si="10"/>
        <v>4052.7639549978367</v>
      </c>
      <c r="BB28" s="37">
        <f t="shared" si="10"/>
        <v>9953.1748140276304</v>
      </c>
      <c r="BC28" s="37">
        <f t="shared" si="10"/>
        <v>8483.639039855072</v>
      </c>
      <c r="BD28" s="37">
        <f t="shared" si="10"/>
        <v>7984.601449275362</v>
      </c>
      <c r="BE28" s="37">
        <f t="shared" si="10"/>
        <v>7254.7927962819522</v>
      </c>
      <c r="BF28" s="37">
        <f t="shared" si="10"/>
        <v>13145.17543859649</v>
      </c>
      <c r="BG28" s="212">
        <f t="shared" ref="BG28:BG30" si="37">VLOOKUP(AZ28,$BR$3:$BS$9,2,TRUE)</f>
        <v>0</v>
      </c>
      <c r="BH28" s="212">
        <f t="shared" si="31"/>
        <v>0</v>
      </c>
      <c r="BI28" s="212">
        <f t="shared" si="32"/>
        <v>0</v>
      </c>
      <c r="BJ28" s="212">
        <f t="shared" si="33"/>
        <v>0</v>
      </c>
      <c r="BK28" s="212">
        <f t="shared" si="34"/>
        <v>0</v>
      </c>
      <c r="BL28" s="212">
        <f t="shared" si="35"/>
        <v>0</v>
      </c>
      <c r="BM28" s="212">
        <f t="shared" si="36"/>
        <v>0</v>
      </c>
    </row>
    <row r="29" spans="2:65" ht="15" thickBot="1">
      <c r="B29" s="3" t="s">
        <v>47</v>
      </c>
      <c r="C29" s="151">
        <v>0.89583333333333337</v>
      </c>
      <c r="D29" s="152">
        <v>0.91666666666666663</v>
      </c>
      <c r="E29" s="181">
        <v>1.738</v>
      </c>
      <c r="F29" s="181">
        <v>4.6219999999999999</v>
      </c>
      <c r="G29" s="181">
        <v>1.8819999999999999</v>
      </c>
      <c r="H29" s="181">
        <v>2.2080000000000002</v>
      </c>
      <c r="I29" s="181">
        <v>2.3460000000000001</v>
      </c>
      <c r="J29" s="181">
        <v>2.5819999999999999</v>
      </c>
      <c r="K29" s="255">
        <v>1.425</v>
      </c>
      <c r="L29" s="52">
        <f t="shared" ca="1" si="4"/>
        <v>168</v>
      </c>
      <c r="M29" s="254">
        <f t="shared" si="30"/>
        <v>0</v>
      </c>
      <c r="N29" s="43">
        <f t="shared" si="30"/>
        <v>7</v>
      </c>
      <c r="O29" s="43">
        <f t="shared" si="30"/>
        <v>0</v>
      </c>
      <c r="P29" s="43">
        <f t="shared" si="30"/>
        <v>0</v>
      </c>
      <c r="Q29" s="43">
        <f t="shared" si="30"/>
        <v>0</v>
      </c>
      <c r="R29" s="43">
        <f t="shared" si="30"/>
        <v>0</v>
      </c>
      <c r="S29" s="44">
        <f t="shared" si="30"/>
        <v>0</v>
      </c>
      <c r="T29" s="45">
        <f t="shared" ca="1" si="6"/>
        <v>28</v>
      </c>
      <c r="U29" s="46">
        <v>63750</v>
      </c>
      <c r="V29" s="47">
        <v>63750</v>
      </c>
      <c r="W29" s="47">
        <v>63750</v>
      </c>
      <c r="X29" s="47">
        <v>63750</v>
      </c>
      <c r="Y29" s="47">
        <v>63750</v>
      </c>
      <c r="Z29" s="47">
        <v>63750</v>
      </c>
      <c r="AA29" s="48">
        <v>63750</v>
      </c>
      <c r="AB29" s="49">
        <f t="shared" ca="1" si="7"/>
        <v>0</v>
      </c>
      <c r="AC29" s="50">
        <f t="shared" ca="1" si="7"/>
        <v>1785000</v>
      </c>
      <c r="AD29" s="50">
        <f t="shared" ca="1" si="7"/>
        <v>0</v>
      </c>
      <c r="AE29" s="50">
        <f t="shared" ca="1" si="7"/>
        <v>0</v>
      </c>
      <c r="AF29" s="50">
        <f t="shared" ca="1" si="7"/>
        <v>0</v>
      </c>
      <c r="AG29" s="50">
        <f t="shared" ca="1" si="7"/>
        <v>0</v>
      </c>
      <c r="AH29" s="51">
        <f t="shared" ca="1" si="7"/>
        <v>0</v>
      </c>
      <c r="AI29" s="35">
        <f t="shared" ca="1" si="17"/>
        <v>1785000</v>
      </c>
      <c r="AJ29" s="49">
        <f t="shared" ca="1" si="8"/>
        <v>0</v>
      </c>
      <c r="AK29" s="50">
        <f t="shared" ca="1" si="8"/>
        <v>776.49599999999998</v>
      </c>
      <c r="AL29" s="50">
        <f t="shared" ca="1" si="8"/>
        <v>0</v>
      </c>
      <c r="AM29" s="50">
        <f t="shared" ca="1" si="8"/>
        <v>0</v>
      </c>
      <c r="AN29" s="50">
        <f t="shared" ca="1" si="8"/>
        <v>0</v>
      </c>
      <c r="AO29" s="50">
        <f t="shared" ca="1" si="8"/>
        <v>0</v>
      </c>
      <c r="AP29" s="51">
        <f t="shared" ca="1" si="8"/>
        <v>0</v>
      </c>
      <c r="AQ29" s="36">
        <f t="shared" ca="1" si="18"/>
        <v>776.49599999999998</v>
      </c>
      <c r="AR29" s="49" t="str">
        <f t="shared" ca="1" si="9"/>
        <v/>
      </c>
      <c r="AS29" s="50">
        <f t="shared" ca="1" si="9"/>
        <v>2298.7884032886195</v>
      </c>
      <c r="AT29" s="50" t="str">
        <f t="shared" ca="1" si="9"/>
        <v/>
      </c>
      <c r="AU29" s="50" t="str">
        <f t="shared" ca="1" si="9"/>
        <v/>
      </c>
      <c r="AV29" s="50" t="str">
        <f t="shared" ca="1" si="9"/>
        <v/>
      </c>
      <c r="AW29" s="50" t="str">
        <f t="shared" ca="1" si="9"/>
        <v/>
      </c>
      <c r="AX29" s="51" t="str">
        <f t="shared" ca="1" si="9"/>
        <v/>
      </c>
      <c r="AY29" s="52">
        <f t="shared" ca="1" si="9"/>
        <v>2298.7884032886195</v>
      </c>
      <c r="AZ29" s="37">
        <f t="shared" si="19"/>
        <v>6113.3486766398155</v>
      </c>
      <c r="BA29" s="37">
        <f t="shared" si="10"/>
        <v>2298.7884032886195</v>
      </c>
      <c r="BB29" s="37">
        <f t="shared" si="10"/>
        <v>5645.5897980871414</v>
      </c>
      <c r="BC29" s="37">
        <f t="shared" si="10"/>
        <v>4812.047101449275</v>
      </c>
      <c r="BD29" s="37">
        <f t="shared" si="10"/>
        <v>4528.985507246377</v>
      </c>
      <c r="BE29" s="37">
        <f t="shared" si="10"/>
        <v>4115.0271107668477</v>
      </c>
      <c r="BF29" s="37">
        <f t="shared" si="10"/>
        <v>7456.1403508771928</v>
      </c>
      <c r="BG29" s="212">
        <f t="shared" si="37"/>
        <v>0</v>
      </c>
      <c r="BH29" s="212">
        <f t="shared" si="31"/>
        <v>7</v>
      </c>
      <c r="BI29" s="212">
        <f t="shared" si="32"/>
        <v>0</v>
      </c>
      <c r="BJ29" s="212">
        <f t="shared" si="33"/>
        <v>0</v>
      </c>
      <c r="BK29" s="212">
        <f t="shared" si="34"/>
        <v>0</v>
      </c>
      <c r="BL29" s="212">
        <f t="shared" si="35"/>
        <v>0</v>
      </c>
      <c r="BM29" s="212">
        <f t="shared" si="36"/>
        <v>0</v>
      </c>
    </row>
    <row r="30" spans="2:65" ht="15" thickBot="1">
      <c r="B30" s="3" t="s">
        <v>47</v>
      </c>
      <c r="C30" s="153">
        <v>0.91666666666666663</v>
      </c>
      <c r="D30" s="154">
        <v>0.95833333333333337</v>
      </c>
      <c r="E30" s="181">
        <v>0.187</v>
      </c>
      <c r="F30" s="181">
        <v>1.2789999999999999</v>
      </c>
      <c r="G30" s="181">
        <v>0.44</v>
      </c>
      <c r="H30" s="181">
        <v>1.0900000000000001</v>
      </c>
      <c r="I30" s="181">
        <v>1.153</v>
      </c>
      <c r="J30" s="181">
        <v>1.07</v>
      </c>
      <c r="K30" s="255">
        <v>0.64500000000000002</v>
      </c>
      <c r="L30" s="52">
        <f t="shared" ca="1" si="4"/>
        <v>0</v>
      </c>
      <c r="M30" s="254">
        <f t="shared" si="30"/>
        <v>0</v>
      </c>
      <c r="N30" s="43">
        <f t="shared" si="30"/>
        <v>0</v>
      </c>
      <c r="O30" s="43">
        <f t="shared" si="30"/>
        <v>0</v>
      </c>
      <c r="P30" s="43">
        <f t="shared" si="30"/>
        <v>0</v>
      </c>
      <c r="Q30" s="43">
        <f t="shared" si="30"/>
        <v>0</v>
      </c>
      <c r="R30" s="43">
        <f t="shared" si="30"/>
        <v>0</v>
      </c>
      <c r="S30" s="44">
        <f t="shared" si="30"/>
        <v>0</v>
      </c>
      <c r="T30" s="45">
        <f t="shared" ca="1" si="6"/>
        <v>0</v>
      </c>
      <c r="U30" s="155">
        <v>51000</v>
      </c>
      <c r="V30" s="156">
        <v>51000</v>
      </c>
      <c r="W30" s="156">
        <v>51000</v>
      </c>
      <c r="X30" s="156">
        <v>51000</v>
      </c>
      <c r="Y30" s="156">
        <v>51000</v>
      </c>
      <c r="Z30" s="156">
        <v>51000</v>
      </c>
      <c r="AA30" s="157">
        <v>51000</v>
      </c>
      <c r="AB30" s="49">
        <f t="shared" ca="1" si="7"/>
        <v>0</v>
      </c>
      <c r="AC30" s="50">
        <f t="shared" ca="1" si="7"/>
        <v>0</v>
      </c>
      <c r="AD30" s="50">
        <f t="shared" ca="1" si="7"/>
        <v>0</v>
      </c>
      <c r="AE30" s="50">
        <f t="shared" ca="1" si="7"/>
        <v>0</v>
      </c>
      <c r="AF30" s="50">
        <f t="shared" ca="1" si="7"/>
        <v>0</v>
      </c>
      <c r="AG30" s="50">
        <f t="shared" ca="1" si="7"/>
        <v>0</v>
      </c>
      <c r="AH30" s="51">
        <f t="shared" ca="1" si="7"/>
        <v>0</v>
      </c>
      <c r="AI30" s="35">
        <f t="shared" ca="1" si="17"/>
        <v>0</v>
      </c>
      <c r="AJ30" s="49">
        <f t="shared" ca="1" si="8"/>
        <v>0</v>
      </c>
      <c r="AK30" s="50">
        <f t="shared" ca="1" si="8"/>
        <v>0</v>
      </c>
      <c r="AL30" s="50">
        <f t="shared" ca="1" si="8"/>
        <v>0</v>
      </c>
      <c r="AM30" s="50">
        <f t="shared" ca="1" si="8"/>
        <v>0</v>
      </c>
      <c r="AN30" s="50">
        <f t="shared" ca="1" si="8"/>
        <v>0</v>
      </c>
      <c r="AO30" s="50">
        <f t="shared" ca="1" si="8"/>
        <v>0</v>
      </c>
      <c r="AP30" s="51">
        <f t="shared" ca="1" si="8"/>
        <v>0</v>
      </c>
      <c r="AQ30" s="36">
        <f t="shared" ca="1" si="18"/>
        <v>0</v>
      </c>
      <c r="AR30" s="49" t="str">
        <f t="shared" ca="1" si="9"/>
        <v/>
      </c>
      <c r="AS30" s="50" t="str">
        <f t="shared" ca="1" si="9"/>
        <v/>
      </c>
      <c r="AT30" s="50" t="str">
        <f t="shared" ca="1" si="9"/>
        <v/>
      </c>
      <c r="AU30" s="50" t="str">
        <f t="shared" ca="1" si="9"/>
        <v/>
      </c>
      <c r="AV30" s="50" t="str">
        <f t="shared" ca="1" si="9"/>
        <v/>
      </c>
      <c r="AW30" s="50" t="str">
        <f t="shared" ca="1" si="9"/>
        <v/>
      </c>
      <c r="AX30" s="51" t="str">
        <f t="shared" ca="1" si="9"/>
        <v/>
      </c>
      <c r="AY30" s="52" t="str">
        <f t="shared" ca="1" si="9"/>
        <v/>
      </c>
      <c r="AZ30" s="37">
        <f t="shared" si="19"/>
        <v>45454.545454545456</v>
      </c>
      <c r="BA30" s="37">
        <f t="shared" si="10"/>
        <v>6645.817044566068</v>
      </c>
      <c r="BB30" s="37">
        <f t="shared" si="10"/>
        <v>19318.18181818182</v>
      </c>
      <c r="BC30" s="37">
        <f t="shared" si="10"/>
        <v>7798.1651376146783</v>
      </c>
      <c r="BD30" s="37">
        <f t="shared" si="10"/>
        <v>7372.0728534258451</v>
      </c>
      <c r="BE30" s="37">
        <f t="shared" si="10"/>
        <v>7943.925233644859</v>
      </c>
      <c r="BF30" s="37">
        <f t="shared" si="10"/>
        <v>13178.29457364341</v>
      </c>
      <c r="BG30" s="212">
        <f t="shared" si="37"/>
        <v>0</v>
      </c>
      <c r="BH30" s="212">
        <f t="shared" si="31"/>
        <v>0</v>
      </c>
      <c r="BI30" s="212">
        <f t="shared" si="32"/>
        <v>0</v>
      </c>
      <c r="BJ30" s="212">
        <f t="shared" si="33"/>
        <v>0</v>
      </c>
      <c r="BK30" s="212">
        <f t="shared" si="34"/>
        <v>0</v>
      </c>
      <c r="BL30" s="212">
        <f t="shared" si="35"/>
        <v>0</v>
      </c>
      <c r="BM30" s="212">
        <f t="shared" si="36"/>
        <v>0</v>
      </c>
    </row>
    <row r="31" spans="2:65" ht="15" thickBot="1">
      <c r="B31" s="3" t="s">
        <v>49</v>
      </c>
      <c r="C31" s="158">
        <v>0.95833333333333337</v>
      </c>
      <c r="D31" s="159">
        <v>0</v>
      </c>
      <c r="E31" s="181">
        <v>0.59399999999999997</v>
      </c>
      <c r="F31" s="181">
        <v>0.27400000000000002</v>
      </c>
      <c r="G31" s="181">
        <v>0.14499999999999999</v>
      </c>
      <c r="H31" s="181">
        <v>0.215</v>
      </c>
      <c r="I31" s="181">
        <v>0.182</v>
      </c>
      <c r="J31" s="181">
        <v>0.17399999999999999</v>
      </c>
      <c r="K31" s="255">
        <v>0.23400000000000001</v>
      </c>
      <c r="L31" s="244">
        <f t="shared" ca="1" si="4"/>
        <v>0</v>
      </c>
      <c r="M31" s="254">
        <f t="shared" si="30"/>
        <v>0</v>
      </c>
      <c r="N31" s="43">
        <f t="shared" si="30"/>
        <v>0</v>
      </c>
      <c r="O31" s="43">
        <f t="shared" si="30"/>
        <v>0</v>
      </c>
      <c r="P31" s="43">
        <f t="shared" si="30"/>
        <v>0</v>
      </c>
      <c r="Q31" s="43">
        <f t="shared" si="30"/>
        <v>0</v>
      </c>
      <c r="R31" s="43">
        <f t="shared" si="30"/>
        <v>0</v>
      </c>
      <c r="S31" s="44">
        <f t="shared" si="30"/>
        <v>0</v>
      </c>
      <c r="T31" s="45">
        <f t="shared" ca="1" si="6"/>
        <v>0</v>
      </c>
      <c r="U31" s="61">
        <v>21250</v>
      </c>
      <c r="V31" s="62">
        <v>21250</v>
      </c>
      <c r="W31" s="62">
        <v>21250</v>
      </c>
      <c r="X31" s="62">
        <v>21250</v>
      </c>
      <c r="Y31" s="62">
        <v>21250</v>
      </c>
      <c r="Z31" s="62">
        <v>21250</v>
      </c>
      <c r="AA31" s="63">
        <v>21250</v>
      </c>
      <c r="AB31" s="64">
        <f t="shared" ca="1" si="7"/>
        <v>0</v>
      </c>
      <c r="AC31" s="65">
        <f t="shared" ca="1" si="7"/>
        <v>0</v>
      </c>
      <c r="AD31" s="65">
        <f t="shared" ca="1" si="7"/>
        <v>0</v>
      </c>
      <c r="AE31" s="65">
        <f t="shared" ca="1" si="7"/>
        <v>0</v>
      </c>
      <c r="AF31" s="65">
        <f t="shared" ca="1" si="7"/>
        <v>0</v>
      </c>
      <c r="AG31" s="65">
        <f t="shared" ca="1" si="7"/>
        <v>0</v>
      </c>
      <c r="AH31" s="66">
        <f t="shared" ca="1" si="7"/>
        <v>0</v>
      </c>
      <c r="AI31" s="35">
        <f t="shared" ca="1" si="17"/>
        <v>0</v>
      </c>
      <c r="AJ31" s="64">
        <f t="shared" ca="1" si="8"/>
        <v>0</v>
      </c>
      <c r="AK31" s="65">
        <f t="shared" ca="1" si="8"/>
        <v>0</v>
      </c>
      <c r="AL31" s="65">
        <f t="shared" ca="1" si="8"/>
        <v>0</v>
      </c>
      <c r="AM31" s="65">
        <f t="shared" ca="1" si="8"/>
        <v>0</v>
      </c>
      <c r="AN31" s="65">
        <f t="shared" ca="1" si="8"/>
        <v>0</v>
      </c>
      <c r="AO31" s="65">
        <f t="shared" ca="1" si="8"/>
        <v>0</v>
      </c>
      <c r="AP31" s="66">
        <f t="shared" ca="1" si="8"/>
        <v>0</v>
      </c>
      <c r="AQ31" s="36">
        <f t="shared" ca="1" si="18"/>
        <v>0</v>
      </c>
      <c r="AR31" s="64" t="str">
        <f t="shared" ca="1" si="9"/>
        <v/>
      </c>
      <c r="AS31" s="65" t="str">
        <f t="shared" ca="1" si="9"/>
        <v/>
      </c>
      <c r="AT31" s="65" t="str">
        <f t="shared" ca="1" si="9"/>
        <v/>
      </c>
      <c r="AU31" s="65" t="str">
        <f t="shared" ca="1" si="9"/>
        <v/>
      </c>
      <c r="AV31" s="65" t="str">
        <f t="shared" ca="1" si="9"/>
        <v/>
      </c>
      <c r="AW31" s="65" t="str">
        <f t="shared" ca="1" si="9"/>
        <v/>
      </c>
      <c r="AX31" s="66" t="str">
        <f t="shared" ca="1" si="9"/>
        <v/>
      </c>
      <c r="AY31" s="67" t="str">
        <f t="shared" ca="1" si="9"/>
        <v/>
      </c>
      <c r="AZ31" s="37">
        <f t="shared" si="19"/>
        <v>5962.4017957351289</v>
      </c>
      <c r="BA31" s="37">
        <f t="shared" si="10"/>
        <v>12925.790754257907</v>
      </c>
      <c r="BB31" s="37">
        <f t="shared" si="10"/>
        <v>24425.287356321838</v>
      </c>
      <c r="BC31" s="37">
        <f t="shared" si="10"/>
        <v>16472.868217054263</v>
      </c>
      <c r="BD31" s="37">
        <f t="shared" si="10"/>
        <v>19459.70695970696</v>
      </c>
      <c r="BE31" s="37">
        <f t="shared" si="10"/>
        <v>20354.406130268198</v>
      </c>
      <c r="BF31" s="37">
        <f t="shared" si="10"/>
        <v>15135.327635327634</v>
      </c>
      <c r="BG31" s="38">
        <f t="shared" si="23"/>
        <v>0</v>
      </c>
      <c r="BH31" s="38">
        <f t="shared" si="24"/>
        <v>0</v>
      </c>
      <c r="BI31" s="38">
        <f t="shared" si="25"/>
        <v>0</v>
      </c>
      <c r="BJ31" s="38">
        <f t="shared" si="26"/>
        <v>0</v>
      </c>
      <c r="BK31" s="38">
        <f t="shared" si="27"/>
        <v>0</v>
      </c>
      <c r="BL31" s="38">
        <f t="shared" si="28"/>
        <v>0</v>
      </c>
      <c r="BM31" s="38">
        <f t="shared" si="29"/>
        <v>0</v>
      </c>
    </row>
    <row r="32" spans="2:65" ht="15" thickBot="1">
      <c r="B32" s="3"/>
      <c r="C32" s="68"/>
      <c r="D32" s="68"/>
      <c r="E32" s="68"/>
      <c r="F32" s="69"/>
      <c r="G32" s="69"/>
      <c r="H32" s="69"/>
      <c r="I32" s="69"/>
      <c r="J32" s="69"/>
      <c r="M32" s="70">
        <f t="shared" ref="M32:T32" si="38">SUM(M6:M31)</f>
        <v>14</v>
      </c>
      <c r="N32" s="70">
        <f t="shared" si="38"/>
        <v>10</v>
      </c>
      <c r="O32" s="70">
        <f t="shared" si="38"/>
        <v>14</v>
      </c>
      <c r="P32" s="70">
        <f t="shared" si="38"/>
        <v>14</v>
      </c>
      <c r="Q32" s="70">
        <f t="shared" si="38"/>
        <v>28</v>
      </c>
      <c r="R32" s="70">
        <f t="shared" si="38"/>
        <v>10</v>
      </c>
      <c r="S32" s="70">
        <f t="shared" si="38"/>
        <v>14</v>
      </c>
      <c r="T32" s="71">
        <f t="shared" ca="1" si="38"/>
        <v>454</v>
      </c>
      <c r="U32" s="68"/>
      <c r="V32" s="68"/>
      <c r="W32" s="68"/>
      <c r="X32" s="68"/>
      <c r="Y32" s="68"/>
      <c r="Z32" s="68"/>
      <c r="AA32" s="68"/>
      <c r="AB32" s="70">
        <f t="shared" ref="AB32:AQ32" ca="1" si="39">SUM(AB6:AB31)</f>
        <v>1636250</v>
      </c>
      <c r="AC32" s="70">
        <f t="shared" ca="1" si="39"/>
        <v>3602130</v>
      </c>
      <c r="AD32" s="70">
        <f t="shared" ca="1" si="39"/>
        <v>1190000</v>
      </c>
      <c r="AE32" s="70">
        <f t="shared" ca="1" si="39"/>
        <v>1190000</v>
      </c>
      <c r="AF32" s="70">
        <f t="shared" ca="1" si="39"/>
        <v>2142000</v>
      </c>
      <c r="AG32" s="70">
        <f t="shared" ca="1" si="39"/>
        <v>3163912.5</v>
      </c>
      <c r="AH32" s="70">
        <f t="shared" ca="1" si="39"/>
        <v>1190000</v>
      </c>
      <c r="AI32" s="71">
        <f t="shared" ca="1" si="39"/>
        <v>14114292.5</v>
      </c>
      <c r="AJ32" s="70">
        <f t="shared" ca="1" si="39"/>
        <v>798.83999999999992</v>
      </c>
      <c r="AK32" s="70">
        <f t="shared" ca="1" si="39"/>
        <v>1242.048</v>
      </c>
      <c r="AL32" s="70">
        <f t="shared" ca="1" si="39"/>
        <v>618.57600000000002</v>
      </c>
      <c r="AM32" s="70">
        <f t="shared" ca="1" si="39"/>
        <v>581.78399999999999</v>
      </c>
      <c r="AN32" s="70">
        <f t="shared" ca="1" si="39"/>
        <v>1153.4880000000001</v>
      </c>
      <c r="AO32" s="70">
        <f t="shared" ca="1" si="39"/>
        <v>959.97</v>
      </c>
      <c r="AP32" s="70">
        <f t="shared" ca="1" si="39"/>
        <v>521.85</v>
      </c>
      <c r="AQ32" s="71">
        <f t="shared" ca="1" si="39"/>
        <v>5876.5560000000005</v>
      </c>
      <c r="AR32" s="70">
        <f t="shared" ref="AR32:AY32" ca="1" si="40">AB32/AJ32</f>
        <v>2048.2825096389765</v>
      </c>
      <c r="AS32" s="70">
        <f t="shared" ca="1" si="40"/>
        <v>2900.1536172515071</v>
      </c>
      <c r="AT32" s="70">
        <f ca="1">IFERROR(AD32/AL32,"")</f>
        <v>1923.7733116060112</v>
      </c>
      <c r="AU32" s="70">
        <f ca="1">IFERROR(AE32/AM32,"")</f>
        <v>2045.4326691693136</v>
      </c>
      <c r="AV32" s="70">
        <f t="shared" ca="1" si="40"/>
        <v>1856.9764054762597</v>
      </c>
      <c r="AW32" s="70">
        <f t="shared" ca="1" si="40"/>
        <v>3295.845182661958</v>
      </c>
      <c r="AX32" s="70">
        <f t="shared" ca="1" si="40"/>
        <v>2280.3487592219985</v>
      </c>
      <c r="AY32" s="72">
        <f t="shared" ca="1" si="40"/>
        <v>2401.7966475602375</v>
      </c>
      <c r="AZ32" s="73"/>
      <c r="BA32" s="73"/>
      <c r="BB32" s="73"/>
      <c r="BC32" s="73"/>
      <c r="BD32" s="73"/>
      <c r="BE32" s="73"/>
      <c r="BF32" s="73"/>
    </row>
    <row r="33" spans="2:59" ht="15.5" thickTop="1" thickBot="1">
      <c r="B33" s="3"/>
      <c r="C33" s="68"/>
      <c r="D33" s="68"/>
      <c r="E33" s="68"/>
      <c r="F33" s="68"/>
      <c r="G33" s="68"/>
      <c r="H33" s="69"/>
      <c r="I33" s="69"/>
      <c r="J33" s="69"/>
      <c r="O33" s="74"/>
      <c r="P33" s="74"/>
      <c r="Q33" s="74"/>
      <c r="R33" s="74"/>
      <c r="S33" s="74"/>
      <c r="T33" s="74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75"/>
      <c r="AZ33" s="139"/>
      <c r="BA33" s="73"/>
      <c r="BB33" s="73"/>
      <c r="BC33" s="73"/>
      <c r="BD33" s="73"/>
      <c r="BE33" s="73"/>
      <c r="BF33" s="73"/>
    </row>
    <row r="34" spans="2:59" ht="15" thickBot="1">
      <c r="B34" s="3"/>
      <c r="C34" s="68"/>
      <c r="D34" s="68"/>
      <c r="E34" s="76" t="s">
        <v>26</v>
      </c>
      <c r="F34" s="99">
        <v>16000000</v>
      </c>
      <c r="G34" s="78"/>
      <c r="H34" s="69"/>
      <c r="I34" s="69"/>
      <c r="J34" s="69"/>
      <c r="O34" s="77"/>
      <c r="P34" s="116"/>
      <c r="Q34" s="116"/>
      <c r="R34" s="77"/>
      <c r="S34" s="77"/>
      <c r="T34" s="77"/>
      <c r="U34" s="68"/>
      <c r="V34" s="68"/>
      <c r="W34" s="68"/>
      <c r="X34" s="68"/>
      <c r="Y34" s="274" t="s">
        <v>62</v>
      </c>
      <c r="Z34" s="274"/>
      <c r="AA34" s="274"/>
      <c r="AB34" s="274"/>
      <c r="AC34" s="274"/>
      <c r="AD34" s="274"/>
      <c r="AE34" s="274"/>
      <c r="AF34" s="274"/>
      <c r="AG34" s="274"/>
      <c r="AH34" s="274"/>
      <c r="AI34" s="126"/>
      <c r="AJ34" s="68"/>
      <c r="AK34" s="68"/>
      <c r="AL34" s="68"/>
      <c r="AM34" s="68"/>
      <c r="AN34" s="68"/>
      <c r="AO34" s="68"/>
      <c r="AP34" s="68"/>
      <c r="AQ34" s="80">
        <f ca="1">SUM(AQ27:AQ29)</f>
        <v>1820.6579999999999</v>
      </c>
      <c r="AR34" s="68"/>
      <c r="AS34" s="68"/>
      <c r="AT34" s="68"/>
      <c r="AU34" s="68"/>
      <c r="AV34" s="68"/>
      <c r="AW34" s="68"/>
      <c r="AX34" s="68"/>
      <c r="AY34" s="81">
        <f ca="1">AI32</f>
        <v>14114292.5</v>
      </c>
      <c r="AZ34" s="73" t="s">
        <v>27</v>
      </c>
      <c r="BA34" s="73" t="s">
        <v>28</v>
      </c>
      <c r="BB34" s="73" t="s">
        <v>36</v>
      </c>
      <c r="BC34" s="73" t="s">
        <v>30</v>
      </c>
      <c r="BD34" s="73" t="s">
        <v>10</v>
      </c>
      <c r="BE34" s="73"/>
      <c r="BF34" s="73"/>
    </row>
    <row r="35" spans="2:59" ht="15" thickBot="1">
      <c r="B35" s="3"/>
      <c r="C35" s="68"/>
      <c r="D35" s="68"/>
      <c r="E35" s="176" t="s">
        <v>31</v>
      </c>
      <c r="F35" s="78">
        <f ca="1">AI32/AQ32</f>
        <v>2401.7966475602375</v>
      </c>
      <c r="G35" s="82"/>
      <c r="H35" s="69"/>
      <c r="I35" s="69"/>
      <c r="J35" s="69"/>
      <c r="O35" s="69"/>
      <c r="P35" s="69"/>
      <c r="Q35" s="69"/>
      <c r="R35" s="69"/>
      <c r="S35" s="69"/>
      <c r="T35" s="69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126"/>
      <c r="AJ35" s="68"/>
      <c r="AK35" s="68"/>
      <c r="AL35" s="68"/>
      <c r="AM35" s="68"/>
      <c r="AN35" s="68"/>
      <c r="AO35" s="68"/>
      <c r="AP35" s="68"/>
      <c r="AQ35" s="83">
        <f ca="1">AQ34/AQ32</f>
        <v>0.30981717863319941</v>
      </c>
      <c r="AR35" s="68"/>
      <c r="AS35" s="68"/>
      <c r="AT35" s="68"/>
      <c r="AU35" s="68"/>
      <c r="AV35" s="68"/>
      <c r="AW35" s="68"/>
      <c r="AX35" s="68"/>
      <c r="AY35" s="84">
        <f ca="1">AY34-F34</f>
        <v>-1885707.5</v>
      </c>
      <c r="AZ35" s="73">
        <f ca="1">AQ32*80%</f>
        <v>4701.2448000000004</v>
      </c>
      <c r="BA35" s="73">
        <v>1717.8960000000004</v>
      </c>
      <c r="BB35" s="73">
        <f ca="1">BA35+AZ35</f>
        <v>6419.140800000001</v>
      </c>
      <c r="BC35" s="73">
        <f ca="1">AY34</f>
        <v>14114292.5</v>
      </c>
      <c r="BD35" s="73">
        <f ca="1">BC35/BB35</f>
        <v>2198.7821952744825</v>
      </c>
      <c r="BE35" s="73"/>
      <c r="BF35" s="73"/>
      <c r="BG35" s="1"/>
    </row>
    <row r="36" spans="2:59" ht="15" thickBot="1">
      <c r="B36" s="3"/>
      <c r="C36" s="68"/>
      <c r="D36" s="68"/>
      <c r="E36" s="176" t="s">
        <v>32</v>
      </c>
      <c r="F36" s="85">
        <f ca="1">F35*3</f>
        <v>7205.3899426807129</v>
      </c>
      <c r="G36" s="86"/>
      <c r="H36" s="68"/>
      <c r="I36" s="68"/>
      <c r="J36" s="68"/>
      <c r="K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109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87"/>
      <c r="AZ36" s="73"/>
      <c r="BA36" s="73"/>
      <c r="BB36" s="73"/>
      <c r="BC36" s="73"/>
      <c r="BD36" s="73"/>
      <c r="BE36" s="73"/>
      <c r="BF36" s="73"/>
    </row>
    <row r="37" spans="2:59" ht="15" thickBot="1">
      <c r="B37" s="88"/>
      <c r="C37" s="89"/>
      <c r="D37" s="89"/>
      <c r="E37" s="90"/>
      <c r="F37" s="91"/>
      <c r="G37" s="92"/>
      <c r="H37" s="89"/>
      <c r="I37" s="89"/>
      <c r="J37" s="89"/>
      <c r="K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93"/>
      <c r="AZ37" s="73"/>
      <c r="BA37" s="73"/>
      <c r="BB37" s="73"/>
      <c r="BC37" s="73"/>
      <c r="BD37" s="73"/>
      <c r="BE37" s="73"/>
      <c r="BF37" s="73"/>
    </row>
    <row r="38" spans="2:59">
      <c r="BA38" s="1"/>
      <c r="BB38" s="135"/>
    </row>
    <row r="41" spans="2:59">
      <c r="AU41" s="73"/>
    </row>
    <row r="42" spans="2:59">
      <c r="AU42" s="94"/>
    </row>
    <row r="44" spans="2:59">
      <c r="AT44" s="170"/>
    </row>
  </sheetData>
  <mergeCells count="17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  <mergeCell ref="Y34:AH34"/>
  </mergeCells>
  <conditionalFormatting sqref="E6:K31">
    <cfRule type="colorScale" priority="1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12 B28:B31">
    <cfRule type="containsText" dxfId="81" priority="12" operator="containsText" text="Paid">
      <formula>NOT(ISERROR(SEARCH("Paid",B6)))</formula>
    </cfRule>
    <cfRule type="containsText" dxfId="80" priority="13" operator="containsText" text="FOC">
      <formula>NOT(ISERROR(SEARCH("FOC",B6)))</formula>
    </cfRule>
  </conditionalFormatting>
  <conditionalFormatting sqref="AZ6:BF3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B16">
    <cfRule type="containsText" dxfId="79" priority="9" operator="containsText" text="Paid">
      <formula>NOT(ISERROR(SEARCH("Paid",B13)))</formula>
    </cfRule>
    <cfRule type="containsText" dxfId="78" priority="10" operator="containsText" text="FOC">
      <formula>NOT(ISERROR(SEARCH("FOC",B13)))</formula>
    </cfRule>
  </conditionalFormatting>
  <conditionalFormatting sqref="B17">
    <cfRule type="containsText" dxfId="77" priority="7" operator="containsText" text="Paid">
      <formula>NOT(ISERROR(SEARCH("Paid",B17)))</formula>
    </cfRule>
    <cfRule type="containsText" dxfId="76" priority="8" operator="containsText" text="FOC">
      <formula>NOT(ISERROR(SEARCH("FOC",B17)))</formula>
    </cfRule>
  </conditionalFormatting>
  <conditionalFormatting sqref="B18:B19">
    <cfRule type="containsText" dxfId="75" priority="5" operator="containsText" text="Paid">
      <formula>NOT(ISERROR(SEARCH("Paid",B18)))</formula>
    </cfRule>
    <cfRule type="containsText" dxfId="74" priority="6" operator="containsText" text="FOC">
      <formula>NOT(ISERROR(SEARCH("FOC",B18)))</formula>
    </cfRule>
  </conditionalFormatting>
  <conditionalFormatting sqref="B20:B23">
    <cfRule type="containsText" dxfId="73" priority="3" operator="containsText" text="Paid">
      <formula>NOT(ISERROR(SEARCH("Paid",B20)))</formula>
    </cfRule>
    <cfRule type="containsText" dxfId="72" priority="4" operator="containsText" text="FOC">
      <formula>NOT(ISERROR(SEARCH("FOC",B20)))</formula>
    </cfRule>
  </conditionalFormatting>
  <conditionalFormatting sqref="B24:B30">
    <cfRule type="containsText" dxfId="71" priority="1" operator="containsText" text="Paid">
      <formula>NOT(ISERROR(SEARCH("Paid",B24)))</formula>
    </cfRule>
    <cfRule type="containsText" dxfId="70" priority="2" operator="containsText" text="FOC">
      <formula>NOT(ISERROR(SEARCH("FOC",B24)))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Z62"/>
  <sheetViews>
    <sheetView topLeftCell="K1" zoomScale="50" zoomScaleNormal="50" workbookViewId="0">
      <selection activeCell="BH40" sqref="BH40"/>
    </sheetView>
  </sheetViews>
  <sheetFormatPr defaultRowHeight="14.5"/>
  <cols>
    <col min="1" max="1" width="11.90625" bestFit="1" customWidth="1"/>
    <col min="4" max="4" width="11.7265625" bestFit="1" customWidth="1"/>
    <col min="12" max="12" width="12.7265625" bestFit="1" customWidth="1"/>
    <col min="13" max="13" width="13.36328125" hidden="1" customWidth="1"/>
    <col min="14" max="19" width="0" hidden="1" customWidth="1"/>
    <col min="28" max="34" width="0" hidden="1" customWidth="1"/>
    <col min="35" max="35" width="17.36328125" bestFit="1" customWidth="1"/>
    <col min="36" max="42" width="0" hidden="1" customWidth="1"/>
    <col min="44" max="50" width="0" hidden="1" customWidth="1"/>
    <col min="51" max="51" width="15.36328125" bestFit="1" customWidth="1"/>
    <col min="53" max="53" width="10.453125" bestFit="1" customWidth="1"/>
    <col min="55" max="55" width="11" bestFit="1" customWidth="1"/>
  </cols>
  <sheetData>
    <row r="1" spans="1:78">
      <c r="A1" s="275">
        <v>43525</v>
      </c>
      <c r="B1" s="276" t="s">
        <v>61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  <c r="BD1" s="277"/>
      <c r="BE1" s="277"/>
      <c r="BF1" s="277"/>
      <c r="BG1" s="277"/>
      <c r="BH1" s="277"/>
      <c r="BI1" s="277"/>
      <c r="BJ1" s="277"/>
      <c r="BK1" s="277"/>
      <c r="BL1" s="277"/>
      <c r="BM1" s="277"/>
    </row>
    <row r="2" spans="1:78" ht="15" thickBot="1">
      <c r="A2" s="275"/>
      <c r="B2" s="276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277"/>
      <c r="BG2" s="277"/>
      <c r="BH2" s="277"/>
      <c r="BI2" s="277"/>
      <c r="BJ2" s="277"/>
      <c r="BK2" s="277"/>
      <c r="BL2" s="277"/>
      <c r="BM2" s="277"/>
      <c r="BO2" s="1">
        <v>1</v>
      </c>
      <c r="BP2">
        <v>5</v>
      </c>
      <c r="BR2" s="1">
        <v>1</v>
      </c>
      <c r="BS2">
        <v>8</v>
      </c>
    </row>
    <row r="3" spans="1:78" ht="15" thickBot="1">
      <c r="A3" s="2">
        <f>DAY(DATE(YEAR(A1),MONTH(A1)+1,1)-1)</f>
        <v>31</v>
      </c>
      <c r="B3" s="3"/>
      <c r="C3" s="278" t="s">
        <v>0</v>
      </c>
      <c r="D3" s="279"/>
      <c r="E3" s="280" t="s">
        <v>1</v>
      </c>
      <c r="F3" s="281"/>
      <c r="G3" s="281"/>
      <c r="H3" s="281"/>
      <c r="I3" s="281"/>
      <c r="J3" s="281"/>
      <c r="K3" s="282"/>
      <c r="L3" s="4" t="s">
        <v>2</v>
      </c>
      <c r="M3" s="283" t="s">
        <v>3</v>
      </c>
      <c r="N3" s="284"/>
      <c r="O3" s="284"/>
      <c r="P3" s="284"/>
      <c r="Q3" s="284"/>
      <c r="R3" s="284"/>
      <c r="S3" s="284"/>
      <c r="T3" s="285" t="s">
        <v>4</v>
      </c>
      <c r="U3" s="288" t="s">
        <v>5</v>
      </c>
      <c r="V3" s="288"/>
      <c r="W3" s="288"/>
      <c r="X3" s="288"/>
      <c r="Y3" s="288"/>
      <c r="Z3" s="288"/>
      <c r="AA3" s="289"/>
      <c r="AB3" s="262" t="s">
        <v>6</v>
      </c>
      <c r="AC3" s="263"/>
      <c r="AD3" s="263"/>
      <c r="AE3" s="263"/>
      <c r="AF3" s="263"/>
      <c r="AG3" s="263"/>
      <c r="AH3" s="263"/>
      <c r="AI3" s="290" t="s">
        <v>7</v>
      </c>
      <c r="AJ3" s="263" t="s">
        <v>8</v>
      </c>
      <c r="AK3" s="263"/>
      <c r="AL3" s="263"/>
      <c r="AM3" s="263"/>
      <c r="AN3" s="263"/>
      <c r="AO3" s="263"/>
      <c r="AP3" s="263"/>
      <c r="AQ3" s="260" t="s">
        <v>9</v>
      </c>
      <c r="AR3" s="263" t="s">
        <v>10</v>
      </c>
      <c r="AS3" s="263"/>
      <c r="AT3" s="263"/>
      <c r="AU3" s="263"/>
      <c r="AV3" s="263"/>
      <c r="AW3" s="263"/>
      <c r="AX3" s="263"/>
      <c r="AY3" s="260" t="s">
        <v>11</v>
      </c>
      <c r="AZ3" s="262" t="s">
        <v>12</v>
      </c>
      <c r="BA3" s="263"/>
      <c r="BB3" s="263"/>
      <c r="BC3" s="263"/>
      <c r="BD3" s="263"/>
      <c r="BE3" s="263"/>
      <c r="BF3" s="264"/>
      <c r="BG3" s="265" t="s">
        <v>13</v>
      </c>
      <c r="BH3" s="266"/>
      <c r="BI3" s="266"/>
      <c r="BJ3" s="266"/>
      <c r="BK3" s="266"/>
      <c r="BL3" s="266"/>
      <c r="BM3" s="267"/>
      <c r="BO3">
        <v>2500</v>
      </c>
      <c r="BP3">
        <v>5</v>
      </c>
      <c r="BR3">
        <v>5200</v>
      </c>
      <c r="BS3">
        <v>0</v>
      </c>
    </row>
    <row r="4" spans="1:78" ht="15" thickBot="1">
      <c r="B4" s="3"/>
      <c r="C4" s="209"/>
      <c r="D4" s="208"/>
      <c r="E4" s="209"/>
      <c r="F4" s="208"/>
      <c r="G4" s="208"/>
      <c r="H4" s="208"/>
      <c r="I4" s="208"/>
      <c r="J4" s="208"/>
      <c r="K4" s="210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86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91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61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61"/>
      <c r="AZ4" s="271" t="s">
        <v>14</v>
      </c>
      <c r="BA4" s="272"/>
      <c r="BB4" s="272"/>
      <c r="BC4" s="272"/>
      <c r="BD4" s="272"/>
      <c r="BE4" s="272"/>
      <c r="BF4" s="273"/>
      <c r="BG4" s="268"/>
      <c r="BH4" s="269"/>
      <c r="BI4" s="269"/>
      <c r="BJ4" s="269"/>
      <c r="BK4" s="269"/>
      <c r="BL4" s="269"/>
      <c r="BM4" s="270"/>
      <c r="BO4">
        <f>BO3+500</f>
        <v>3000</v>
      </c>
      <c r="BP4">
        <v>5</v>
      </c>
      <c r="BR4">
        <f>BR3+500</f>
        <v>5700</v>
      </c>
      <c r="BS4">
        <v>0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99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92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61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61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 t="shared" ref="BO5:BO10" si="4">BO4+500</f>
        <v>3500</v>
      </c>
      <c r="BP5">
        <v>5</v>
      </c>
      <c r="BR5">
        <f t="shared" ref="BR5:BR10" si="5">BR4+500</f>
        <v>6200</v>
      </c>
      <c r="BS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1">
        <v>2.1000000000000001E-2</v>
      </c>
      <c r="F6" s="181">
        <v>1.6E-2</v>
      </c>
      <c r="G6" s="181">
        <v>1.4E-2</v>
      </c>
      <c r="H6" s="181">
        <v>8.9999999999999993E-3</v>
      </c>
      <c r="I6" s="181">
        <v>6.0000000000000001E-3</v>
      </c>
      <c r="J6" s="181">
        <v>2E-3</v>
      </c>
      <c r="K6" s="181">
        <v>8.0000000000000002E-3</v>
      </c>
      <c r="L6" s="24">
        <f t="shared" ref="L6:L29" ca="1" si="6">T6*6</f>
        <v>0</v>
      </c>
      <c r="M6" s="25">
        <f t="shared" ref="M6:S29" si="7">BG6</f>
        <v>0</v>
      </c>
      <c r="N6" s="26">
        <f t="shared" si="7"/>
        <v>0</v>
      </c>
      <c r="O6" s="26">
        <f t="shared" si="7"/>
        <v>0</v>
      </c>
      <c r="P6" s="26">
        <f t="shared" si="7"/>
        <v>0</v>
      </c>
      <c r="Q6" s="26">
        <f t="shared" si="7"/>
        <v>0</v>
      </c>
      <c r="R6" s="26">
        <f t="shared" si="7"/>
        <v>0</v>
      </c>
      <c r="S6" s="27">
        <f t="shared" si="7"/>
        <v>0</v>
      </c>
      <c r="T6" s="187">
        <f t="shared" ref="T6:T29" ca="1" si="8">IFERROR(M6*M$4+N6*N$4+O6*O$4+P6*P$4+Q6*Q$4+R6*R$4+S6*S$4,"0")</f>
        <v>0</v>
      </c>
      <c r="U6" s="46">
        <v>2550</v>
      </c>
      <c r="V6" s="46">
        <v>2550</v>
      </c>
      <c r="W6" s="46">
        <v>2550</v>
      </c>
      <c r="X6" s="46">
        <v>2550</v>
      </c>
      <c r="Y6" s="46">
        <v>2550</v>
      </c>
      <c r="Z6" s="46">
        <v>2550</v>
      </c>
      <c r="AA6" s="46">
        <v>2550</v>
      </c>
      <c r="AB6" s="186">
        <f t="shared" ref="AB6:AH29" ca="1" si="9">M6*U6*AB$4</f>
        <v>0</v>
      </c>
      <c r="AC6" s="33">
        <f t="shared" ca="1" si="9"/>
        <v>0</v>
      </c>
      <c r="AD6" s="33">
        <f t="shared" ca="1" si="9"/>
        <v>0</v>
      </c>
      <c r="AE6" s="33">
        <f t="shared" ca="1" si="9"/>
        <v>0</v>
      </c>
      <c r="AF6" s="33">
        <f t="shared" ca="1" si="9"/>
        <v>0</v>
      </c>
      <c r="AG6" s="33">
        <f t="shared" ca="1" si="9"/>
        <v>0</v>
      </c>
      <c r="AH6" s="34">
        <f t="shared" ca="1" si="9"/>
        <v>0</v>
      </c>
      <c r="AI6" s="35">
        <f t="shared" ref="AI6:AI29" ca="1" si="10">IFERROR(SUM(AB6:AH6),"")</f>
        <v>0</v>
      </c>
      <c r="AJ6" s="32">
        <f t="shared" ref="AJ6:AP29" ca="1" si="11">M6*AJ$4*60/$L$4*E6</f>
        <v>0</v>
      </c>
      <c r="AK6" s="33">
        <f t="shared" ca="1" si="11"/>
        <v>0</v>
      </c>
      <c r="AL6" s="33">
        <f t="shared" ca="1" si="11"/>
        <v>0</v>
      </c>
      <c r="AM6" s="33">
        <f t="shared" ca="1" si="11"/>
        <v>0</v>
      </c>
      <c r="AN6" s="33">
        <f t="shared" ca="1" si="11"/>
        <v>0</v>
      </c>
      <c r="AO6" s="33">
        <f t="shared" ca="1" si="11"/>
        <v>0</v>
      </c>
      <c r="AP6" s="34">
        <f t="shared" ca="1" si="11"/>
        <v>0</v>
      </c>
      <c r="AQ6" s="36">
        <f t="shared" ref="AQ6:AQ29" ca="1" si="12">IFERROR(SUM(AJ6:AP6),"")</f>
        <v>0</v>
      </c>
      <c r="AR6" s="32" t="str">
        <f t="shared" ref="AR6:AY29" ca="1" si="13">IFERROR(AB6/AJ6,"")</f>
        <v/>
      </c>
      <c r="AS6" s="33" t="str">
        <f t="shared" ca="1" si="13"/>
        <v/>
      </c>
      <c r="AT6" s="33" t="str">
        <f t="shared" ca="1" si="13"/>
        <v/>
      </c>
      <c r="AU6" s="33" t="str">
        <f t="shared" ca="1" si="13"/>
        <v/>
      </c>
      <c r="AV6" s="33" t="str">
        <f t="shared" ca="1" si="13"/>
        <v/>
      </c>
      <c r="AW6" s="33" t="str">
        <f t="shared" ca="1" si="13"/>
        <v/>
      </c>
      <c r="AX6" s="34" t="str">
        <f t="shared" ca="1" si="13"/>
        <v/>
      </c>
      <c r="AY6" s="36" t="str">
        <f t="shared" ca="1" si="13"/>
        <v/>
      </c>
      <c r="AZ6" s="37">
        <f t="shared" ref="AZ6:BF29" si="14">IFERROR(U6/6/E6,"0")</f>
        <v>20238.095238095237</v>
      </c>
      <c r="BA6" s="37">
        <f t="shared" si="14"/>
        <v>26562.5</v>
      </c>
      <c r="BB6" s="37">
        <f t="shared" si="14"/>
        <v>30357.142857142855</v>
      </c>
      <c r="BC6" s="37">
        <f t="shared" si="14"/>
        <v>47222.222222222226</v>
      </c>
      <c r="BD6" s="37">
        <f t="shared" si="14"/>
        <v>70833.333333333328</v>
      </c>
      <c r="BE6" s="37">
        <f t="shared" si="14"/>
        <v>212500</v>
      </c>
      <c r="BF6" s="37">
        <f t="shared" si="14"/>
        <v>53125</v>
      </c>
      <c r="BG6" s="38">
        <f>IFERROR(VLOOKUP(AZ6,$BO$2:$BP$10,2,TRUE),"")</f>
        <v>0</v>
      </c>
      <c r="BH6" s="38">
        <f t="shared" ref="BH6:BM6" si="15">IFERROR(VLOOKUP(BA6,$BO$2:$BP$10,2,TRUE),"")</f>
        <v>0</v>
      </c>
      <c r="BI6" s="38">
        <f t="shared" si="15"/>
        <v>0</v>
      </c>
      <c r="BJ6" s="38">
        <f t="shared" si="15"/>
        <v>0</v>
      </c>
      <c r="BK6" s="38">
        <f t="shared" si="15"/>
        <v>0</v>
      </c>
      <c r="BL6" s="38">
        <f t="shared" si="15"/>
        <v>0</v>
      </c>
      <c r="BM6" s="38">
        <f t="shared" si="15"/>
        <v>0</v>
      </c>
      <c r="BO6">
        <f t="shared" si="4"/>
        <v>4000</v>
      </c>
      <c r="BP6">
        <v>3</v>
      </c>
      <c r="BR6">
        <f t="shared" si="5"/>
        <v>6700</v>
      </c>
      <c r="BS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0</v>
      </c>
      <c r="F7" s="181">
        <v>7.0000000000000001E-3</v>
      </c>
      <c r="G7" s="181">
        <v>5.0000000000000001E-3</v>
      </c>
      <c r="H7" s="181">
        <v>2E-3</v>
      </c>
      <c r="I7" s="181">
        <v>2E-3</v>
      </c>
      <c r="J7" s="181">
        <v>0.01</v>
      </c>
      <c r="K7" s="181">
        <v>1E-3</v>
      </c>
      <c r="L7" s="41">
        <f t="shared" ca="1" si="6"/>
        <v>0</v>
      </c>
      <c r="M7" s="42">
        <f t="shared" si="7"/>
        <v>0</v>
      </c>
      <c r="N7" s="43">
        <f t="shared" si="7"/>
        <v>0</v>
      </c>
      <c r="O7" s="43">
        <f t="shared" si="7"/>
        <v>0</v>
      </c>
      <c r="P7" s="43">
        <f t="shared" si="7"/>
        <v>0</v>
      </c>
      <c r="Q7" s="43">
        <f t="shared" si="7"/>
        <v>0</v>
      </c>
      <c r="R7" s="43">
        <f t="shared" si="7"/>
        <v>0</v>
      </c>
      <c r="S7" s="44">
        <f t="shared" si="7"/>
        <v>0</v>
      </c>
      <c r="T7" s="185">
        <f t="shared" ca="1" si="8"/>
        <v>0</v>
      </c>
      <c r="U7" s="46">
        <v>2550</v>
      </c>
      <c r="V7" s="46">
        <v>2550</v>
      </c>
      <c r="W7" s="46">
        <v>2550</v>
      </c>
      <c r="X7" s="46">
        <v>2550</v>
      </c>
      <c r="Y7" s="46">
        <v>2550</v>
      </c>
      <c r="Z7" s="46">
        <v>2550</v>
      </c>
      <c r="AA7" s="46">
        <v>2550</v>
      </c>
      <c r="AB7" s="184">
        <f t="shared" ca="1" si="9"/>
        <v>0</v>
      </c>
      <c r="AC7" s="50">
        <f t="shared" ca="1" si="9"/>
        <v>0</v>
      </c>
      <c r="AD7" s="50">
        <f t="shared" ca="1" si="9"/>
        <v>0</v>
      </c>
      <c r="AE7" s="50">
        <f t="shared" ca="1" si="9"/>
        <v>0</v>
      </c>
      <c r="AF7" s="50">
        <f t="shared" ca="1" si="9"/>
        <v>0</v>
      </c>
      <c r="AG7" s="50">
        <f t="shared" ca="1" si="9"/>
        <v>0</v>
      </c>
      <c r="AH7" s="51">
        <f t="shared" ca="1" si="9"/>
        <v>0</v>
      </c>
      <c r="AI7" s="35">
        <f t="shared" ca="1" si="10"/>
        <v>0</v>
      </c>
      <c r="AJ7" s="49">
        <f t="shared" ca="1" si="11"/>
        <v>0</v>
      </c>
      <c r="AK7" s="50">
        <f t="shared" ca="1" si="11"/>
        <v>0</v>
      </c>
      <c r="AL7" s="50">
        <f t="shared" ca="1" si="11"/>
        <v>0</v>
      </c>
      <c r="AM7" s="50">
        <f t="shared" ca="1" si="11"/>
        <v>0</v>
      </c>
      <c r="AN7" s="50">
        <f t="shared" ca="1" si="11"/>
        <v>0</v>
      </c>
      <c r="AO7" s="50">
        <f t="shared" ca="1" si="11"/>
        <v>0</v>
      </c>
      <c r="AP7" s="51">
        <f t="shared" ca="1" si="11"/>
        <v>0</v>
      </c>
      <c r="AQ7" s="36">
        <f t="shared" ca="1" si="12"/>
        <v>0</v>
      </c>
      <c r="AR7" s="49" t="str">
        <f t="shared" ca="1" si="13"/>
        <v/>
      </c>
      <c r="AS7" s="50" t="str">
        <f t="shared" ca="1" si="13"/>
        <v/>
      </c>
      <c r="AT7" s="50" t="str">
        <f t="shared" ca="1" si="13"/>
        <v/>
      </c>
      <c r="AU7" s="50" t="str">
        <f t="shared" ca="1" si="13"/>
        <v/>
      </c>
      <c r="AV7" s="50" t="str">
        <f t="shared" ca="1" si="13"/>
        <v/>
      </c>
      <c r="AW7" s="50" t="str">
        <f t="shared" ca="1" si="13"/>
        <v/>
      </c>
      <c r="AX7" s="51" t="str">
        <f t="shared" ca="1" si="13"/>
        <v/>
      </c>
      <c r="AY7" s="52" t="str">
        <f t="shared" ca="1" si="13"/>
        <v/>
      </c>
      <c r="AZ7" s="37" t="str">
        <f t="shared" si="14"/>
        <v>0</v>
      </c>
      <c r="BA7" s="37">
        <f t="shared" si="14"/>
        <v>60714.28571428571</v>
      </c>
      <c r="BB7" s="37">
        <f t="shared" si="14"/>
        <v>85000</v>
      </c>
      <c r="BC7" s="37">
        <f t="shared" si="14"/>
        <v>212500</v>
      </c>
      <c r="BD7" s="37">
        <f t="shared" si="14"/>
        <v>212500</v>
      </c>
      <c r="BE7" s="37">
        <f t="shared" si="14"/>
        <v>42500</v>
      </c>
      <c r="BF7" s="37">
        <f t="shared" si="14"/>
        <v>425000</v>
      </c>
      <c r="BG7" s="38"/>
      <c r="BH7" s="38"/>
      <c r="BI7" s="38"/>
      <c r="BJ7" s="38"/>
      <c r="BK7" s="38"/>
      <c r="BL7" s="38"/>
      <c r="BM7" s="38"/>
      <c r="BO7">
        <f t="shared" si="4"/>
        <v>4500</v>
      </c>
      <c r="BP7">
        <v>0</v>
      </c>
      <c r="BR7">
        <f t="shared" si="5"/>
        <v>7200</v>
      </c>
      <c r="BS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3.0000000000000001E-3</v>
      </c>
      <c r="F8" s="181">
        <v>0</v>
      </c>
      <c r="G8" s="181">
        <v>5.0000000000000001E-3</v>
      </c>
      <c r="H8" s="181">
        <v>0</v>
      </c>
      <c r="I8" s="181">
        <v>1E-3</v>
      </c>
      <c r="J8" s="181">
        <v>5.0000000000000001E-3</v>
      </c>
      <c r="K8" s="181">
        <v>2E-3</v>
      </c>
      <c r="L8" s="41">
        <f t="shared" ca="1" si="6"/>
        <v>0</v>
      </c>
      <c r="M8" s="42">
        <f t="shared" si="7"/>
        <v>0</v>
      </c>
      <c r="N8" s="43">
        <f t="shared" si="7"/>
        <v>0</v>
      </c>
      <c r="O8" s="43">
        <f t="shared" si="7"/>
        <v>0</v>
      </c>
      <c r="P8" s="43">
        <f t="shared" si="7"/>
        <v>0</v>
      </c>
      <c r="Q8" s="43">
        <f t="shared" si="7"/>
        <v>0</v>
      </c>
      <c r="R8" s="43">
        <f t="shared" si="7"/>
        <v>0</v>
      </c>
      <c r="S8" s="44">
        <f t="shared" si="7"/>
        <v>0</v>
      </c>
      <c r="T8" s="185">
        <f t="shared" ca="1" si="8"/>
        <v>0</v>
      </c>
      <c r="U8" s="46">
        <v>2125</v>
      </c>
      <c r="V8" s="46">
        <v>2125</v>
      </c>
      <c r="W8" s="46">
        <v>2125</v>
      </c>
      <c r="X8" s="46">
        <v>2125</v>
      </c>
      <c r="Y8" s="46">
        <v>2125</v>
      </c>
      <c r="Z8" s="46">
        <v>2125</v>
      </c>
      <c r="AA8" s="46">
        <v>2125</v>
      </c>
      <c r="AB8" s="184">
        <f t="shared" ca="1" si="9"/>
        <v>0</v>
      </c>
      <c r="AC8" s="50">
        <f t="shared" ca="1" si="9"/>
        <v>0</v>
      </c>
      <c r="AD8" s="50">
        <f t="shared" ca="1" si="9"/>
        <v>0</v>
      </c>
      <c r="AE8" s="50">
        <f t="shared" ca="1" si="9"/>
        <v>0</v>
      </c>
      <c r="AF8" s="50">
        <f t="shared" ca="1" si="9"/>
        <v>0</v>
      </c>
      <c r="AG8" s="50">
        <f t="shared" ca="1" si="9"/>
        <v>0</v>
      </c>
      <c r="AH8" s="51">
        <f t="shared" ca="1" si="9"/>
        <v>0</v>
      </c>
      <c r="AI8" s="35">
        <f t="shared" ca="1" si="10"/>
        <v>0</v>
      </c>
      <c r="AJ8" s="49">
        <f t="shared" ca="1" si="11"/>
        <v>0</v>
      </c>
      <c r="AK8" s="50">
        <f t="shared" ca="1" si="11"/>
        <v>0</v>
      </c>
      <c r="AL8" s="50">
        <f t="shared" ca="1" si="11"/>
        <v>0</v>
      </c>
      <c r="AM8" s="50">
        <f t="shared" ca="1" si="11"/>
        <v>0</v>
      </c>
      <c r="AN8" s="50">
        <f t="shared" ca="1" si="11"/>
        <v>0</v>
      </c>
      <c r="AO8" s="50">
        <f t="shared" ca="1" si="11"/>
        <v>0</v>
      </c>
      <c r="AP8" s="51">
        <f t="shared" ca="1" si="11"/>
        <v>0</v>
      </c>
      <c r="AQ8" s="36">
        <f t="shared" ca="1" si="12"/>
        <v>0</v>
      </c>
      <c r="AR8" s="49" t="str">
        <f t="shared" ca="1" si="13"/>
        <v/>
      </c>
      <c r="AS8" s="50" t="str">
        <f t="shared" ca="1" si="13"/>
        <v/>
      </c>
      <c r="AT8" s="50" t="str">
        <f t="shared" ca="1" si="13"/>
        <v/>
      </c>
      <c r="AU8" s="50" t="str">
        <f t="shared" ca="1" si="13"/>
        <v/>
      </c>
      <c r="AV8" s="50" t="str">
        <f t="shared" ca="1" si="13"/>
        <v/>
      </c>
      <c r="AW8" s="50" t="str">
        <f t="shared" ca="1" si="13"/>
        <v/>
      </c>
      <c r="AX8" s="51" t="str">
        <f t="shared" ca="1" si="13"/>
        <v/>
      </c>
      <c r="AY8" s="52" t="str">
        <f t="shared" ca="1" si="13"/>
        <v/>
      </c>
      <c r="AZ8" s="37">
        <f t="shared" si="14"/>
        <v>118055.55555555556</v>
      </c>
      <c r="BA8" s="37" t="str">
        <f t="shared" si="14"/>
        <v>0</v>
      </c>
      <c r="BB8" s="37">
        <f t="shared" si="14"/>
        <v>70833.333333333328</v>
      </c>
      <c r="BC8" s="37" t="str">
        <f t="shared" si="14"/>
        <v>0</v>
      </c>
      <c r="BD8" s="37">
        <f t="shared" si="14"/>
        <v>354166.66666666669</v>
      </c>
      <c r="BE8" s="37">
        <f t="shared" si="14"/>
        <v>70833.333333333328</v>
      </c>
      <c r="BF8" s="37">
        <f t="shared" si="14"/>
        <v>177083.33333333334</v>
      </c>
      <c r="BG8" s="38"/>
      <c r="BH8" s="38"/>
      <c r="BI8" s="38"/>
      <c r="BJ8" s="38"/>
      <c r="BK8" s="38"/>
      <c r="BL8" s="38"/>
      <c r="BM8" s="38"/>
      <c r="BO8">
        <f t="shared" si="4"/>
        <v>5000</v>
      </c>
      <c r="BP8">
        <v>0</v>
      </c>
      <c r="BR8">
        <f t="shared" si="5"/>
        <v>7700</v>
      </c>
      <c r="BS8">
        <v>0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3.0000000000000001E-3</v>
      </c>
      <c r="F9" s="181">
        <v>0</v>
      </c>
      <c r="G9" s="181">
        <v>2E-3</v>
      </c>
      <c r="H9" s="181">
        <v>0</v>
      </c>
      <c r="I9" s="181">
        <v>2E-3</v>
      </c>
      <c r="J9" s="181">
        <v>1.2999999999999999E-2</v>
      </c>
      <c r="K9" s="181">
        <v>0</v>
      </c>
      <c r="L9" s="41">
        <f t="shared" ca="1" si="6"/>
        <v>0</v>
      </c>
      <c r="M9" s="42">
        <f t="shared" si="7"/>
        <v>0</v>
      </c>
      <c r="N9" s="43">
        <f t="shared" si="7"/>
        <v>0</v>
      </c>
      <c r="O9" s="43">
        <f t="shared" si="7"/>
        <v>0</v>
      </c>
      <c r="P9" s="43">
        <f t="shared" si="7"/>
        <v>0</v>
      </c>
      <c r="Q9" s="43">
        <f t="shared" si="7"/>
        <v>0</v>
      </c>
      <c r="R9" s="43">
        <f t="shared" si="7"/>
        <v>0</v>
      </c>
      <c r="S9" s="44">
        <f t="shared" si="7"/>
        <v>0</v>
      </c>
      <c r="T9" s="185">
        <f t="shared" ca="1" si="8"/>
        <v>0</v>
      </c>
      <c r="U9" s="46">
        <v>2125</v>
      </c>
      <c r="V9" s="46">
        <v>2125</v>
      </c>
      <c r="W9" s="46">
        <v>2125</v>
      </c>
      <c r="X9" s="46">
        <v>2125</v>
      </c>
      <c r="Y9" s="46">
        <v>2125</v>
      </c>
      <c r="Z9" s="46">
        <v>2125</v>
      </c>
      <c r="AA9" s="46">
        <v>2125</v>
      </c>
      <c r="AB9" s="184">
        <f t="shared" ca="1" si="9"/>
        <v>0</v>
      </c>
      <c r="AC9" s="50">
        <f t="shared" ca="1" si="9"/>
        <v>0</v>
      </c>
      <c r="AD9" s="50">
        <f t="shared" ca="1" si="9"/>
        <v>0</v>
      </c>
      <c r="AE9" s="50">
        <f t="shared" ca="1" si="9"/>
        <v>0</v>
      </c>
      <c r="AF9" s="50">
        <f t="shared" ca="1" si="9"/>
        <v>0</v>
      </c>
      <c r="AG9" s="50">
        <f t="shared" ca="1" si="9"/>
        <v>0</v>
      </c>
      <c r="AH9" s="51">
        <f t="shared" ca="1" si="9"/>
        <v>0</v>
      </c>
      <c r="AI9" s="35">
        <f t="shared" ca="1" si="10"/>
        <v>0</v>
      </c>
      <c r="AJ9" s="49">
        <f t="shared" ca="1" si="11"/>
        <v>0</v>
      </c>
      <c r="AK9" s="50">
        <f t="shared" ca="1" si="11"/>
        <v>0</v>
      </c>
      <c r="AL9" s="50">
        <f t="shared" ca="1" si="11"/>
        <v>0</v>
      </c>
      <c r="AM9" s="50">
        <f t="shared" ca="1" si="11"/>
        <v>0</v>
      </c>
      <c r="AN9" s="50">
        <f t="shared" ca="1" si="11"/>
        <v>0</v>
      </c>
      <c r="AO9" s="50">
        <f t="shared" ca="1" si="11"/>
        <v>0</v>
      </c>
      <c r="AP9" s="51">
        <f t="shared" ca="1" si="11"/>
        <v>0</v>
      </c>
      <c r="AQ9" s="36">
        <f t="shared" ca="1" si="12"/>
        <v>0</v>
      </c>
      <c r="AR9" s="49" t="str">
        <f t="shared" ca="1" si="13"/>
        <v/>
      </c>
      <c r="AS9" s="50" t="str">
        <f t="shared" ca="1" si="13"/>
        <v/>
      </c>
      <c r="AT9" s="50" t="str">
        <f t="shared" ca="1" si="13"/>
        <v/>
      </c>
      <c r="AU9" s="50" t="str">
        <f t="shared" ca="1" si="13"/>
        <v/>
      </c>
      <c r="AV9" s="50" t="str">
        <f t="shared" ca="1" si="13"/>
        <v/>
      </c>
      <c r="AW9" s="50" t="str">
        <f t="shared" ca="1" si="13"/>
        <v/>
      </c>
      <c r="AX9" s="51" t="str">
        <f t="shared" ca="1" si="13"/>
        <v/>
      </c>
      <c r="AY9" s="52" t="str">
        <f t="shared" ca="1" si="13"/>
        <v/>
      </c>
      <c r="AZ9" s="37">
        <f t="shared" si="14"/>
        <v>118055.55555555556</v>
      </c>
      <c r="BA9" s="37" t="str">
        <f t="shared" si="14"/>
        <v>0</v>
      </c>
      <c r="BB9" s="37">
        <f t="shared" si="14"/>
        <v>177083.33333333334</v>
      </c>
      <c r="BC9" s="37" t="str">
        <f t="shared" si="14"/>
        <v>0</v>
      </c>
      <c r="BD9" s="37">
        <f t="shared" si="14"/>
        <v>177083.33333333334</v>
      </c>
      <c r="BE9" s="37">
        <f t="shared" si="14"/>
        <v>27243.589743589746</v>
      </c>
      <c r="BF9" s="37" t="str">
        <f t="shared" si="14"/>
        <v>0</v>
      </c>
      <c r="BG9" s="38"/>
      <c r="BH9" s="38"/>
      <c r="BI9" s="38"/>
      <c r="BJ9" s="38"/>
      <c r="BK9" s="38"/>
      <c r="BL9" s="38"/>
      <c r="BM9" s="38"/>
      <c r="BO9">
        <f t="shared" si="4"/>
        <v>5500</v>
      </c>
      <c r="BP9">
        <v>0</v>
      </c>
      <c r="BR9">
        <f t="shared" si="5"/>
        <v>8200</v>
      </c>
      <c r="BS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4.0000000000000001E-3</v>
      </c>
      <c r="F10" s="181">
        <v>4.7E-2</v>
      </c>
      <c r="G10" s="181">
        <v>5.0000000000000001E-3</v>
      </c>
      <c r="H10" s="181">
        <v>0.01</v>
      </c>
      <c r="I10" s="181">
        <v>1E-3</v>
      </c>
      <c r="J10" s="181">
        <v>0</v>
      </c>
      <c r="K10" s="181">
        <v>3.0000000000000001E-3</v>
      </c>
      <c r="L10" s="41">
        <f t="shared" ca="1" si="6"/>
        <v>0</v>
      </c>
      <c r="M10" s="42">
        <f t="shared" si="7"/>
        <v>0</v>
      </c>
      <c r="N10" s="43">
        <f t="shared" si="7"/>
        <v>0</v>
      </c>
      <c r="O10" s="43">
        <f t="shared" si="7"/>
        <v>0</v>
      </c>
      <c r="P10" s="43">
        <f t="shared" si="7"/>
        <v>0</v>
      </c>
      <c r="Q10" s="43">
        <f t="shared" si="7"/>
        <v>0</v>
      </c>
      <c r="R10" s="43">
        <f t="shared" si="7"/>
        <v>0</v>
      </c>
      <c r="S10" s="44">
        <f t="shared" si="7"/>
        <v>0</v>
      </c>
      <c r="T10" s="185">
        <f t="shared" ca="1" si="8"/>
        <v>0</v>
      </c>
      <c r="U10" s="46">
        <v>2125</v>
      </c>
      <c r="V10" s="46">
        <v>2125</v>
      </c>
      <c r="W10" s="46">
        <v>2125</v>
      </c>
      <c r="X10" s="46">
        <v>2125</v>
      </c>
      <c r="Y10" s="46">
        <v>2125</v>
      </c>
      <c r="Z10" s="46">
        <v>2125</v>
      </c>
      <c r="AA10" s="46">
        <v>2125</v>
      </c>
      <c r="AB10" s="184">
        <f t="shared" ca="1" si="9"/>
        <v>0</v>
      </c>
      <c r="AC10" s="50">
        <f t="shared" ca="1" si="9"/>
        <v>0</v>
      </c>
      <c r="AD10" s="50">
        <f t="shared" ca="1" si="9"/>
        <v>0</v>
      </c>
      <c r="AE10" s="50">
        <f t="shared" ca="1" si="9"/>
        <v>0</v>
      </c>
      <c r="AF10" s="50">
        <f t="shared" ca="1" si="9"/>
        <v>0</v>
      </c>
      <c r="AG10" s="50">
        <f t="shared" ca="1" si="9"/>
        <v>0</v>
      </c>
      <c r="AH10" s="51">
        <f t="shared" ca="1" si="9"/>
        <v>0</v>
      </c>
      <c r="AI10" s="35">
        <f t="shared" ca="1" si="10"/>
        <v>0</v>
      </c>
      <c r="AJ10" s="49">
        <f t="shared" ca="1" si="11"/>
        <v>0</v>
      </c>
      <c r="AK10" s="50">
        <f t="shared" ca="1" si="11"/>
        <v>0</v>
      </c>
      <c r="AL10" s="50">
        <f t="shared" ca="1" si="11"/>
        <v>0</v>
      </c>
      <c r="AM10" s="50">
        <f t="shared" ca="1" si="11"/>
        <v>0</v>
      </c>
      <c r="AN10" s="50">
        <f t="shared" ca="1" si="11"/>
        <v>0</v>
      </c>
      <c r="AO10" s="50">
        <f t="shared" ca="1" si="11"/>
        <v>0</v>
      </c>
      <c r="AP10" s="51">
        <f t="shared" ca="1" si="11"/>
        <v>0</v>
      </c>
      <c r="AQ10" s="36">
        <f t="shared" ca="1" si="12"/>
        <v>0</v>
      </c>
      <c r="AR10" s="49" t="str">
        <f t="shared" ca="1" si="13"/>
        <v/>
      </c>
      <c r="AS10" s="50" t="str">
        <f t="shared" ca="1" si="13"/>
        <v/>
      </c>
      <c r="AT10" s="50" t="str">
        <f t="shared" ca="1" si="13"/>
        <v/>
      </c>
      <c r="AU10" s="50" t="str">
        <f t="shared" ca="1" si="13"/>
        <v/>
      </c>
      <c r="AV10" s="50" t="str">
        <f t="shared" ca="1" si="13"/>
        <v/>
      </c>
      <c r="AW10" s="50" t="str">
        <f t="shared" ca="1" si="13"/>
        <v/>
      </c>
      <c r="AX10" s="51" t="str">
        <f t="shared" ca="1" si="13"/>
        <v/>
      </c>
      <c r="AY10" s="52" t="str">
        <f t="shared" ca="1" si="13"/>
        <v/>
      </c>
      <c r="AZ10" s="37">
        <f t="shared" si="14"/>
        <v>88541.666666666672</v>
      </c>
      <c r="BA10" s="37">
        <f t="shared" si="14"/>
        <v>7535.4609929078015</v>
      </c>
      <c r="BB10" s="37">
        <f t="shared" si="14"/>
        <v>70833.333333333328</v>
      </c>
      <c r="BC10" s="37">
        <f t="shared" si="14"/>
        <v>35416.666666666664</v>
      </c>
      <c r="BD10" s="37">
        <f t="shared" si="14"/>
        <v>354166.66666666669</v>
      </c>
      <c r="BE10" s="37" t="str">
        <f t="shared" si="14"/>
        <v>0</v>
      </c>
      <c r="BF10" s="37">
        <f t="shared" si="14"/>
        <v>118055.55555555556</v>
      </c>
      <c r="BG10" s="38"/>
      <c r="BH10" s="38"/>
      <c r="BI10" s="38"/>
      <c r="BJ10" s="38"/>
      <c r="BK10" s="38"/>
      <c r="BL10" s="38"/>
      <c r="BM10" s="38"/>
      <c r="BO10">
        <f t="shared" si="4"/>
        <v>6000</v>
      </c>
      <c r="BP10">
        <v>0</v>
      </c>
      <c r="BR10">
        <f t="shared" si="5"/>
        <v>8700</v>
      </c>
      <c r="BS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8.9999999999999993E-3</v>
      </c>
      <c r="F11" s="181">
        <v>3.0000000000000001E-3</v>
      </c>
      <c r="G11" s="181">
        <v>5.0000000000000001E-3</v>
      </c>
      <c r="H11" s="181">
        <v>2E-3</v>
      </c>
      <c r="I11" s="181">
        <v>6.0000000000000001E-3</v>
      </c>
      <c r="J11" s="181">
        <v>5.0000000000000001E-3</v>
      </c>
      <c r="K11" s="181">
        <v>1E-3</v>
      </c>
      <c r="L11" s="41">
        <f t="shared" ca="1" si="6"/>
        <v>0</v>
      </c>
      <c r="M11" s="42">
        <f t="shared" si="7"/>
        <v>0</v>
      </c>
      <c r="N11" s="43">
        <f t="shared" si="7"/>
        <v>0</v>
      </c>
      <c r="O11" s="43">
        <f t="shared" si="7"/>
        <v>0</v>
      </c>
      <c r="P11" s="43">
        <f t="shared" si="7"/>
        <v>0</v>
      </c>
      <c r="Q11" s="43">
        <f t="shared" si="7"/>
        <v>0</v>
      </c>
      <c r="R11" s="43">
        <f t="shared" si="7"/>
        <v>0</v>
      </c>
      <c r="S11" s="44">
        <f t="shared" si="7"/>
        <v>0</v>
      </c>
      <c r="T11" s="185">
        <f t="shared" ca="1" si="8"/>
        <v>0</v>
      </c>
      <c r="U11" s="46">
        <v>2125</v>
      </c>
      <c r="V11" s="46">
        <v>2125</v>
      </c>
      <c r="W11" s="46">
        <v>2125</v>
      </c>
      <c r="X11" s="46">
        <v>2125</v>
      </c>
      <c r="Y11" s="46">
        <v>2125</v>
      </c>
      <c r="Z11" s="46">
        <v>2125</v>
      </c>
      <c r="AA11" s="46">
        <v>2125</v>
      </c>
      <c r="AB11" s="184">
        <f t="shared" ca="1" si="9"/>
        <v>0</v>
      </c>
      <c r="AC11" s="50">
        <f t="shared" ca="1" si="9"/>
        <v>0</v>
      </c>
      <c r="AD11" s="50">
        <f t="shared" ca="1" si="9"/>
        <v>0</v>
      </c>
      <c r="AE11" s="50">
        <f t="shared" ca="1" si="9"/>
        <v>0</v>
      </c>
      <c r="AF11" s="50">
        <f t="shared" ca="1" si="9"/>
        <v>0</v>
      </c>
      <c r="AG11" s="50">
        <f t="shared" ca="1" si="9"/>
        <v>0</v>
      </c>
      <c r="AH11" s="51">
        <f t="shared" ca="1" si="9"/>
        <v>0</v>
      </c>
      <c r="AI11" s="35">
        <f t="shared" ca="1" si="10"/>
        <v>0</v>
      </c>
      <c r="AJ11" s="49">
        <f t="shared" ca="1" si="11"/>
        <v>0</v>
      </c>
      <c r="AK11" s="50">
        <f t="shared" ca="1" si="11"/>
        <v>0</v>
      </c>
      <c r="AL11" s="50">
        <f t="shared" ca="1" si="11"/>
        <v>0</v>
      </c>
      <c r="AM11" s="50">
        <f t="shared" ca="1" si="11"/>
        <v>0</v>
      </c>
      <c r="AN11" s="50">
        <f t="shared" ca="1" si="11"/>
        <v>0</v>
      </c>
      <c r="AO11" s="50">
        <f t="shared" ca="1" si="11"/>
        <v>0</v>
      </c>
      <c r="AP11" s="51">
        <f t="shared" ca="1" si="11"/>
        <v>0</v>
      </c>
      <c r="AQ11" s="36">
        <f t="shared" ca="1" si="12"/>
        <v>0</v>
      </c>
      <c r="AR11" s="49" t="str">
        <f t="shared" ca="1" si="13"/>
        <v/>
      </c>
      <c r="AS11" s="50" t="str">
        <f t="shared" ca="1" si="13"/>
        <v/>
      </c>
      <c r="AT11" s="50" t="str">
        <f t="shared" ca="1" si="13"/>
        <v/>
      </c>
      <c r="AU11" s="50" t="str">
        <f t="shared" ca="1" si="13"/>
        <v/>
      </c>
      <c r="AV11" s="50" t="str">
        <f t="shared" ca="1" si="13"/>
        <v/>
      </c>
      <c r="AW11" s="50" t="str">
        <f t="shared" ca="1" si="13"/>
        <v/>
      </c>
      <c r="AX11" s="51" t="str">
        <f t="shared" ca="1" si="13"/>
        <v/>
      </c>
      <c r="AY11" s="52" t="str">
        <f t="shared" ca="1" si="13"/>
        <v/>
      </c>
      <c r="AZ11" s="37">
        <f t="shared" si="14"/>
        <v>39351.851851851854</v>
      </c>
      <c r="BA11" s="37">
        <f t="shared" si="14"/>
        <v>118055.55555555556</v>
      </c>
      <c r="BB11" s="37">
        <f t="shared" si="14"/>
        <v>70833.333333333328</v>
      </c>
      <c r="BC11" s="37">
        <f t="shared" si="14"/>
        <v>177083.33333333334</v>
      </c>
      <c r="BD11" s="37">
        <f t="shared" si="14"/>
        <v>59027.777777777781</v>
      </c>
      <c r="BE11" s="37">
        <f t="shared" si="14"/>
        <v>70833.333333333328</v>
      </c>
      <c r="BF11" s="37">
        <f t="shared" si="14"/>
        <v>354166.66666666669</v>
      </c>
      <c r="BG11" s="38"/>
      <c r="BH11" s="38"/>
      <c r="BI11" s="38"/>
      <c r="BJ11" s="38"/>
      <c r="BK11" s="38"/>
      <c r="BL11" s="38"/>
      <c r="BM11" s="38"/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1.4999999999999999E-2</v>
      </c>
      <c r="F12" s="181">
        <v>0</v>
      </c>
      <c r="G12" s="181">
        <v>3.0000000000000001E-3</v>
      </c>
      <c r="H12" s="181">
        <v>3.0000000000000001E-3</v>
      </c>
      <c r="I12" s="181">
        <v>0</v>
      </c>
      <c r="J12" s="181">
        <v>1E-3</v>
      </c>
      <c r="K12" s="181">
        <v>1.0999999999999999E-2</v>
      </c>
      <c r="L12" s="41">
        <f t="shared" ca="1" si="6"/>
        <v>0</v>
      </c>
      <c r="M12" s="42">
        <f t="shared" si="7"/>
        <v>0</v>
      </c>
      <c r="N12" s="43">
        <f t="shared" si="7"/>
        <v>0</v>
      </c>
      <c r="O12" s="43">
        <f t="shared" si="7"/>
        <v>0</v>
      </c>
      <c r="P12" s="43">
        <f t="shared" si="7"/>
        <v>0</v>
      </c>
      <c r="Q12" s="43">
        <f t="shared" si="7"/>
        <v>0</v>
      </c>
      <c r="R12" s="43">
        <f t="shared" si="7"/>
        <v>0</v>
      </c>
      <c r="S12" s="44">
        <f t="shared" si="7"/>
        <v>0</v>
      </c>
      <c r="T12" s="185">
        <f t="shared" ca="1" si="8"/>
        <v>0</v>
      </c>
      <c r="U12" s="46">
        <v>2500</v>
      </c>
      <c r="V12" s="46">
        <v>2500</v>
      </c>
      <c r="W12" s="46">
        <v>2500</v>
      </c>
      <c r="X12" s="46">
        <v>2500</v>
      </c>
      <c r="Y12" s="46">
        <v>2500</v>
      </c>
      <c r="Z12" s="46">
        <v>2500</v>
      </c>
      <c r="AA12" s="46">
        <v>2500</v>
      </c>
      <c r="AB12" s="184">
        <f t="shared" ca="1" si="9"/>
        <v>0</v>
      </c>
      <c r="AC12" s="50">
        <f t="shared" ca="1" si="9"/>
        <v>0</v>
      </c>
      <c r="AD12" s="50">
        <f t="shared" ca="1" si="9"/>
        <v>0</v>
      </c>
      <c r="AE12" s="50">
        <f t="shared" ca="1" si="9"/>
        <v>0</v>
      </c>
      <c r="AF12" s="50">
        <f t="shared" ca="1" si="9"/>
        <v>0</v>
      </c>
      <c r="AG12" s="50">
        <f t="shared" ca="1" si="9"/>
        <v>0</v>
      </c>
      <c r="AH12" s="51">
        <f t="shared" ca="1" si="9"/>
        <v>0</v>
      </c>
      <c r="AI12" s="35">
        <f t="shared" ca="1" si="10"/>
        <v>0</v>
      </c>
      <c r="AJ12" s="49">
        <f t="shared" ca="1" si="11"/>
        <v>0</v>
      </c>
      <c r="AK12" s="50">
        <f t="shared" ca="1" si="11"/>
        <v>0</v>
      </c>
      <c r="AL12" s="50">
        <f t="shared" ca="1" si="11"/>
        <v>0</v>
      </c>
      <c r="AM12" s="50">
        <f t="shared" ca="1" si="11"/>
        <v>0</v>
      </c>
      <c r="AN12" s="50">
        <f t="shared" ca="1" si="11"/>
        <v>0</v>
      </c>
      <c r="AO12" s="50">
        <f t="shared" ca="1" si="11"/>
        <v>0</v>
      </c>
      <c r="AP12" s="51">
        <f t="shared" ca="1" si="11"/>
        <v>0</v>
      </c>
      <c r="AQ12" s="36">
        <f t="shared" ca="1" si="12"/>
        <v>0</v>
      </c>
      <c r="AR12" s="49" t="str">
        <f t="shared" ca="1" si="13"/>
        <v/>
      </c>
      <c r="AS12" s="50" t="str">
        <f t="shared" ca="1" si="13"/>
        <v/>
      </c>
      <c r="AT12" s="50" t="str">
        <f t="shared" ca="1" si="13"/>
        <v/>
      </c>
      <c r="AU12" s="50" t="str">
        <f t="shared" ca="1" si="13"/>
        <v/>
      </c>
      <c r="AV12" s="50" t="str">
        <f t="shared" ca="1" si="13"/>
        <v/>
      </c>
      <c r="AW12" s="50" t="str">
        <f t="shared" ca="1" si="13"/>
        <v/>
      </c>
      <c r="AX12" s="51" t="str">
        <f t="shared" ca="1" si="13"/>
        <v/>
      </c>
      <c r="AY12" s="52" t="str">
        <f t="shared" ca="1" si="13"/>
        <v/>
      </c>
      <c r="AZ12" s="37">
        <f t="shared" si="14"/>
        <v>27777.777777777781</v>
      </c>
      <c r="BA12" s="37" t="str">
        <f t="shared" si="14"/>
        <v>0</v>
      </c>
      <c r="BB12" s="37">
        <f t="shared" si="14"/>
        <v>138888.88888888891</v>
      </c>
      <c r="BC12" s="37">
        <f t="shared" si="14"/>
        <v>138888.88888888891</v>
      </c>
      <c r="BD12" s="37" t="str">
        <f t="shared" si="14"/>
        <v>0</v>
      </c>
      <c r="BE12" s="37">
        <f t="shared" si="14"/>
        <v>416666.66666666669</v>
      </c>
      <c r="BF12" s="37">
        <f t="shared" si="14"/>
        <v>37878.78787878788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5.7000000000000002E-2</v>
      </c>
      <c r="F13" s="181">
        <v>1.0999999999999999E-2</v>
      </c>
      <c r="G13" s="181">
        <v>1.9E-2</v>
      </c>
      <c r="H13" s="181">
        <v>1.2E-2</v>
      </c>
      <c r="I13" s="181">
        <v>2.5000000000000001E-2</v>
      </c>
      <c r="J13" s="181">
        <v>3.6999999999999998E-2</v>
      </c>
      <c r="K13" s="181">
        <v>4.3999999999999997E-2</v>
      </c>
      <c r="L13" s="41">
        <f t="shared" ca="1" si="6"/>
        <v>0</v>
      </c>
      <c r="M13" s="42">
        <f t="shared" si="7"/>
        <v>0</v>
      </c>
      <c r="N13" s="43">
        <f t="shared" si="7"/>
        <v>0</v>
      </c>
      <c r="O13" s="43">
        <f t="shared" si="7"/>
        <v>0</v>
      </c>
      <c r="P13" s="43">
        <f t="shared" si="7"/>
        <v>0</v>
      </c>
      <c r="Q13" s="43">
        <f t="shared" si="7"/>
        <v>0</v>
      </c>
      <c r="R13" s="43">
        <f t="shared" si="7"/>
        <v>0</v>
      </c>
      <c r="S13" s="44">
        <f t="shared" si="7"/>
        <v>0</v>
      </c>
      <c r="T13" s="185">
        <f t="shared" ca="1" si="8"/>
        <v>0</v>
      </c>
      <c r="U13" s="46">
        <v>2500</v>
      </c>
      <c r="V13" s="46">
        <v>2500</v>
      </c>
      <c r="W13" s="46">
        <v>2500</v>
      </c>
      <c r="X13" s="46">
        <v>2500</v>
      </c>
      <c r="Y13" s="46">
        <v>2500</v>
      </c>
      <c r="Z13" s="46">
        <v>2500</v>
      </c>
      <c r="AA13" s="46">
        <v>2500</v>
      </c>
      <c r="AB13" s="184">
        <f t="shared" ca="1" si="9"/>
        <v>0</v>
      </c>
      <c r="AC13" s="50">
        <f t="shared" ca="1" si="9"/>
        <v>0</v>
      </c>
      <c r="AD13" s="50">
        <f t="shared" ca="1" si="9"/>
        <v>0</v>
      </c>
      <c r="AE13" s="50">
        <f t="shared" ca="1" si="9"/>
        <v>0</v>
      </c>
      <c r="AF13" s="50">
        <f t="shared" ca="1" si="9"/>
        <v>0</v>
      </c>
      <c r="AG13" s="50">
        <f t="shared" ca="1" si="9"/>
        <v>0</v>
      </c>
      <c r="AH13" s="51">
        <f t="shared" ca="1" si="9"/>
        <v>0</v>
      </c>
      <c r="AI13" s="35">
        <f t="shared" ca="1" si="10"/>
        <v>0</v>
      </c>
      <c r="AJ13" s="49">
        <f t="shared" ca="1" si="11"/>
        <v>0</v>
      </c>
      <c r="AK13" s="50">
        <f t="shared" ca="1" si="11"/>
        <v>0</v>
      </c>
      <c r="AL13" s="50">
        <f t="shared" ca="1" si="11"/>
        <v>0</v>
      </c>
      <c r="AM13" s="50">
        <f t="shared" ca="1" si="11"/>
        <v>0</v>
      </c>
      <c r="AN13" s="50">
        <f t="shared" ca="1" si="11"/>
        <v>0</v>
      </c>
      <c r="AO13" s="50">
        <f t="shared" ca="1" si="11"/>
        <v>0</v>
      </c>
      <c r="AP13" s="51">
        <f t="shared" ca="1" si="11"/>
        <v>0</v>
      </c>
      <c r="AQ13" s="36">
        <f t="shared" ca="1" si="12"/>
        <v>0</v>
      </c>
      <c r="AR13" s="49" t="str">
        <f t="shared" ca="1" si="13"/>
        <v/>
      </c>
      <c r="AS13" s="50" t="str">
        <f t="shared" ca="1" si="13"/>
        <v/>
      </c>
      <c r="AT13" s="50" t="str">
        <f t="shared" ca="1" si="13"/>
        <v/>
      </c>
      <c r="AU13" s="50" t="str">
        <f t="shared" ca="1" si="13"/>
        <v/>
      </c>
      <c r="AV13" s="50" t="str">
        <f t="shared" ca="1" si="13"/>
        <v/>
      </c>
      <c r="AW13" s="50" t="str">
        <f t="shared" ca="1" si="13"/>
        <v/>
      </c>
      <c r="AX13" s="51" t="str">
        <f t="shared" ca="1" si="13"/>
        <v/>
      </c>
      <c r="AY13" s="52" t="str">
        <f t="shared" ca="1" si="13"/>
        <v/>
      </c>
      <c r="AZ13" s="37">
        <f t="shared" si="14"/>
        <v>7309.9415204678362</v>
      </c>
      <c r="BA13" s="37">
        <f t="shared" si="14"/>
        <v>37878.78787878788</v>
      </c>
      <c r="BB13" s="37">
        <f t="shared" si="14"/>
        <v>21929.824561403511</v>
      </c>
      <c r="BC13" s="37">
        <f t="shared" si="14"/>
        <v>34722.222222222226</v>
      </c>
      <c r="BD13" s="37">
        <f t="shared" si="14"/>
        <v>16666.666666666668</v>
      </c>
      <c r="BE13" s="37">
        <f t="shared" si="14"/>
        <v>11261.261261261263</v>
      </c>
      <c r="BF13" s="37">
        <f t="shared" si="14"/>
        <v>9469.69696969697</v>
      </c>
      <c r="BG13" s="38">
        <f t="shared" ref="BG13:BG25" si="16">IFERROR(VLOOKUP(AZ13,$BO$2:$BP$10,2,TRUE),"")</f>
        <v>0</v>
      </c>
      <c r="BH13" s="38">
        <f t="shared" ref="BH13:BH29" si="17">IFERROR(VLOOKUP(BA13,$BO$2:$BP$10,2,TRUE),"")</f>
        <v>0</v>
      </c>
      <c r="BI13" s="38">
        <f t="shared" ref="BI13:BI29" si="18">IFERROR(VLOOKUP(BB13,$BO$2:$BP$10,2,TRUE),"")</f>
        <v>0</v>
      </c>
      <c r="BJ13" s="38">
        <f t="shared" ref="BJ13:BJ29" si="19">IFERROR(VLOOKUP(BC13,$BO$2:$BP$10,2,TRUE),"")</f>
        <v>0</v>
      </c>
      <c r="BK13" s="38">
        <f t="shared" ref="BK13:BK29" si="20">IFERROR(VLOOKUP(BD13,$BO$2:$BP$10,2,TRUE),"")</f>
        <v>0</v>
      </c>
      <c r="BL13" s="38">
        <f t="shared" ref="BL13:BL29" si="21">IFERROR(VLOOKUP(BE13,$BO$2:$BP$10,2,TRUE),"")</f>
        <v>0</v>
      </c>
      <c r="BM13" s="38">
        <f t="shared" ref="BM13:BM29" si="22">IFERROR(VLOOKUP(BF13,$BO$2:$BP$10,2,TRUE),"")</f>
        <v>0</v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5.0999999999999997E-2</v>
      </c>
      <c r="F14" s="181">
        <v>0.09</v>
      </c>
      <c r="G14" s="181">
        <v>0.04</v>
      </c>
      <c r="H14" s="181">
        <v>5.8999999999999997E-2</v>
      </c>
      <c r="I14" s="181">
        <v>1.4E-2</v>
      </c>
      <c r="J14" s="181">
        <v>7.0000000000000007E-2</v>
      </c>
      <c r="K14" s="181">
        <v>3.5000000000000003E-2</v>
      </c>
      <c r="L14" s="41">
        <f t="shared" ca="1" si="6"/>
        <v>0</v>
      </c>
      <c r="M14" s="42">
        <f t="shared" si="7"/>
        <v>0</v>
      </c>
      <c r="N14" s="43">
        <f t="shared" si="7"/>
        <v>0</v>
      </c>
      <c r="O14" s="43">
        <f t="shared" si="7"/>
        <v>0</v>
      </c>
      <c r="P14" s="43">
        <f t="shared" si="7"/>
        <v>0</v>
      </c>
      <c r="Q14" s="43">
        <f t="shared" si="7"/>
        <v>0</v>
      </c>
      <c r="R14" s="43">
        <f t="shared" si="7"/>
        <v>0</v>
      </c>
      <c r="S14" s="44">
        <f t="shared" si="7"/>
        <v>0</v>
      </c>
      <c r="T14" s="185">
        <f t="shared" ca="1" si="8"/>
        <v>0</v>
      </c>
      <c r="U14" s="46">
        <v>3400</v>
      </c>
      <c r="V14" s="46">
        <v>3400</v>
      </c>
      <c r="W14" s="46">
        <v>3400</v>
      </c>
      <c r="X14" s="46">
        <v>3400</v>
      </c>
      <c r="Y14" s="46">
        <v>3400</v>
      </c>
      <c r="Z14" s="46">
        <v>3400</v>
      </c>
      <c r="AA14" s="46">
        <v>3400</v>
      </c>
      <c r="AB14" s="184">
        <f t="shared" ca="1" si="9"/>
        <v>0</v>
      </c>
      <c r="AC14" s="50">
        <f t="shared" ca="1" si="9"/>
        <v>0</v>
      </c>
      <c r="AD14" s="50">
        <f t="shared" ca="1" si="9"/>
        <v>0</v>
      </c>
      <c r="AE14" s="50">
        <f t="shared" ca="1" si="9"/>
        <v>0</v>
      </c>
      <c r="AF14" s="50">
        <f t="shared" ca="1" si="9"/>
        <v>0</v>
      </c>
      <c r="AG14" s="50">
        <f t="shared" ca="1" si="9"/>
        <v>0</v>
      </c>
      <c r="AH14" s="51">
        <f t="shared" ca="1" si="9"/>
        <v>0</v>
      </c>
      <c r="AI14" s="35">
        <f t="shared" ca="1" si="10"/>
        <v>0</v>
      </c>
      <c r="AJ14" s="49">
        <f t="shared" ca="1" si="11"/>
        <v>0</v>
      </c>
      <c r="AK14" s="50">
        <f t="shared" ca="1" si="11"/>
        <v>0</v>
      </c>
      <c r="AL14" s="50">
        <f t="shared" ca="1" si="11"/>
        <v>0</v>
      </c>
      <c r="AM14" s="50">
        <f t="shared" ca="1" si="11"/>
        <v>0</v>
      </c>
      <c r="AN14" s="50">
        <f t="shared" ca="1" si="11"/>
        <v>0</v>
      </c>
      <c r="AO14" s="50">
        <f t="shared" ca="1" si="11"/>
        <v>0</v>
      </c>
      <c r="AP14" s="51">
        <f t="shared" ca="1" si="11"/>
        <v>0</v>
      </c>
      <c r="AQ14" s="36">
        <f t="shared" ca="1" si="12"/>
        <v>0</v>
      </c>
      <c r="AR14" s="49" t="str">
        <f t="shared" ca="1" si="13"/>
        <v/>
      </c>
      <c r="AS14" s="50" t="str">
        <f t="shared" ca="1" si="13"/>
        <v/>
      </c>
      <c r="AT14" s="50" t="str">
        <f t="shared" ca="1" si="13"/>
        <v/>
      </c>
      <c r="AU14" s="50" t="str">
        <f t="shared" ca="1" si="13"/>
        <v/>
      </c>
      <c r="AV14" s="50" t="str">
        <f t="shared" ca="1" si="13"/>
        <v/>
      </c>
      <c r="AW14" s="50" t="str">
        <f t="shared" ca="1" si="13"/>
        <v/>
      </c>
      <c r="AX14" s="51" t="str">
        <f t="shared" ca="1" si="13"/>
        <v/>
      </c>
      <c r="AY14" s="52" t="str">
        <f t="shared" ca="1" si="13"/>
        <v/>
      </c>
      <c r="AZ14" s="37">
        <f t="shared" si="14"/>
        <v>11111.111111111111</v>
      </c>
      <c r="BA14" s="37">
        <f t="shared" si="14"/>
        <v>6296.2962962962965</v>
      </c>
      <c r="BB14" s="37">
        <f t="shared" si="14"/>
        <v>14166.666666666666</v>
      </c>
      <c r="BC14" s="37">
        <f t="shared" si="14"/>
        <v>9604.5197740112999</v>
      </c>
      <c r="BD14" s="37">
        <f t="shared" si="14"/>
        <v>40476.190476190473</v>
      </c>
      <c r="BE14" s="37">
        <f t="shared" si="14"/>
        <v>8095.2380952380936</v>
      </c>
      <c r="BF14" s="37">
        <f t="shared" si="14"/>
        <v>16190.476190476187</v>
      </c>
      <c r="BG14" s="38">
        <f t="shared" si="16"/>
        <v>0</v>
      </c>
      <c r="BH14" s="38">
        <f t="shared" si="17"/>
        <v>0</v>
      </c>
      <c r="BI14" s="38">
        <f t="shared" si="18"/>
        <v>0</v>
      </c>
      <c r="BJ14" s="38">
        <f t="shared" si="19"/>
        <v>0</v>
      </c>
      <c r="BK14" s="38">
        <f t="shared" si="20"/>
        <v>0</v>
      </c>
      <c r="BL14" s="38">
        <f t="shared" si="21"/>
        <v>0</v>
      </c>
      <c r="BM14" s="38">
        <f t="shared" si="22"/>
        <v>0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0.1</v>
      </c>
      <c r="F15" s="181">
        <v>1.6E-2</v>
      </c>
      <c r="G15" s="181">
        <v>6.3E-2</v>
      </c>
      <c r="H15" s="181">
        <v>0.11799999999999999</v>
      </c>
      <c r="I15" s="181">
        <v>1.0999999999999999E-2</v>
      </c>
      <c r="J15" s="181">
        <v>2.1000000000000001E-2</v>
      </c>
      <c r="K15" s="181">
        <v>3.9E-2</v>
      </c>
      <c r="L15" s="41">
        <f t="shared" ca="1" si="6"/>
        <v>0</v>
      </c>
      <c r="M15" s="42">
        <f t="shared" si="7"/>
        <v>0</v>
      </c>
      <c r="N15" s="43">
        <f t="shared" si="7"/>
        <v>0</v>
      </c>
      <c r="O15" s="43">
        <f t="shared" si="7"/>
        <v>0</v>
      </c>
      <c r="P15" s="43">
        <f t="shared" si="7"/>
        <v>0</v>
      </c>
      <c r="Q15" s="43">
        <f t="shared" si="7"/>
        <v>0</v>
      </c>
      <c r="R15" s="43">
        <f t="shared" si="7"/>
        <v>0</v>
      </c>
      <c r="S15" s="44">
        <f t="shared" si="7"/>
        <v>0</v>
      </c>
      <c r="T15" s="185">
        <f t="shared" ca="1" si="8"/>
        <v>0</v>
      </c>
      <c r="U15" s="46">
        <v>3400</v>
      </c>
      <c r="V15" s="46">
        <v>3400</v>
      </c>
      <c r="W15" s="46">
        <v>3400</v>
      </c>
      <c r="X15" s="46">
        <v>3400</v>
      </c>
      <c r="Y15" s="46">
        <v>3400</v>
      </c>
      <c r="Z15" s="46">
        <v>3400</v>
      </c>
      <c r="AA15" s="46">
        <v>3400</v>
      </c>
      <c r="AB15" s="184">
        <f t="shared" ca="1" si="9"/>
        <v>0</v>
      </c>
      <c r="AC15" s="50">
        <f t="shared" ca="1" si="9"/>
        <v>0</v>
      </c>
      <c r="AD15" s="50">
        <f t="shared" ca="1" si="9"/>
        <v>0</v>
      </c>
      <c r="AE15" s="50">
        <f t="shared" ca="1" si="9"/>
        <v>0</v>
      </c>
      <c r="AF15" s="50">
        <f t="shared" ca="1" si="9"/>
        <v>0</v>
      </c>
      <c r="AG15" s="50">
        <f t="shared" ca="1" si="9"/>
        <v>0</v>
      </c>
      <c r="AH15" s="51">
        <f t="shared" ca="1" si="9"/>
        <v>0</v>
      </c>
      <c r="AI15" s="35">
        <f t="shared" ca="1" si="10"/>
        <v>0</v>
      </c>
      <c r="AJ15" s="49">
        <f t="shared" ca="1" si="11"/>
        <v>0</v>
      </c>
      <c r="AK15" s="50">
        <f t="shared" ca="1" si="11"/>
        <v>0</v>
      </c>
      <c r="AL15" s="50">
        <f t="shared" ca="1" si="11"/>
        <v>0</v>
      </c>
      <c r="AM15" s="50">
        <f t="shared" ca="1" si="11"/>
        <v>0</v>
      </c>
      <c r="AN15" s="50">
        <f t="shared" ca="1" si="11"/>
        <v>0</v>
      </c>
      <c r="AO15" s="50">
        <f t="shared" ca="1" si="11"/>
        <v>0</v>
      </c>
      <c r="AP15" s="51">
        <f t="shared" ca="1" si="11"/>
        <v>0</v>
      </c>
      <c r="AQ15" s="36">
        <f t="shared" ca="1" si="12"/>
        <v>0</v>
      </c>
      <c r="AR15" s="49" t="str">
        <f t="shared" ca="1" si="13"/>
        <v/>
      </c>
      <c r="AS15" s="50" t="str">
        <f t="shared" ca="1" si="13"/>
        <v/>
      </c>
      <c r="AT15" s="50" t="str">
        <f t="shared" ca="1" si="13"/>
        <v/>
      </c>
      <c r="AU15" s="50" t="str">
        <f t="shared" ca="1" si="13"/>
        <v/>
      </c>
      <c r="AV15" s="50" t="str">
        <f t="shared" ca="1" si="13"/>
        <v/>
      </c>
      <c r="AW15" s="50" t="str">
        <f t="shared" ca="1" si="13"/>
        <v/>
      </c>
      <c r="AX15" s="51" t="str">
        <f t="shared" ca="1" si="13"/>
        <v/>
      </c>
      <c r="AY15" s="52" t="str">
        <f t="shared" ca="1" si="13"/>
        <v/>
      </c>
      <c r="AZ15" s="37">
        <f t="shared" si="14"/>
        <v>5666.6666666666661</v>
      </c>
      <c r="BA15" s="37">
        <f t="shared" si="14"/>
        <v>35416.666666666664</v>
      </c>
      <c r="BB15" s="37">
        <f t="shared" si="14"/>
        <v>8994.7089947089935</v>
      </c>
      <c r="BC15" s="37">
        <f t="shared" si="14"/>
        <v>4802.2598870056499</v>
      </c>
      <c r="BD15" s="37">
        <f t="shared" si="14"/>
        <v>51515.151515151512</v>
      </c>
      <c r="BE15" s="37">
        <f t="shared" si="14"/>
        <v>26984.126984126982</v>
      </c>
      <c r="BF15" s="37">
        <f t="shared" si="14"/>
        <v>14529.914529914529</v>
      </c>
      <c r="BG15" s="38">
        <f t="shared" si="16"/>
        <v>0</v>
      </c>
      <c r="BH15" s="38">
        <f t="shared" si="17"/>
        <v>0</v>
      </c>
      <c r="BI15" s="38">
        <f t="shared" si="18"/>
        <v>0</v>
      </c>
      <c r="BJ15" s="38">
        <f t="shared" si="19"/>
        <v>0</v>
      </c>
      <c r="BK15" s="38">
        <f t="shared" si="20"/>
        <v>0</v>
      </c>
      <c r="BL15" s="38">
        <f t="shared" si="21"/>
        <v>0</v>
      </c>
      <c r="BM15" s="38">
        <f t="shared" si="22"/>
        <v>0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2.4E-2</v>
      </c>
      <c r="F16" s="181">
        <v>0.112</v>
      </c>
      <c r="G16" s="181">
        <v>0.14299999999999999</v>
      </c>
      <c r="H16" s="181">
        <v>6.5000000000000002E-2</v>
      </c>
      <c r="I16" s="181">
        <v>2.5000000000000001E-2</v>
      </c>
      <c r="J16" s="181">
        <v>3.2000000000000001E-2</v>
      </c>
      <c r="K16" s="181">
        <v>0.158</v>
      </c>
      <c r="L16" s="41">
        <f t="shared" ca="1" si="6"/>
        <v>270</v>
      </c>
      <c r="M16" s="42">
        <f t="shared" si="7"/>
        <v>0</v>
      </c>
      <c r="N16" s="43">
        <f t="shared" si="7"/>
        <v>0</v>
      </c>
      <c r="O16" s="43">
        <f t="shared" si="7"/>
        <v>5</v>
      </c>
      <c r="P16" s="43">
        <f t="shared" si="7"/>
        <v>0</v>
      </c>
      <c r="Q16" s="43">
        <f t="shared" si="7"/>
        <v>0</v>
      </c>
      <c r="R16" s="43">
        <f t="shared" si="7"/>
        <v>0</v>
      </c>
      <c r="S16" s="44">
        <f t="shared" si="7"/>
        <v>5</v>
      </c>
      <c r="T16" s="185">
        <f t="shared" ca="1" si="8"/>
        <v>45</v>
      </c>
      <c r="U16" s="46">
        <v>3400</v>
      </c>
      <c r="V16" s="46">
        <v>3400</v>
      </c>
      <c r="W16" s="46">
        <v>3400</v>
      </c>
      <c r="X16" s="46">
        <v>3400</v>
      </c>
      <c r="Y16" s="46">
        <v>3400</v>
      </c>
      <c r="Z16" s="46">
        <v>3400</v>
      </c>
      <c r="AA16" s="46">
        <v>3400</v>
      </c>
      <c r="AB16" s="184">
        <f t="shared" ca="1" si="9"/>
        <v>0</v>
      </c>
      <c r="AC16" s="50">
        <f t="shared" ca="1" si="9"/>
        <v>0</v>
      </c>
      <c r="AD16" s="50">
        <f t="shared" ca="1" si="9"/>
        <v>68000</v>
      </c>
      <c r="AE16" s="50">
        <f t="shared" ca="1" si="9"/>
        <v>0</v>
      </c>
      <c r="AF16" s="50">
        <f t="shared" ca="1" si="9"/>
        <v>0</v>
      </c>
      <c r="AG16" s="50">
        <f t="shared" ca="1" si="9"/>
        <v>0</v>
      </c>
      <c r="AH16" s="51">
        <f t="shared" ca="1" si="9"/>
        <v>85000</v>
      </c>
      <c r="AI16" s="35">
        <f t="shared" ca="1" si="10"/>
        <v>153000</v>
      </c>
      <c r="AJ16" s="49">
        <f t="shared" ca="1" si="11"/>
        <v>0</v>
      </c>
      <c r="AK16" s="50">
        <f t="shared" ca="1" si="11"/>
        <v>0</v>
      </c>
      <c r="AL16" s="50">
        <f t="shared" ca="1" si="11"/>
        <v>17.16</v>
      </c>
      <c r="AM16" s="50">
        <f t="shared" ca="1" si="11"/>
        <v>0</v>
      </c>
      <c r="AN16" s="50">
        <f t="shared" ca="1" si="11"/>
        <v>0</v>
      </c>
      <c r="AO16" s="50">
        <f t="shared" ca="1" si="11"/>
        <v>0</v>
      </c>
      <c r="AP16" s="51">
        <f t="shared" ca="1" si="11"/>
        <v>23.7</v>
      </c>
      <c r="AQ16" s="36">
        <f t="shared" ca="1" si="12"/>
        <v>40.86</v>
      </c>
      <c r="AR16" s="49" t="str">
        <f t="shared" ca="1" si="13"/>
        <v/>
      </c>
      <c r="AS16" s="50" t="str">
        <f t="shared" ca="1" si="13"/>
        <v/>
      </c>
      <c r="AT16" s="50">
        <f t="shared" ca="1" si="13"/>
        <v>3962.7039627039626</v>
      </c>
      <c r="AU16" s="50" t="str">
        <f t="shared" ca="1" si="13"/>
        <v/>
      </c>
      <c r="AV16" s="50" t="str">
        <f t="shared" ca="1" si="13"/>
        <v/>
      </c>
      <c r="AW16" s="50" t="str">
        <f t="shared" ca="1" si="13"/>
        <v/>
      </c>
      <c r="AX16" s="51">
        <f t="shared" ca="1" si="13"/>
        <v>3586.497890295359</v>
      </c>
      <c r="AY16" s="52">
        <f t="shared" ca="1" si="13"/>
        <v>3744.4933920704848</v>
      </c>
      <c r="AZ16" s="37">
        <f t="shared" si="14"/>
        <v>23611.111111111109</v>
      </c>
      <c r="BA16" s="37">
        <f t="shared" si="14"/>
        <v>5059.5238095238092</v>
      </c>
      <c r="BB16" s="37">
        <f t="shared" si="14"/>
        <v>3962.7039627039626</v>
      </c>
      <c r="BC16" s="37">
        <f t="shared" si="14"/>
        <v>8717.9487179487169</v>
      </c>
      <c r="BD16" s="37">
        <f t="shared" si="14"/>
        <v>22666.666666666664</v>
      </c>
      <c r="BE16" s="37">
        <f t="shared" si="14"/>
        <v>17708.333333333332</v>
      </c>
      <c r="BF16" s="37">
        <f t="shared" si="14"/>
        <v>3586.4978902953585</v>
      </c>
      <c r="BG16" s="38">
        <f t="shared" si="16"/>
        <v>0</v>
      </c>
      <c r="BH16" s="38">
        <f t="shared" si="17"/>
        <v>0</v>
      </c>
      <c r="BI16" s="38">
        <f t="shared" si="18"/>
        <v>5</v>
      </c>
      <c r="BJ16" s="38">
        <f t="shared" si="19"/>
        <v>0</v>
      </c>
      <c r="BK16" s="38">
        <f t="shared" si="20"/>
        <v>0</v>
      </c>
      <c r="BL16" s="38">
        <f t="shared" si="21"/>
        <v>0</v>
      </c>
      <c r="BM16" s="38">
        <f t="shared" si="22"/>
        <v>5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1">
        <v>3.3000000000000002E-2</v>
      </c>
      <c r="F17" s="181">
        <v>4.2000000000000003E-2</v>
      </c>
      <c r="G17" s="181">
        <v>6.0999999999999999E-2</v>
      </c>
      <c r="H17" s="181">
        <v>8.1000000000000003E-2</v>
      </c>
      <c r="I17" s="181">
        <v>1.2999999999999999E-2</v>
      </c>
      <c r="J17" s="181">
        <v>1.9E-2</v>
      </c>
      <c r="K17" s="181">
        <v>0.184</v>
      </c>
      <c r="L17" s="41">
        <f t="shared" ca="1" si="6"/>
        <v>150</v>
      </c>
      <c r="M17" s="42">
        <f t="shared" si="7"/>
        <v>0</v>
      </c>
      <c r="N17" s="43">
        <f t="shared" si="7"/>
        <v>0</v>
      </c>
      <c r="O17" s="43">
        <f t="shared" si="7"/>
        <v>0</v>
      </c>
      <c r="P17" s="43">
        <f t="shared" si="7"/>
        <v>0</v>
      </c>
      <c r="Q17" s="43">
        <f t="shared" si="7"/>
        <v>0</v>
      </c>
      <c r="R17" s="43">
        <f t="shared" si="7"/>
        <v>0</v>
      </c>
      <c r="S17" s="44">
        <f t="shared" si="7"/>
        <v>5</v>
      </c>
      <c r="T17" s="185">
        <f t="shared" ca="1" si="8"/>
        <v>25</v>
      </c>
      <c r="U17" s="46">
        <v>3400</v>
      </c>
      <c r="V17" s="46">
        <v>3400</v>
      </c>
      <c r="W17" s="46">
        <v>3400</v>
      </c>
      <c r="X17" s="46">
        <v>3400</v>
      </c>
      <c r="Y17" s="46">
        <v>3400</v>
      </c>
      <c r="Z17" s="46">
        <v>3400</v>
      </c>
      <c r="AA17" s="46">
        <v>3400</v>
      </c>
      <c r="AB17" s="184">
        <f t="shared" ca="1" si="9"/>
        <v>0</v>
      </c>
      <c r="AC17" s="50">
        <f t="shared" ca="1" si="9"/>
        <v>0</v>
      </c>
      <c r="AD17" s="50">
        <f t="shared" ca="1" si="9"/>
        <v>0</v>
      </c>
      <c r="AE17" s="50">
        <f t="shared" ca="1" si="9"/>
        <v>0</v>
      </c>
      <c r="AF17" s="50">
        <f t="shared" ca="1" si="9"/>
        <v>0</v>
      </c>
      <c r="AG17" s="50">
        <f t="shared" ca="1" si="9"/>
        <v>0</v>
      </c>
      <c r="AH17" s="51">
        <f t="shared" ca="1" si="9"/>
        <v>85000</v>
      </c>
      <c r="AI17" s="35">
        <f t="shared" ca="1" si="10"/>
        <v>85000</v>
      </c>
      <c r="AJ17" s="49">
        <f t="shared" ca="1" si="11"/>
        <v>0</v>
      </c>
      <c r="AK17" s="50">
        <f t="shared" ca="1" si="11"/>
        <v>0</v>
      </c>
      <c r="AL17" s="50">
        <f t="shared" ca="1" si="11"/>
        <v>0</v>
      </c>
      <c r="AM17" s="50">
        <f t="shared" ca="1" si="11"/>
        <v>0</v>
      </c>
      <c r="AN17" s="50">
        <f t="shared" ca="1" si="11"/>
        <v>0</v>
      </c>
      <c r="AO17" s="50">
        <f t="shared" ca="1" si="11"/>
        <v>0</v>
      </c>
      <c r="AP17" s="51">
        <f t="shared" ca="1" si="11"/>
        <v>27.599999999999998</v>
      </c>
      <c r="AQ17" s="36">
        <f t="shared" ca="1" si="12"/>
        <v>27.599999999999998</v>
      </c>
      <c r="AR17" s="49" t="str">
        <f t="shared" ca="1" si="13"/>
        <v/>
      </c>
      <c r="AS17" s="50" t="str">
        <f t="shared" ca="1" si="13"/>
        <v/>
      </c>
      <c r="AT17" s="50" t="str">
        <f t="shared" ca="1" si="13"/>
        <v/>
      </c>
      <c r="AU17" s="50" t="str">
        <f t="shared" ca="1" si="13"/>
        <v/>
      </c>
      <c r="AV17" s="50" t="str">
        <f t="shared" ca="1" si="13"/>
        <v/>
      </c>
      <c r="AW17" s="50" t="str">
        <f t="shared" ca="1" si="13"/>
        <v/>
      </c>
      <c r="AX17" s="51">
        <f t="shared" ca="1" si="13"/>
        <v>3079.7101449275365</v>
      </c>
      <c r="AY17" s="52">
        <f t="shared" ca="1" si="13"/>
        <v>3079.7101449275365</v>
      </c>
      <c r="AZ17" s="37">
        <f t="shared" si="14"/>
        <v>17171.71717171717</v>
      </c>
      <c r="BA17" s="37">
        <f t="shared" si="14"/>
        <v>13492.063492063491</v>
      </c>
      <c r="BB17" s="37">
        <f t="shared" si="14"/>
        <v>9289.6174863387969</v>
      </c>
      <c r="BC17" s="37">
        <f t="shared" si="14"/>
        <v>6995.8847736625512</v>
      </c>
      <c r="BD17" s="37">
        <f t="shared" si="14"/>
        <v>43589.743589743586</v>
      </c>
      <c r="BE17" s="37">
        <f t="shared" si="14"/>
        <v>29824.561403508771</v>
      </c>
      <c r="BF17" s="37">
        <f t="shared" si="14"/>
        <v>3079.710144927536</v>
      </c>
      <c r="BG17" s="38">
        <f t="shared" si="16"/>
        <v>0</v>
      </c>
      <c r="BH17" s="38">
        <f t="shared" si="17"/>
        <v>0</v>
      </c>
      <c r="BI17" s="38">
        <f t="shared" si="18"/>
        <v>0</v>
      </c>
      <c r="BJ17" s="38">
        <f t="shared" si="19"/>
        <v>0</v>
      </c>
      <c r="BK17" s="38">
        <f t="shared" si="20"/>
        <v>0</v>
      </c>
      <c r="BL17" s="38">
        <f t="shared" si="21"/>
        <v>0</v>
      </c>
      <c r="BM17" s="38">
        <f t="shared" si="22"/>
        <v>5</v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81">
        <v>0.152</v>
      </c>
      <c r="F18" s="181">
        <v>6.0000000000000001E-3</v>
      </c>
      <c r="G18" s="181">
        <v>6.0000000000000001E-3</v>
      </c>
      <c r="H18" s="181">
        <v>0.01</v>
      </c>
      <c r="I18" s="181">
        <v>4.1000000000000002E-2</v>
      </c>
      <c r="J18" s="181">
        <v>3.5999999999999997E-2</v>
      </c>
      <c r="K18" s="181">
        <v>7.2999999999999995E-2</v>
      </c>
      <c r="L18" s="41">
        <f t="shared" ca="1" si="6"/>
        <v>0</v>
      </c>
      <c r="M18" s="42">
        <f t="shared" si="7"/>
        <v>0</v>
      </c>
      <c r="N18" s="43">
        <f t="shared" si="7"/>
        <v>0</v>
      </c>
      <c r="O18" s="43">
        <f t="shared" si="7"/>
        <v>0</v>
      </c>
      <c r="P18" s="43">
        <f t="shared" si="7"/>
        <v>0</v>
      </c>
      <c r="Q18" s="43">
        <f t="shared" si="7"/>
        <v>0</v>
      </c>
      <c r="R18" s="43">
        <f t="shared" si="7"/>
        <v>0</v>
      </c>
      <c r="S18" s="44">
        <f t="shared" si="7"/>
        <v>0</v>
      </c>
      <c r="T18" s="185">
        <f t="shared" ca="1" si="8"/>
        <v>0</v>
      </c>
      <c r="U18" s="46">
        <v>4250</v>
      </c>
      <c r="V18" s="46">
        <v>4250</v>
      </c>
      <c r="W18" s="46">
        <v>4250</v>
      </c>
      <c r="X18" s="46">
        <v>4250</v>
      </c>
      <c r="Y18" s="46">
        <v>4250</v>
      </c>
      <c r="Z18" s="46">
        <v>4250</v>
      </c>
      <c r="AA18" s="46">
        <v>4250</v>
      </c>
      <c r="AB18" s="184">
        <f t="shared" ca="1" si="9"/>
        <v>0</v>
      </c>
      <c r="AC18" s="50">
        <f t="shared" ca="1" si="9"/>
        <v>0</v>
      </c>
      <c r="AD18" s="50">
        <f t="shared" ca="1" si="9"/>
        <v>0</v>
      </c>
      <c r="AE18" s="50">
        <f t="shared" ca="1" si="9"/>
        <v>0</v>
      </c>
      <c r="AF18" s="50">
        <f t="shared" ca="1" si="9"/>
        <v>0</v>
      </c>
      <c r="AG18" s="50">
        <f t="shared" ca="1" si="9"/>
        <v>0</v>
      </c>
      <c r="AH18" s="51">
        <f t="shared" ca="1" si="9"/>
        <v>0</v>
      </c>
      <c r="AI18" s="35">
        <f t="shared" ca="1" si="10"/>
        <v>0</v>
      </c>
      <c r="AJ18" s="49">
        <f t="shared" ca="1" si="11"/>
        <v>0</v>
      </c>
      <c r="AK18" s="50">
        <f t="shared" ca="1" si="11"/>
        <v>0</v>
      </c>
      <c r="AL18" s="50">
        <f t="shared" ca="1" si="11"/>
        <v>0</v>
      </c>
      <c r="AM18" s="50">
        <f t="shared" ca="1" si="11"/>
        <v>0</v>
      </c>
      <c r="AN18" s="50">
        <f t="shared" ca="1" si="11"/>
        <v>0</v>
      </c>
      <c r="AO18" s="50">
        <f t="shared" ca="1" si="11"/>
        <v>0</v>
      </c>
      <c r="AP18" s="51">
        <f t="shared" ca="1" si="11"/>
        <v>0</v>
      </c>
      <c r="AQ18" s="36">
        <f t="shared" ca="1" si="12"/>
        <v>0</v>
      </c>
      <c r="AR18" s="49" t="str">
        <f t="shared" ca="1" si="13"/>
        <v/>
      </c>
      <c r="AS18" s="50" t="str">
        <f t="shared" ca="1" si="13"/>
        <v/>
      </c>
      <c r="AT18" s="50" t="str">
        <f t="shared" ca="1" si="13"/>
        <v/>
      </c>
      <c r="AU18" s="50" t="str">
        <f t="shared" ca="1" si="13"/>
        <v/>
      </c>
      <c r="AV18" s="50" t="str">
        <f t="shared" ca="1" si="13"/>
        <v/>
      </c>
      <c r="AW18" s="50" t="str">
        <f t="shared" ca="1" si="13"/>
        <v/>
      </c>
      <c r="AX18" s="51" t="str">
        <f t="shared" ca="1" si="13"/>
        <v/>
      </c>
      <c r="AY18" s="52" t="str">
        <f t="shared" ca="1" si="13"/>
        <v/>
      </c>
      <c r="AZ18" s="37">
        <f t="shared" si="14"/>
        <v>4660.0877192982462</v>
      </c>
      <c r="BA18" s="37">
        <f t="shared" si="14"/>
        <v>118055.55555555556</v>
      </c>
      <c r="BB18" s="37">
        <f t="shared" si="14"/>
        <v>118055.55555555556</v>
      </c>
      <c r="BC18" s="37">
        <f t="shared" si="14"/>
        <v>70833.333333333328</v>
      </c>
      <c r="BD18" s="37">
        <f t="shared" si="14"/>
        <v>17276.422764227642</v>
      </c>
      <c r="BE18" s="37">
        <f t="shared" si="14"/>
        <v>19675.925925925927</v>
      </c>
      <c r="BF18" s="37">
        <f t="shared" si="14"/>
        <v>9703.1963470319643</v>
      </c>
      <c r="BG18" s="38">
        <f t="shared" si="16"/>
        <v>0</v>
      </c>
      <c r="BH18" s="38">
        <f t="shared" si="17"/>
        <v>0</v>
      </c>
      <c r="BI18" s="38">
        <f t="shared" si="18"/>
        <v>0</v>
      </c>
      <c r="BJ18" s="38">
        <f t="shared" si="19"/>
        <v>0</v>
      </c>
      <c r="BK18" s="38">
        <f t="shared" si="20"/>
        <v>0</v>
      </c>
      <c r="BL18" s="38">
        <f t="shared" si="21"/>
        <v>0</v>
      </c>
      <c r="BM18" s="38">
        <f t="shared" si="22"/>
        <v>0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1">
        <v>0.16200000000000001</v>
      </c>
      <c r="F19" s="181">
        <v>9.5000000000000001E-2</v>
      </c>
      <c r="G19" s="181">
        <v>3.5000000000000003E-2</v>
      </c>
      <c r="H19" s="181">
        <v>6.7000000000000004E-2</v>
      </c>
      <c r="I19" s="181">
        <v>5.1999999999999998E-2</v>
      </c>
      <c r="J19" s="181">
        <v>9.1999999999999998E-2</v>
      </c>
      <c r="K19" s="181">
        <v>0.05</v>
      </c>
      <c r="L19" s="41">
        <f t="shared" ca="1" si="6"/>
        <v>90</v>
      </c>
      <c r="M19" s="42">
        <f t="shared" si="7"/>
        <v>3</v>
      </c>
      <c r="N19" s="43">
        <f t="shared" si="7"/>
        <v>0</v>
      </c>
      <c r="O19" s="43">
        <f t="shared" si="7"/>
        <v>0</v>
      </c>
      <c r="P19" s="43">
        <f t="shared" si="7"/>
        <v>0</v>
      </c>
      <c r="Q19" s="43">
        <f t="shared" si="7"/>
        <v>0</v>
      </c>
      <c r="R19" s="43">
        <f t="shared" si="7"/>
        <v>0</v>
      </c>
      <c r="S19" s="44">
        <f t="shared" si="7"/>
        <v>0</v>
      </c>
      <c r="T19" s="185">
        <f t="shared" ca="1" si="8"/>
        <v>15</v>
      </c>
      <c r="U19" s="46">
        <v>4250</v>
      </c>
      <c r="V19" s="46">
        <v>4250</v>
      </c>
      <c r="W19" s="46">
        <v>4250</v>
      </c>
      <c r="X19" s="46">
        <v>4250</v>
      </c>
      <c r="Y19" s="46">
        <v>4250</v>
      </c>
      <c r="Z19" s="46">
        <v>4250</v>
      </c>
      <c r="AA19" s="46">
        <v>4250</v>
      </c>
      <c r="AB19" s="184">
        <f t="shared" ca="1" si="9"/>
        <v>63750</v>
      </c>
      <c r="AC19" s="50">
        <f t="shared" ca="1" si="9"/>
        <v>0</v>
      </c>
      <c r="AD19" s="50">
        <f t="shared" ca="1" si="9"/>
        <v>0</v>
      </c>
      <c r="AE19" s="50">
        <f t="shared" ca="1" si="9"/>
        <v>0</v>
      </c>
      <c r="AF19" s="50">
        <f t="shared" ca="1" si="9"/>
        <v>0</v>
      </c>
      <c r="AG19" s="50">
        <f t="shared" ca="1" si="9"/>
        <v>0</v>
      </c>
      <c r="AH19" s="51">
        <f t="shared" ca="1" si="9"/>
        <v>0</v>
      </c>
      <c r="AI19" s="35">
        <f t="shared" ca="1" si="10"/>
        <v>63750</v>
      </c>
      <c r="AJ19" s="49">
        <f t="shared" ca="1" si="11"/>
        <v>14.58</v>
      </c>
      <c r="AK19" s="50">
        <f t="shared" ca="1" si="11"/>
        <v>0</v>
      </c>
      <c r="AL19" s="50">
        <f t="shared" ca="1" si="11"/>
        <v>0</v>
      </c>
      <c r="AM19" s="50">
        <f t="shared" ca="1" si="11"/>
        <v>0</v>
      </c>
      <c r="AN19" s="50">
        <f t="shared" ca="1" si="11"/>
        <v>0</v>
      </c>
      <c r="AO19" s="50">
        <f t="shared" ca="1" si="11"/>
        <v>0</v>
      </c>
      <c r="AP19" s="51">
        <f t="shared" ca="1" si="11"/>
        <v>0</v>
      </c>
      <c r="AQ19" s="36">
        <f t="shared" ca="1" si="12"/>
        <v>14.58</v>
      </c>
      <c r="AR19" s="49">
        <f t="shared" ca="1" si="13"/>
        <v>4372.4279835390944</v>
      </c>
      <c r="AS19" s="50" t="str">
        <f t="shared" ca="1" si="13"/>
        <v/>
      </c>
      <c r="AT19" s="50" t="str">
        <f t="shared" ca="1" si="13"/>
        <v/>
      </c>
      <c r="AU19" s="50" t="str">
        <f t="shared" ca="1" si="13"/>
        <v/>
      </c>
      <c r="AV19" s="50" t="str">
        <f t="shared" ca="1" si="13"/>
        <v/>
      </c>
      <c r="AW19" s="50" t="str">
        <f t="shared" ca="1" si="13"/>
        <v/>
      </c>
      <c r="AX19" s="51" t="str">
        <f t="shared" ca="1" si="13"/>
        <v/>
      </c>
      <c r="AY19" s="52">
        <f t="shared" ca="1" si="13"/>
        <v>4372.4279835390944</v>
      </c>
      <c r="AZ19" s="37">
        <f t="shared" si="14"/>
        <v>4372.4279835390944</v>
      </c>
      <c r="BA19" s="37">
        <f t="shared" si="14"/>
        <v>7456.1403508771937</v>
      </c>
      <c r="BB19" s="37">
        <f t="shared" si="14"/>
        <v>20238.095238095237</v>
      </c>
      <c r="BC19" s="37">
        <f t="shared" si="14"/>
        <v>10572.139303482587</v>
      </c>
      <c r="BD19" s="37">
        <f t="shared" si="14"/>
        <v>13621.794871794873</v>
      </c>
      <c r="BE19" s="37">
        <f t="shared" si="14"/>
        <v>7699.275362318841</v>
      </c>
      <c r="BF19" s="37">
        <f t="shared" si="14"/>
        <v>14166.666666666666</v>
      </c>
      <c r="BG19" s="38">
        <f t="shared" si="16"/>
        <v>3</v>
      </c>
      <c r="BH19" s="38">
        <f t="shared" si="17"/>
        <v>0</v>
      </c>
      <c r="BI19" s="38">
        <f t="shared" si="18"/>
        <v>0</v>
      </c>
      <c r="BJ19" s="38">
        <f t="shared" si="19"/>
        <v>0</v>
      </c>
      <c r="BK19" s="38">
        <f t="shared" si="20"/>
        <v>0</v>
      </c>
      <c r="BL19" s="38">
        <f t="shared" si="21"/>
        <v>0</v>
      </c>
      <c r="BM19" s="38">
        <f t="shared" si="22"/>
        <v>0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 s="181">
        <v>5.0999999999999997E-2</v>
      </c>
      <c r="F20" s="181">
        <v>7.0000000000000007E-2</v>
      </c>
      <c r="G20" s="181">
        <v>4.4999999999999998E-2</v>
      </c>
      <c r="H20" s="181">
        <v>4.9000000000000002E-2</v>
      </c>
      <c r="I20" s="181">
        <v>0.122</v>
      </c>
      <c r="J20" s="181">
        <v>0.111</v>
      </c>
      <c r="K20" s="181">
        <v>3.2000000000000001E-2</v>
      </c>
      <c r="L20" s="41">
        <f t="shared" ca="1" si="6"/>
        <v>0</v>
      </c>
      <c r="M20" s="42">
        <f t="shared" si="7"/>
        <v>0</v>
      </c>
      <c r="N20" s="43">
        <f t="shared" si="7"/>
        <v>0</v>
      </c>
      <c r="O20" s="43">
        <f t="shared" si="7"/>
        <v>0</v>
      </c>
      <c r="P20" s="43">
        <f t="shared" si="7"/>
        <v>0</v>
      </c>
      <c r="Q20" s="43">
        <f t="shared" si="7"/>
        <v>0</v>
      </c>
      <c r="R20" s="43">
        <f t="shared" si="7"/>
        <v>0</v>
      </c>
      <c r="S20" s="44">
        <f t="shared" si="7"/>
        <v>0</v>
      </c>
      <c r="T20" s="185">
        <f t="shared" ca="1" si="8"/>
        <v>0</v>
      </c>
      <c r="U20" s="46">
        <v>4250</v>
      </c>
      <c r="V20" s="46">
        <v>4250</v>
      </c>
      <c r="W20" s="46">
        <v>4250</v>
      </c>
      <c r="X20" s="46">
        <v>4250</v>
      </c>
      <c r="Y20" s="46">
        <v>4250</v>
      </c>
      <c r="Z20" s="46">
        <v>4250</v>
      </c>
      <c r="AA20" s="46">
        <v>4250</v>
      </c>
      <c r="AB20" s="184">
        <f t="shared" ca="1" si="9"/>
        <v>0</v>
      </c>
      <c r="AC20" s="50">
        <f t="shared" ca="1" si="9"/>
        <v>0</v>
      </c>
      <c r="AD20" s="50">
        <f t="shared" ca="1" si="9"/>
        <v>0</v>
      </c>
      <c r="AE20" s="50">
        <f t="shared" ca="1" si="9"/>
        <v>0</v>
      </c>
      <c r="AF20" s="50">
        <f t="shared" ca="1" si="9"/>
        <v>0</v>
      </c>
      <c r="AG20" s="50">
        <f t="shared" ca="1" si="9"/>
        <v>0</v>
      </c>
      <c r="AH20" s="51">
        <f t="shared" ca="1" si="9"/>
        <v>0</v>
      </c>
      <c r="AI20" s="35">
        <f t="shared" ca="1" si="10"/>
        <v>0</v>
      </c>
      <c r="AJ20" s="49">
        <f t="shared" ca="1" si="11"/>
        <v>0</v>
      </c>
      <c r="AK20" s="50">
        <f t="shared" ca="1" si="11"/>
        <v>0</v>
      </c>
      <c r="AL20" s="50">
        <f t="shared" ca="1" si="11"/>
        <v>0</v>
      </c>
      <c r="AM20" s="50">
        <f t="shared" ca="1" si="11"/>
        <v>0</v>
      </c>
      <c r="AN20" s="50">
        <f t="shared" ca="1" si="11"/>
        <v>0</v>
      </c>
      <c r="AO20" s="50">
        <f t="shared" ca="1" si="11"/>
        <v>0</v>
      </c>
      <c r="AP20" s="51">
        <f t="shared" ca="1" si="11"/>
        <v>0</v>
      </c>
      <c r="AQ20" s="36">
        <f t="shared" ca="1" si="12"/>
        <v>0</v>
      </c>
      <c r="AR20" s="49" t="str">
        <f t="shared" ca="1" si="13"/>
        <v/>
      </c>
      <c r="AS20" s="50" t="str">
        <f t="shared" ca="1" si="13"/>
        <v/>
      </c>
      <c r="AT20" s="50" t="str">
        <f t="shared" ca="1" si="13"/>
        <v/>
      </c>
      <c r="AU20" s="50" t="str">
        <f t="shared" ca="1" si="13"/>
        <v/>
      </c>
      <c r="AV20" s="50" t="str">
        <f t="shared" ca="1" si="13"/>
        <v/>
      </c>
      <c r="AW20" s="50" t="str">
        <f t="shared" ca="1" si="13"/>
        <v/>
      </c>
      <c r="AX20" s="51" t="str">
        <f t="shared" ca="1" si="13"/>
        <v/>
      </c>
      <c r="AY20" s="52" t="str">
        <f t="shared" ca="1" si="13"/>
        <v/>
      </c>
      <c r="AZ20" s="37">
        <f t="shared" si="14"/>
        <v>13888.888888888891</v>
      </c>
      <c r="BA20" s="37">
        <f t="shared" si="14"/>
        <v>10119.047619047618</v>
      </c>
      <c r="BB20" s="37">
        <f t="shared" si="14"/>
        <v>15740.740740740743</v>
      </c>
      <c r="BC20" s="37">
        <f t="shared" si="14"/>
        <v>14455.78231292517</v>
      </c>
      <c r="BD20" s="37">
        <f t="shared" si="14"/>
        <v>5806.0109289617494</v>
      </c>
      <c r="BE20" s="37">
        <f t="shared" si="14"/>
        <v>6381.3813813813813</v>
      </c>
      <c r="BF20" s="37">
        <f t="shared" si="14"/>
        <v>22135.416666666668</v>
      </c>
      <c r="BG20" s="38">
        <f t="shared" si="16"/>
        <v>0</v>
      </c>
      <c r="BH20" s="38">
        <f t="shared" si="17"/>
        <v>0</v>
      </c>
      <c r="BI20" s="38">
        <f t="shared" si="18"/>
        <v>0</v>
      </c>
      <c r="BJ20" s="38">
        <f t="shared" si="19"/>
        <v>0</v>
      </c>
      <c r="BK20" s="38">
        <f t="shared" si="20"/>
        <v>0</v>
      </c>
      <c r="BL20" s="38">
        <f t="shared" si="21"/>
        <v>0</v>
      </c>
      <c r="BM20" s="38">
        <f t="shared" si="22"/>
        <v>0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 s="181">
        <v>4.3999999999999997E-2</v>
      </c>
      <c r="F21" s="181">
        <v>5.7000000000000002E-2</v>
      </c>
      <c r="G21" s="181">
        <v>0.04</v>
      </c>
      <c r="H21" s="181">
        <v>7.1999999999999995E-2</v>
      </c>
      <c r="I21" s="181">
        <v>6.7000000000000004E-2</v>
      </c>
      <c r="J21" s="181">
        <v>6.7000000000000004E-2</v>
      </c>
      <c r="K21" s="181">
        <v>4.1000000000000002E-2</v>
      </c>
      <c r="L21" s="41">
        <f t="shared" ca="1" si="6"/>
        <v>0</v>
      </c>
      <c r="M21" s="42">
        <f t="shared" si="7"/>
        <v>0</v>
      </c>
      <c r="N21" s="43">
        <f t="shared" si="7"/>
        <v>0</v>
      </c>
      <c r="O21" s="43">
        <f t="shared" si="7"/>
        <v>0</v>
      </c>
      <c r="P21" s="43">
        <f t="shared" si="7"/>
        <v>0</v>
      </c>
      <c r="Q21" s="43">
        <f t="shared" si="7"/>
        <v>0</v>
      </c>
      <c r="R21" s="43">
        <f t="shared" si="7"/>
        <v>0</v>
      </c>
      <c r="S21" s="44">
        <f t="shared" si="7"/>
        <v>0</v>
      </c>
      <c r="T21" s="185">
        <f t="shared" ca="1" si="8"/>
        <v>0</v>
      </c>
      <c r="U21" s="46">
        <v>4250</v>
      </c>
      <c r="V21" s="46">
        <v>4250</v>
      </c>
      <c r="W21" s="46">
        <v>4250</v>
      </c>
      <c r="X21" s="46">
        <v>4250</v>
      </c>
      <c r="Y21" s="46">
        <v>4250</v>
      </c>
      <c r="Z21" s="46">
        <v>4250</v>
      </c>
      <c r="AA21" s="46">
        <v>4250</v>
      </c>
      <c r="AB21" s="184">
        <f t="shared" ca="1" si="9"/>
        <v>0</v>
      </c>
      <c r="AC21" s="50">
        <f t="shared" ca="1" si="9"/>
        <v>0</v>
      </c>
      <c r="AD21" s="50">
        <f t="shared" ca="1" si="9"/>
        <v>0</v>
      </c>
      <c r="AE21" s="50">
        <f t="shared" ca="1" si="9"/>
        <v>0</v>
      </c>
      <c r="AF21" s="50">
        <f t="shared" ca="1" si="9"/>
        <v>0</v>
      </c>
      <c r="AG21" s="50">
        <f t="shared" ca="1" si="9"/>
        <v>0</v>
      </c>
      <c r="AH21" s="51">
        <f t="shared" ca="1" si="9"/>
        <v>0</v>
      </c>
      <c r="AI21" s="35">
        <f t="shared" ca="1" si="10"/>
        <v>0</v>
      </c>
      <c r="AJ21" s="49">
        <f t="shared" ca="1" si="11"/>
        <v>0</v>
      </c>
      <c r="AK21" s="50">
        <f t="shared" ca="1" si="11"/>
        <v>0</v>
      </c>
      <c r="AL21" s="50">
        <f t="shared" ca="1" si="11"/>
        <v>0</v>
      </c>
      <c r="AM21" s="50">
        <f t="shared" ca="1" si="11"/>
        <v>0</v>
      </c>
      <c r="AN21" s="50">
        <f t="shared" ca="1" si="11"/>
        <v>0</v>
      </c>
      <c r="AO21" s="50">
        <f t="shared" ca="1" si="11"/>
        <v>0</v>
      </c>
      <c r="AP21" s="51">
        <f t="shared" ca="1" si="11"/>
        <v>0</v>
      </c>
      <c r="AQ21" s="36">
        <f t="shared" ca="1" si="12"/>
        <v>0</v>
      </c>
      <c r="AR21" s="49" t="str">
        <f t="shared" ca="1" si="13"/>
        <v/>
      </c>
      <c r="AS21" s="50" t="str">
        <f t="shared" ca="1" si="13"/>
        <v/>
      </c>
      <c r="AT21" s="50" t="str">
        <f t="shared" ca="1" si="13"/>
        <v/>
      </c>
      <c r="AU21" s="50" t="str">
        <f t="shared" ca="1" si="13"/>
        <v/>
      </c>
      <c r="AV21" s="50" t="str">
        <f t="shared" ca="1" si="13"/>
        <v/>
      </c>
      <c r="AW21" s="50" t="str">
        <f t="shared" ca="1" si="13"/>
        <v/>
      </c>
      <c r="AX21" s="51" t="str">
        <f t="shared" ca="1" si="13"/>
        <v/>
      </c>
      <c r="AY21" s="52" t="str">
        <f t="shared" ca="1" si="13"/>
        <v/>
      </c>
      <c r="AZ21" s="37">
        <f t="shared" si="14"/>
        <v>16098.48484848485</v>
      </c>
      <c r="BA21" s="37">
        <f t="shared" si="14"/>
        <v>12426.900584795321</v>
      </c>
      <c r="BB21" s="37">
        <f t="shared" si="14"/>
        <v>17708.333333333332</v>
      </c>
      <c r="BC21" s="37">
        <f t="shared" si="14"/>
        <v>9837.9629629629635</v>
      </c>
      <c r="BD21" s="37">
        <f t="shared" si="14"/>
        <v>10572.139303482587</v>
      </c>
      <c r="BE21" s="37">
        <f t="shared" si="14"/>
        <v>10572.139303482587</v>
      </c>
      <c r="BF21" s="37">
        <f t="shared" si="14"/>
        <v>17276.422764227642</v>
      </c>
      <c r="BG21" s="38">
        <f t="shared" si="16"/>
        <v>0</v>
      </c>
      <c r="BH21" s="38">
        <f t="shared" si="17"/>
        <v>0</v>
      </c>
      <c r="BI21" s="38">
        <f t="shared" si="18"/>
        <v>0</v>
      </c>
      <c r="BJ21" s="38">
        <f t="shared" si="19"/>
        <v>0</v>
      </c>
      <c r="BK21" s="38">
        <f t="shared" si="20"/>
        <v>0</v>
      </c>
      <c r="BL21" s="38">
        <f t="shared" si="21"/>
        <v>0</v>
      </c>
      <c r="BM21" s="38">
        <f t="shared" si="22"/>
        <v>0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1">
        <v>5.8999999999999997E-2</v>
      </c>
      <c r="F22" s="181">
        <v>0.04</v>
      </c>
      <c r="G22" s="181">
        <v>1.2999999999999999E-2</v>
      </c>
      <c r="H22" s="181">
        <v>0.08</v>
      </c>
      <c r="I22" s="181">
        <v>3.4000000000000002E-2</v>
      </c>
      <c r="J22" s="181">
        <v>2.7E-2</v>
      </c>
      <c r="K22" s="181">
        <v>8.3000000000000004E-2</v>
      </c>
      <c r="L22" s="41">
        <f t="shared" ca="1" si="6"/>
        <v>0</v>
      </c>
      <c r="M22" s="42">
        <f t="shared" si="7"/>
        <v>0</v>
      </c>
      <c r="N22" s="43">
        <f t="shared" si="7"/>
        <v>0</v>
      </c>
      <c r="O22" s="43">
        <f t="shared" si="7"/>
        <v>0</v>
      </c>
      <c r="P22" s="43">
        <f t="shared" si="7"/>
        <v>0</v>
      </c>
      <c r="Q22" s="43">
        <f t="shared" si="7"/>
        <v>0</v>
      </c>
      <c r="R22" s="43">
        <f t="shared" si="7"/>
        <v>0</v>
      </c>
      <c r="S22" s="44">
        <f t="shared" si="7"/>
        <v>0</v>
      </c>
      <c r="T22" s="185">
        <f t="shared" ca="1" si="8"/>
        <v>0</v>
      </c>
      <c r="U22" s="46">
        <v>4500</v>
      </c>
      <c r="V22" s="46">
        <v>4500</v>
      </c>
      <c r="W22" s="46">
        <v>4500</v>
      </c>
      <c r="X22" s="46">
        <v>4500</v>
      </c>
      <c r="Y22" s="46">
        <v>4500</v>
      </c>
      <c r="Z22" s="46">
        <v>4500</v>
      </c>
      <c r="AA22" s="46">
        <v>4500</v>
      </c>
      <c r="AB22" s="184">
        <f t="shared" ca="1" si="9"/>
        <v>0</v>
      </c>
      <c r="AC22" s="50">
        <f t="shared" ca="1" si="9"/>
        <v>0</v>
      </c>
      <c r="AD22" s="50">
        <f t="shared" ca="1" si="9"/>
        <v>0</v>
      </c>
      <c r="AE22" s="50">
        <f t="shared" ca="1" si="9"/>
        <v>0</v>
      </c>
      <c r="AF22" s="50">
        <f t="shared" ca="1" si="9"/>
        <v>0</v>
      </c>
      <c r="AG22" s="50">
        <f t="shared" ca="1" si="9"/>
        <v>0</v>
      </c>
      <c r="AH22" s="51">
        <f t="shared" ca="1" si="9"/>
        <v>0</v>
      </c>
      <c r="AI22" s="35">
        <f t="shared" ca="1" si="10"/>
        <v>0</v>
      </c>
      <c r="AJ22" s="49">
        <f t="shared" ca="1" si="11"/>
        <v>0</v>
      </c>
      <c r="AK22" s="50">
        <f t="shared" ca="1" si="11"/>
        <v>0</v>
      </c>
      <c r="AL22" s="50">
        <f t="shared" ca="1" si="11"/>
        <v>0</v>
      </c>
      <c r="AM22" s="50">
        <f t="shared" ca="1" si="11"/>
        <v>0</v>
      </c>
      <c r="AN22" s="50">
        <f t="shared" ca="1" si="11"/>
        <v>0</v>
      </c>
      <c r="AO22" s="50">
        <f t="shared" ca="1" si="11"/>
        <v>0</v>
      </c>
      <c r="AP22" s="51">
        <f t="shared" ca="1" si="11"/>
        <v>0</v>
      </c>
      <c r="AQ22" s="36">
        <f t="shared" ca="1" si="12"/>
        <v>0</v>
      </c>
      <c r="AR22" s="49" t="str">
        <f t="shared" ca="1" si="13"/>
        <v/>
      </c>
      <c r="AS22" s="50" t="str">
        <f t="shared" ca="1" si="13"/>
        <v/>
      </c>
      <c r="AT22" s="50" t="str">
        <f t="shared" ca="1" si="13"/>
        <v/>
      </c>
      <c r="AU22" s="50" t="str">
        <f t="shared" ca="1" si="13"/>
        <v/>
      </c>
      <c r="AV22" s="50" t="str">
        <f t="shared" ca="1" si="13"/>
        <v/>
      </c>
      <c r="AW22" s="50" t="str">
        <f t="shared" ca="1" si="13"/>
        <v/>
      </c>
      <c r="AX22" s="51" t="str">
        <f t="shared" ca="1" si="13"/>
        <v/>
      </c>
      <c r="AY22" s="52" t="str">
        <f t="shared" ca="1" si="13"/>
        <v/>
      </c>
      <c r="AZ22" s="37">
        <f t="shared" si="14"/>
        <v>12711.864406779661</v>
      </c>
      <c r="BA22" s="37">
        <f t="shared" si="14"/>
        <v>18750</v>
      </c>
      <c r="BB22" s="37">
        <f t="shared" si="14"/>
        <v>57692.307692307695</v>
      </c>
      <c r="BC22" s="37">
        <f t="shared" si="14"/>
        <v>9375</v>
      </c>
      <c r="BD22" s="37">
        <f t="shared" si="14"/>
        <v>22058.823529411762</v>
      </c>
      <c r="BE22" s="37">
        <f t="shared" si="14"/>
        <v>27777.777777777777</v>
      </c>
      <c r="BF22" s="37">
        <f t="shared" si="14"/>
        <v>9036.1445783132531</v>
      </c>
      <c r="BG22" s="38">
        <f t="shared" si="16"/>
        <v>0</v>
      </c>
      <c r="BH22" s="38">
        <f t="shared" si="17"/>
        <v>0</v>
      </c>
      <c r="BI22" s="38">
        <f t="shared" si="18"/>
        <v>0</v>
      </c>
      <c r="BJ22" s="38">
        <f t="shared" si="19"/>
        <v>0</v>
      </c>
      <c r="BK22" s="38">
        <f t="shared" si="20"/>
        <v>0</v>
      </c>
      <c r="BL22" s="38">
        <f t="shared" si="21"/>
        <v>0</v>
      </c>
      <c r="BM22" s="38">
        <f t="shared" si="22"/>
        <v>0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 s="181">
        <v>6.5000000000000002E-2</v>
      </c>
      <c r="F23" s="181">
        <v>0.15</v>
      </c>
      <c r="G23" s="181">
        <v>8.2000000000000003E-2</v>
      </c>
      <c r="H23" s="181">
        <v>0.188</v>
      </c>
      <c r="I23" s="181">
        <v>9.0999999999999998E-2</v>
      </c>
      <c r="J23" s="181">
        <v>4.4999999999999998E-2</v>
      </c>
      <c r="K23" s="181">
        <v>0.08</v>
      </c>
      <c r="L23" s="41">
        <f t="shared" ca="1" si="6"/>
        <v>120</v>
      </c>
      <c r="M23" s="42">
        <f t="shared" si="7"/>
        <v>0</v>
      </c>
      <c r="N23" s="43">
        <f t="shared" si="7"/>
        <v>0</v>
      </c>
      <c r="O23" s="43">
        <f t="shared" si="7"/>
        <v>0</v>
      </c>
      <c r="P23" s="43">
        <f t="shared" si="7"/>
        <v>5</v>
      </c>
      <c r="Q23" s="43">
        <f t="shared" si="7"/>
        <v>0</v>
      </c>
      <c r="R23" s="43">
        <f t="shared" si="7"/>
        <v>0</v>
      </c>
      <c r="S23" s="44">
        <f t="shared" si="7"/>
        <v>0</v>
      </c>
      <c r="T23" s="185">
        <f t="shared" ca="1" si="8"/>
        <v>20</v>
      </c>
      <c r="U23" s="46">
        <v>4500</v>
      </c>
      <c r="V23" s="46">
        <v>4500</v>
      </c>
      <c r="W23" s="46">
        <v>4500</v>
      </c>
      <c r="X23" s="46">
        <v>4500</v>
      </c>
      <c r="Y23" s="46">
        <v>4500</v>
      </c>
      <c r="Z23" s="46">
        <v>4500</v>
      </c>
      <c r="AA23" s="46">
        <v>4500</v>
      </c>
      <c r="AB23" s="184">
        <f t="shared" ca="1" si="9"/>
        <v>0</v>
      </c>
      <c r="AC23" s="50">
        <f t="shared" ca="1" si="9"/>
        <v>0</v>
      </c>
      <c r="AD23" s="50">
        <f t="shared" ca="1" si="9"/>
        <v>0</v>
      </c>
      <c r="AE23" s="50">
        <f t="shared" ca="1" si="9"/>
        <v>90000</v>
      </c>
      <c r="AF23" s="50">
        <f t="shared" ca="1" si="9"/>
        <v>0</v>
      </c>
      <c r="AG23" s="50">
        <f t="shared" ca="1" si="9"/>
        <v>0</v>
      </c>
      <c r="AH23" s="51">
        <f t="shared" ca="1" si="9"/>
        <v>0</v>
      </c>
      <c r="AI23" s="35">
        <f t="shared" ca="1" si="10"/>
        <v>90000</v>
      </c>
      <c r="AJ23" s="49">
        <f t="shared" ca="1" si="11"/>
        <v>0</v>
      </c>
      <c r="AK23" s="50">
        <f t="shared" ca="1" si="11"/>
        <v>0</v>
      </c>
      <c r="AL23" s="50">
        <f t="shared" ca="1" si="11"/>
        <v>0</v>
      </c>
      <c r="AM23" s="50">
        <f t="shared" ca="1" si="11"/>
        <v>22.56</v>
      </c>
      <c r="AN23" s="50">
        <f t="shared" ca="1" si="11"/>
        <v>0</v>
      </c>
      <c r="AO23" s="50">
        <f t="shared" ca="1" si="11"/>
        <v>0</v>
      </c>
      <c r="AP23" s="51">
        <f t="shared" ca="1" si="11"/>
        <v>0</v>
      </c>
      <c r="AQ23" s="36">
        <f t="shared" ca="1" si="12"/>
        <v>22.56</v>
      </c>
      <c r="AR23" s="49" t="str">
        <f t="shared" ca="1" si="13"/>
        <v/>
      </c>
      <c r="AS23" s="50" t="str">
        <f t="shared" ca="1" si="13"/>
        <v/>
      </c>
      <c r="AT23" s="50" t="str">
        <f t="shared" ca="1" si="13"/>
        <v/>
      </c>
      <c r="AU23" s="50">
        <f t="shared" ca="1" si="13"/>
        <v>3989.36170212766</v>
      </c>
      <c r="AV23" s="50" t="str">
        <f t="shared" ca="1" si="13"/>
        <v/>
      </c>
      <c r="AW23" s="50" t="str">
        <f t="shared" ca="1" si="13"/>
        <v/>
      </c>
      <c r="AX23" s="51" t="str">
        <f t="shared" ca="1" si="13"/>
        <v/>
      </c>
      <c r="AY23" s="52">
        <f t="shared" ca="1" si="13"/>
        <v>3989.36170212766</v>
      </c>
      <c r="AZ23" s="37">
        <f t="shared" si="14"/>
        <v>11538.461538461537</v>
      </c>
      <c r="BA23" s="37">
        <f t="shared" si="14"/>
        <v>5000</v>
      </c>
      <c r="BB23" s="37">
        <f t="shared" si="14"/>
        <v>9146.3414634146338</v>
      </c>
      <c r="BC23" s="37">
        <f t="shared" si="14"/>
        <v>3989.3617021276596</v>
      </c>
      <c r="BD23" s="37">
        <f t="shared" si="14"/>
        <v>8241.7582417582416</v>
      </c>
      <c r="BE23" s="37">
        <f t="shared" si="14"/>
        <v>16666.666666666668</v>
      </c>
      <c r="BF23" s="37">
        <f t="shared" si="14"/>
        <v>9375</v>
      </c>
      <c r="BG23" s="38">
        <f t="shared" si="16"/>
        <v>0</v>
      </c>
      <c r="BH23" s="38">
        <f t="shared" si="17"/>
        <v>0</v>
      </c>
      <c r="BI23" s="38">
        <f t="shared" si="18"/>
        <v>0</v>
      </c>
      <c r="BJ23" s="38">
        <f t="shared" si="19"/>
        <v>5</v>
      </c>
      <c r="BK23" s="38">
        <f t="shared" si="20"/>
        <v>0</v>
      </c>
      <c r="BL23" s="38">
        <f t="shared" si="21"/>
        <v>0</v>
      </c>
      <c r="BM23" s="38">
        <f t="shared" si="22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 s="181">
        <v>0.123</v>
      </c>
      <c r="F24" s="181">
        <v>0.121</v>
      </c>
      <c r="G24" s="181">
        <v>0.10100000000000001</v>
      </c>
      <c r="H24" s="181">
        <v>0.19</v>
      </c>
      <c r="I24" s="181">
        <v>8.7999999999999995E-2</v>
      </c>
      <c r="J24" s="181">
        <v>0.17399999999999999</v>
      </c>
      <c r="K24" s="181">
        <v>0.14699999999999999</v>
      </c>
      <c r="L24" s="41">
        <f t="shared" ca="1" si="6"/>
        <v>210</v>
      </c>
      <c r="M24" s="42">
        <f t="shared" si="7"/>
        <v>0</v>
      </c>
      <c r="N24" s="43">
        <f t="shared" si="7"/>
        <v>0</v>
      </c>
      <c r="O24" s="43">
        <f t="shared" si="7"/>
        <v>0</v>
      </c>
      <c r="P24" s="43">
        <f t="shared" si="7"/>
        <v>5</v>
      </c>
      <c r="Q24" s="43">
        <f t="shared" si="7"/>
        <v>0</v>
      </c>
      <c r="R24" s="43">
        <f t="shared" si="7"/>
        <v>3</v>
      </c>
      <c r="S24" s="44">
        <f t="shared" si="7"/>
        <v>0</v>
      </c>
      <c r="T24" s="185">
        <f t="shared" ca="1" si="8"/>
        <v>35</v>
      </c>
      <c r="U24" s="46">
        <v>4500</v>
      </c>
      <c r="V24" s="46">
        <v>4500</v>
      </c>
      <c r="W24" s="46">
        <v>4500</v>
      </c>
      <c r="X24" s="46">
        <v>4500</v>
      </c>
      <c r="Y24" s="46">
        <v>4500</v>
      </c>
      <c r="Z24" s="46">
        <v>4500</v>
      </c>
      <c r="AA24" s="46">
        <v>4500</v>
      </c>
      <c r="AB24" s="184">
        <f t="shared" ca="1" si="9"/>
        <v>0</v>
      </c>
      <c r="AC24" s="50">
        <f t="shared" ca="1" si="9"/>
        <v>0</v>
      </c>
      <c r="AD24" s="50">
        <f t="shared" ca="1" si="9"/>
        <v>0</v>
      </c>
      <c r="AE24" s="50">
        <f t="shared" ca="1" si="9"/>
        <v>90000</v>
      </c>
      <c r="AF24" s="50">
        <f t="shared" ca="1" si="9"/>
        <v>0</v>
      </c>
      <c r="AG24" s="50">
        <f t="shared" ca="1" si="9"/>
        <v>67500</v>
      </c>
      <c r="AH24" s="51">
        <f t="shared" ca="1" si="9"/>
        <v>0</v>
      </c>
      <c r="AI24" s="35">
        <f t="shared" ca="1" si="10"/>
        <v>157500</v>
      </c>
      <c r="AJ24" s="49">
        <f t="shared" ca="1" si="11"/>
        <v>0</v>
      </c>
      <c r="AK24" s="50">
        <f t="shared" ca="1" si="11"/>
        <v>0</v>
      </c>
      <c r="AL24" s="50">
        <f t="shared" ca="1" si="11"/>
        <v>0</v>
      </c>
      <c r="AM24" s="50">
        <f t="shared" ca="1" si="11"/>
        <v>22.8</v>
      </c>
      <c r="AN24" s="50">
        <f t="shared" ca="1" si="11"/>
        <v>0</v>
      </c>
      <c r="AO24" s="50">
        <f t="shared" ca="1" si="11"/>
        <v>15.659999999999998</v>
      </c>
      <c r="AP24" s="51">
        <f t="shared" ca="1" si="11"/>
        <v>0</v>
      </c>
      <c r="AQ24" s="36">
        <f t="shared" ca="1" si="12"/>
        <v>38.46</v>
      </c>
      <c r="AR24" s="49" t="str">
        <f t="shared" ca="1" si="13"/>
        <v/>
      </c>
      <c r="AS24" s="50" t="str">
        <f t="shared" ca="1" si="13"/>
        <v/>
      </c>
      <c r="AT24" s="50" t="str">
        <f t="shared" ca="1" si="13"/>
        <v/>
      </c>
      <c r="AU24" s="50">
        <f t="shared" ca="1" si="13"/>
        <v>3947.3684210526317</v>
      </c>
      <c r="AV24" s="50" t="str">
        <f t="shared" ca="1" si="13"/>
        <v/>
      </c>
      <c r="AW24" s="50">
        <f t="shared" ca="1" si="13"/>
        <v>4310.3448275862074</v>
      </c>
      <c r="AX24" s="51" t="str">
        <f t="shared" ca="1" si="13"/>
        <v/>
      </c>
      <c r="AY24" s="52">
        <f t="shared" ca="1" si="13"/>
        <v>4095.163806552262</v>
      </c>
      <c r="AZ24" s="37">
        <f t="shared" si="14"/>
        <v>6097.5609756097565</v>
      </c>
      <c r="BA24" s="37">
        <f t="shared" si="14"/>
        <v>6198.3471074380168</v>
      </c>
      <c r="BB24" s="37">
        <f t="shared" si="14"/>
        <v>7425.7425742574251</v>
      </c>
      <c r="BC24" s="37">
        <f t="shared" si="14"/>
        <v>3947.3684210526317</v>
      </c>
      <c r="BD24" s="37">
        <f t="shared" si="14"/>
        <v>8522.7272727272739</v>
      </c>
      <c r="BE24" s="37">
        <f t="shared" si="14"/>
        <v>4310.3448275862074</v>
      </c>
      <c r="BF24" s="37">
        <f t="shared" si="14"/>
        <v>5102.0408163265311</v>
      </c>
      <c r="BG24" s="38">
        <f t="shared" si="16"/>
        <v>0</v>
      </c>
      <c r="BH24" s="38">
        <f t="shared" si="17"/>
        <v>0</v>
      </c>
      <c r="BI24" s="38">
        <f t="shared" si="18"/>
        <v>0</v>
      </c>
      <c r="BJ24" s="38">
        <f t="shared" si="19"/>
        <v>5</v>
      </c>
      <c r="BK24" s="38">
        <f t="shared" si="20"/>
        <v>0</v>
      </c>
      <c r="BL24" s="38">
        <f t="shared" si="21"/>
        <v>3</v>
      </c>
      <c r="BM24" s="38">
        <f t="shared" si="22"/>
        <v>0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1">
        <v>0.10100000000000001</v>
      </c>
      <c r="F25" s="181">
        <v>6.8000000000000005E-2</v>
      </c>
      <c r="G25" s="181">
        <v>0.14000000000000001</v>
      </c>
      <c r="H25" s="181">
        <v>0.106</v>
      </c>
      <c r="I25" s="181">
        <v>5.0999999999999997E-2</v>
      </c>
      <c r="J25" s="181">
        <v>0.16300000000000001</v>
      </c>
      <c r="K25" s="181">
        <v>9.7000000000000003E-2</v>
      </c>
      <c r="L25" s="41">
        <f t="shared" ca="1" si="6"/>
        <v>0</v>
      </c>
      <c r="M25" s="42">
        <f t="shared" si="7"/>
        <v>0</v>
      </c>
      <c r="N25" s="43">
        <f t="shared" si="7"/>
        <v>0</v>
      </c>
      <c r="O25" s="43">
        <f t="shared" si="7"/>
        <v>0</v>
      </c>
      <c r="P25" s="43">
        <f t="shared" si="7"/>
        <v>0</v>
      </c>
      <c r="Q25" s="43">
        <f t="shared" si="7"/>
        <v>0</v>
      </c>
      <c r="R25" s="43">
        <f t="shared" si="7"/>
        <v>0</v>
      </c>
      <c r="S25" s="44">
        <f t="shared" si="7"/>
        <v>0</v>
      </c>
      <c r="T25" s="185">
        <f t="shared" ca="1" si="8"/>
        <v>0</v>
      </c>
      <c r="U25" s="46">
        <v>4500</v>
      </c>
      <c r="V25" s="46">
        <v>4500</v>
      </c>
      <c r="W25" s="46">
        <v>4500</v>
      </c>
      <c r="X25" s="46">
        <v>4500</v>
      </c>
      <c r="Y25" s="46">
        <v>4500</v>
      </c>
      <c r="Z25" s="46">
        <v>4500</v>
      </c>
      <c r="AA25" s="46">
        <v>4500</v>
      </c>
      <c r="AB25" s="184">
        <f t="shared" ca="1" si="9"/>
        <v>0</v>
      </c>
      <c r="AC25" s="50">
        <f t="shared" ca="1" si="9"/>
        <v>0</v>
      </c>
      <c r="AD25" s="50">
        <f t="shared" ca="1" si="9"/>
        <v>0</v>
      </c>
      <c r="AE25" s="50">
        <f t="shared" ca="1" si="9"/>
        <v>0</v>
      </c>
      <c r="AF25" s="50">
        <f t="shared" ca="1" si="9"/>
        <v>0</v>
      </c>
      <c r="AG25" s="50">
        <f t="shared" ca="1" si="9"/>
        <v>0</v>
      </c>
      <c r="AH25" s="51">
        <f t="shared" ca="1" si="9"/>
        <v>0</v>
      </c>
      <c r="AI25" s="35">
        <f t="shared" ca="1" si="10"/>
        <v>0</v>
      </c>
      <c r="AJ25" s="49">
        <f t="shared" ca="1" si="11"/>
        <v>0</v>
      </c>
      <c r="AK25" s="50">
        <f t="shared" ca="1" si="11"/>
        <v>0</v>
      </c>
      <c r="AL25" s="50">
        <f t="shared" ca="1" si="11"/>
        <v>0</v>
      </c>
      <c r="AM25" s="50">
        <f t="shared" ca="1" si="11"/>
        <v>0</v>
      </c>
      <c r="AN25" s="50">
        <f t="shared" ca="1" si="11"/>
        <v>0</v>
      </c>
      <c r="AO25" s="50">
        <f t="shared" ca="1" si="11"/>
        <v>0</v>
      </c>
      <c r="AP25" s="51">
        <f t="shared" ca="1" si="11"/>
        <v>0</v>
      </c>
      <c r="AQ25" s="36">
        <f t="shared" ca="1" si="12"/>
        <v>0</v>
      </c>
      <c r="AR25" s="49" t="str">
        <f t="shared" ca="1" si="13"/>
        <v/>
      </c>
      <c r="AS25" s="50" t="str">
        <f t="shared" ca="1" si="13"/>
        <v/>
      </c>
      <c r="AT25" s="50" t="str">
        <f t="shared" ca="1" si="13"/>
        <v/>
      </c>
      <c r="AU25" s="50" t="str">
        <f t="shared" ca="1" si="13"/>
        <v/>
      </c>
      <c r="AV25" s="50" t="str">
        <f t="shared" ca="1" si="13"/>
        <v/>
      </c>
      <c r="AW25" s="50" t="str">
        <f t="shared" ca="1" si="13"/>
        <v/>
      </c>
      <c r="AX25" s="51" t="str">
        <f t="shared" ca="1" si="13"/>
        <v/>
      </c>
      <c r="AY25" s="52" t="str">
        <f t="shared" ca="1" si="13"/>
        <v/>
      </c>
      <c r="AZ25" s="37">
        <f t="shared" si="14"/>
        <v>7425.7425742574251</v>
      </c>
      <c r="BA25" s="37">
        <f t="shared" si="14"/>
        <v>11029.411764705881</v>
      </c>
      <c r="BB25" s="37">
        <f t="shared" si="14"/>
        <v>5357.1428571428569</v>
      </c>
      <c r="BC25" s="37">
        <f t="shared" si="14"/>
        <v>7075.4716981132078</v>
      </c>
      <c r="BD25" s="37">
        <f t="shared" si="14"/>
        <v>14705.882352941177</v>
      </c>
      <c r="BE25" s="37">
        <f t="shared" si="14"/>
        <v>4601.2269938650306</v>
      </c>
      <c r="BF25" s="37">
        <f t="shared" si="14"/>
        <v>7731.9587628865975</v>
      </c>
      <c r="BG25" s="38">
        <f t="shared" si="16"/>
        <v>0</v>
      </c>
      <c r="BH25" s="38">
        <f t="shared" si="17"/>
        <v>0</v>
      </c>
      <c r="BI25" s="38">
        <f t="shared" si="18"/>
        <v>0</v>
      </c>
      <c r="BJ25" s="38">
        <f t="shared" si="19"/>
        <v>0</v>
      </c>
      <c r="BK25" s="38">
        <f t="shared" si="20"/>
        <v>0</v>
      </c>
      <c r="BL25" s="38">
        <f t="shared" si="21"/>
        <v>0</v>
      </c>
      <c r="BM25" s="38">
        <f t="shared" si="22"/>
        <v>0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 s="181">
        <v>7.3999999999999996E-2</v>
      </c>
      <c r="F26" s="181">
        <v>0.05</v>
      </c>
      <c r="G26" s="181">
        <v>8.8999999999999996E-2</v>
      </c>
      <c r="H26" s="181">
        <v>0.114</v>
      </c>
      <c r="I26" s="181">
        <v>0.09</v>
      </c>
      <c r="J26" s="181">
        <v>4.5999999999999999E-2</v>
      </c>
      <c r="K26" s="181">
        <v>0.09</v>
      </c>
      <c r="L26" s="41">
        <f t="shared" ca="1" si="6"/>
        <v>0</v>
      </c>
      <c r="M26" s="42">
        <f t="shared" si="7"/>
        <v>0</v>
      </c>
      <c r="N26" s="43">
        <f t="shared" si="7"/>
        <v>0</v>
      </c>
      <c r="O26" s="43">
        <f t="shared" si="7"/>
        <v>0</v>
      </c>
      <c r="P26" s="43">
        <f t="shared" si="7"/>
        <v>0</v>
      </c>
      <c r="Q26" s="43">
        <f t="shared" si="7"/>
        <v>0</v>
      </c>
      <c r="R26" s="43">
        <f t="shared" si="7"/>
        <v>0</v>
      </c>
      <c r="S26" s="44">
        <f t="shared" si="7"/>
        <v>0</v>
      </c>
      <c r="T26" s="185">
        <f t="shared" ca="1" si="8"/>
        <v>0</v>
      </c>
      <c r="U26" s="46">
        <v>4250</v>
      </c>
      <c r="V26" s="46">
        <v>4250</v>
      </c>
      <c r="W26" s="46">
        <v>4250</v>
      </c>
      <c r="X26" s="46">
        <v>4250</v>
      </c>
      <c r="Y26" s="46">
        <v>4250</v>
      </c>
      <c r="Z26" s="46">
        <v>4250</v>
      </c>
      <c r="AA26" s="46">
        <v>4250</v>
      </c>
      <c r="AB26" s="184">
        <f t="shared" ca="1" si="9"/>
        <v>0</v>
      </c>
      <c r="AC26" s="50">
        <f t="shared" ca="1" si="9"/>
        <v>0</v>
      </c>
      <c r="AD26" s="50">
        <f t="shared" ca="1" si="9"/>
        <v>0</v>
      </c>
      <c r="AE26" s="50">
        <f t="shared" ca="1" si="9"/>
        <v>0</v>
      </c>
      <c r="AF26" s="50">
        <f t="shared" ca="1" si="9"/>
        <v>0</v>
      </c>
      <c r="AG26" s="50">
        <f t="shared" ca="1" si="9"/>
        <v>0</v>
      </c>
      <c r="AH26" s="51">
        <f t="shared" ca="1" si="9"/>
        <v>0</v>
      </c>
      <c r="AI26" s="35">
        <f t="shared" ca="1" si="10"/>
        <v>0</v>
      </c>
      <c r="AJ26" s="49">
        <f t="shared" ca="1" si="11"/>
        <v>0</v>
      </c>
      <c r="AK26" s="50">
        <f t="shared" ca="1" si="11"/>
        <v>0</v>
      </c>
      <c r="AL26" s="50">
        <f t="shared" ca="1" si="11"/>
        <v>0</v>
      </c>
      <c r="AM26" s="50">
        <f t="shared" ca="1" si="11"/>
        <v>0</v>
      </c>
      <c r="AN26" s="50">
        <f t="shared" ca="1" si="11"/>
        <v>0</v>
      </c>
      <c r="AO26" s="50">
        <f t="shared" ca="1" si="11"/>
        <v>0</v>
      </c>
      <c r="AP26" s="51">
        <f t="shared" ca="1" si="11"/>
        <v>0</v>
      </c>
      <c r="AQ26" s="36">
        <f t="shared" ca="1" si="12"/>
        <v>0</v>
      </c>
      <c r="AR26" s="49" t="str">
        <f t="shared" ca="1" si="13"/>
        <v/>
      </c>
      <c r="AS26" s="50" t="str">
        <f t="shared" ca="1" si="13"/>
        <v/>
      </c>
      <c r="AT26" s="50" t="str">
        <f t="shared" ca="1" si="13"/>
        <v/>
      </c>
      <c r="AU26" s="50" t="str">
        <f t="shared" ca="1" si="13"/>
        <v/>
      </c>
      <c r="AV26" s="50" t="str">
        <f t="shared" ca="1" si="13"/>
        <v/>
      </c>
      <c r="AW26" s="50" t="str">
        <f t="shared" ca="1" si="13"/>
        <v/>
      </c>
      <c r="AX26" s="51" t="str">
        <f t="shared" ca="1" si="13"/>
        <v/>
      </c>
      <c r="AY26" s="52" t="str">
        <f t="shared" ca="1" si="13"/>
        <v/>
      </c>
      <c r="AZ26" s="37">
        <f t="shared" si="14"/>
        <v>9572.0720720720728</v>
      </c>
      <c r="BA26" s="37">
        <f t="shared" si="14"/>
        <v>14166.666666666666</v>
      </c>
      <c r="BB26" s="37">
        <f t="shared" si="14"/>
        <v>7958.8014981273418</v>
      </c>
      <c r="BC26" s="37">
        <f t="shared" si="14"/>
        <v>6213.4502923976606</v>
      </c>
      <c r="BD26" s="37">
        <f t="shared" si="14"/>
        <v>7870.3703703703713</v>
      </c>
      <c r="BE26" s="37">
        <f t="shared" si="14"/>
        <v>15398.550724637682</v>
      </c>
      <c r="BF26" s="37">
        <f t="shared" si="14"/>
        <v>7870.3703703703713</v>
      </c>
      <c r="BG26" s="212">
        <f>VLOOKUP(AZ26,$BR$2:$BS$10,2,TRUE)</f>
        <v>0</v>
      </c>
      <c r="BH26" s="212">
        <f t="shared" ref="BH26:BH28" si="23">VLOOKUP(BA26,$BR$2:$BS$10,2,TRUE)</f>
        <v>0</v>
      </c>
      <c r="BI26" s="212">
        <f t="shared" ref="BI26:BI27" si="24">VLOOKUP(BB26,$BR$2:$BS$10,2,TRUE)</f>
        <v>0</v>
      </c>
      <c r="BJ26" s="212">
        <f t="shared" ref="BJ26:BJ28" si="25">VLOOKUP(BC26,$BR$2:$BS$10,2,TRUE)</f>
        <v>0</v>
      </c>
      <c r="BK26" s="212">
        <f t="shared" ref="BK26:BK28" si="26">VLOOKUP(BD26,$BR$2:$BS$10,2,TRUE)</f>
        <v>0</v>
      </c>
      <c r="BL26" s="212">
        <f t="shared" ref="BL26:BL28" si="27">VLOOKUP(BE26,$BR$2:$BS$10,2,TRUE)</f>
        <v>0</v>
      </c>
      <c r="BM26" s="212">
        <f t="shared" ref="BM26:BM28" si="28">VLOOKUP(BF26,$BR$2:$BS$10,2,TRUE)</f>
        <v>0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 s="181">
        <v>3.6999999999999998E-2</v>
      </c>
      <c r="F27" s="181">
        <v>2.4E-2</v>
      </c>
      <c r="G27" s="181">
        <v>1.6E-2</v>
      </c>
      <c r="H27" s="181">
        <v>7.0000000000000007E-2</v>
      </c>
      <c r="I27" s="181">
        <v>6.4000000000000001E-2</v>
      </c>
      <c r="J27" s="181">
        <v>1.9E-2</v>
      </c>
      <c r="K27" s="181">
        <v>0.11700000000000001</v>
      </c>
      <c r="L27" s="41">
        <f t="shared" ca="1" si="6"/>
        <v>0</v>
      </c>
      <c r="M27" s="42">
        <f t="shared" si="7"/>
        <v>0</v>
      </c>
      <c r="N27" s="43">
        <f t="shared" si="7"/>
        <v>0</v>
      </c>
      <c r="O27" s="43">
        <f t="shared" si="7"/>
        <v>0</v>
      </c>
      <c r="P27" s="43">
        <f t="shared" si="7"/>
        <v>0</v>
      </c>
      <c r="Q27" s="43">
        <f t="shared" si="7"/>
        <v>0</v>
      </c>
      <c r="R27" s="43">
        <f t="shared" si="7"/>
        <v>0</v>
      </c>
      <c r="S27" s="44">
        <f t="shared" si="7"/>
        <v>0</v>
      </c>
      <c r="T27" s="185">
        <f t="shared" ca="1" si="8"/>
        <v>0</v>
      </c>
      <c r="U27" s="46">
        <v>4250</v>
      </c>
      <c r="V27" s="46">
        <v>4250</v>
      </c>
      <c r="W27" s="46">
        <v>4250</v>
      </c>
      <c r="X27" s="46">
        <v>4250</v>
      </c>
      <c r="Y27" s="46">
        <v>4250</v>
      </c>
      <c r="Z27" s="46">
        <v>4250</v>
      </c>
      <c r="AA27" s="46">
        <v>4250</v>
      </c>
      <c r="AB27" s="184">
        <f t="shared" ca="1" si="9"/>
        <v>0</v>
      </c>
      <c r="AC27" s="50">
        <f t="shared" ca="1" si="9"/>
        <v>0</v>
      </c>
      <c r="AD27" s="50">
        <f t="shared" ca="1" si="9"/>
        <v>0</v>
      </c>
      <c r="AE27" s="50">
        <f t="shared" ca="1" si="9"/>
        <v>0</v>
      </c>
      <c r="AF27" s="50">
        <f t="shared" ca="1" si="9"/>
        <v>0</v>
      </c>
      <c r="AG27" s="50">
        <f t="shared" ca="1" si="9"/>
        <v>0</v>
      </c>
      <c r="AH27" s="51">
        <f t="shared" ca="1" si="9"/>
        <v>0</v>
      </c>
      <c r="AI27" s="35">
        <f t="shared" ca="1" si="10"/>
        <v>0</v>
      </c>
      <c r="AJ27" s="49">
        <f t="shared" ca="1" si="11"/>
        <v>0</v>
      </c>
      <c r="AK27" s="50">
        <f t="shared" ca="1" si="11"/>
        <v>0</v>
      </c>
      <c r="AL27" s="50">
        <f t="shared" ca="1" si="11"/>
        <v>0</v>
      </c>
      <c r="AM27" s="50">
        <f t="shared" ca="1" si="11"/>
        <v>0</v>
      </c>
      <c r="AN27" s="50">
        <f t="shared" ca="1" si="11"/>
        <v>0</v>
      </c>
      <c r="AO27" s="50">
        <f t="shared" ca="1" si="11"/>
        <v>0</v>
      </c>
      <c r="AP27" s="51">
        <f t="shared" ca="1" si="11"/>
        <v>0</v>
      </c>
      <c r="AQ27" s="36">
        <f t="shared" ca="1" si="12"/>
        <v>0</v>
      </c>
      <c r="AR27" s="49" t="str">
        <f t="shared" ca="1" si="13"/>
        <v/>
      </c>
      <c r="AS27" s="50" t="str">
        <f t="shared" ca="1" si="13"/>
        <v/>
      </c>
      <c r="AT27" s="50" t="str">
        <f t="shared" ca="1" si="13"/>
        <v/>
      </c>
      <c r="AU27" s="50" t="str">
        <f t="shared" ca="1" si="13"/>
        <v/>
      </c>
      <c r="AV27" s="50" t="str">
        <f t="shared" ca="1" si="13"/>
        <v/>
      </c>
      <c r="AW27" s="50" t="str">
        <f t="shared" ca="1" si="13"/>
        <v/>
      </c>
      <c r="AX27" s="51" t="str">
        <f t="shared" ca="1" si="13"/>
        <v/>
      </c>
      <c r="AY27" s="52" t="str">
        <f t="shared" ca="1" si="13"/>
        <v/>
      </c>
      <c r="AZ27" s="37">
        <f t="shared" si="14"/>
        <v>19144.144144144146</v>
      </c>
      <c r="BA27" s="37">
        <f t="shared" si="14"/>
        <v>29513.888888888891</v>
      </c>
      <c r="BB27" s="37">
        <f t="shared" si="14"/>
        <v>44270.833333333336</v>
      </c>
      <c r="BC27" s="37">
        <f t="shared" si="14"/>
        <v>10119.047619047618</v>
      </c>
      <c r="BD27" s="37">
        <f t="shared" si="14"/>
        <v>11067.708333333334</v>
      </c>
      <c r="BE27" s="37">
        <f t="shared" si="14"/>
        <v>37280.701754385969</v>
      </c>
      <c r="BF27" s="37">
        <f t="shared" si="14"/>
        <v>6054.131054131054</v>
      </c>
      <c r="BG27" s="212">
        <f t="shared" ref="BG27:BG28" si="29">VLOOKUP(AZ27,$BR$2:$BS$10,2,TRUE)</f>
        <v>0</v>
      </c>
      <c r="BH27" s="212">
        <f t="shared" si="23"/>
        <v>0</v>
      </c>
      <c r="BI27" s="212">
        <f t="shared" si="24"/>
        <v>0</v>
      </c>
      <c r="BJ27" s="212">
        <f t="shared" si="25"/>
        <v>0</v>
      </c>
      <c r="BK27" s="212">
        <f t="shared" si="26"/>
        <v>0</v>
      </c>
      <c r="BL27" s="212">
        <f t="shared" si="27"/>
        <v>0</v>
      </c>
      <c r="BM27" s="212">
        <f t="shared" si="28"/>
        <v>0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1">
        <v>0.10100000000000001</v>
      </c>
      <c r="F28" s="181">
        <v>0.114</v>
      </c>
      <c r="G28" s="181">
        <v>0.113</v>
      </c>
      <c r="H28" s="181">
        <v>8.5999999999999993E-2</v>
      </c>
      <c r="I28" s="181">
        <v>0.13300000000000001</v>
      </c>
      <c r="J28" s="181">
        <v>8.8999999999999996E-2</v>
      </c>
      <c r="K28" s="181">
        <v>3.5000000000000003E-2</v>
      </c>
      <c r="L28" s="41">
        <f t="shared" ca="1" si="6"/>
        <v>480</v>
      </c>
      <c r="M28" s="42">
        <f t="shared" si="7"/>
        <v>0</v>
      </c>
      <c r="N28" s="43">
        <f t="shared" si="7"/>
        <v>8</v>
      </c>
      <c r="O28" s="43">
        <f t="shared" si="7"/>
        <v>4</v>
      </c>
      <c r="P28" s="43">
        <f t="shared" si="7"/>
        <v>0</v>
      </c>
      <c r="Q28" s="43">
        <f t="shared" si="7"/>
        <v>8</v>
      </c>
      <c r="R28" s="43">
        <f t="shared" si="7"/>
        <v>0</v>
      </c>
      <c r="S28" s="44">
        <f t="shared" si="7"/>
        <v>0</v>
      </c>
      <c r="T28" s="185">
        <f t="shared" ca="1" si="8"/>
        <v>80</v>
      </c>
      <c r="U28" s="46">
        <v>3400</v>
      </c>
      <c r="V28" s="46">
        <v>3400</v>
      </c>
      <c r="W28" s="46">
        <v>3400</v>
      </c>
      <c r="X28" s="46">
        <v>3400</v>
      </c>
      <c r="Y28" s="46">
        <v>3400</v>
      </c>
      <c r="Z28" s="46">
        <v>3400</v>
      </c>
      <c r="AA28" s="46">
        <v>3400</v>
      </c>
      <c r="AB28" s="184">
        <f t="shared" ca="1" si="9"/>
        <v>0</v>
      </c>
      <c r="AC28" s="50">
        <f t="shared" ca="1" si="9"/>
        <v>108800</v>
      </c>
      <c r="AD28" s="50">
        <f t="shared" ca="1" si="9"/>
        <v>54400</v>
      </c>
      <c r="AE28" s="50">
        <f t="shared" ca="1" si="9"/>
        <v>0</v>
      </c>
      <c r="AF28" s="50">
        <f t="shared" ca="1" si="9"/>
        <v>108800</v>
      </c>
      <c r="AG28" s="50">
        <f t="shared" ca="1" si="9"/>
        <v>0</v>
      </c>
      <c r="AH28" s="51">
        <f t="shared" ca="1" si="9"/>
        <v>0</v>
      </c>
      <c r="AI28" s="35">
        <f t="shared" ca="1" si="10"/>
        <v>272000</v>
      </c>
      <c r="AJ28" s="49">
        <f t="shared" ca="1" si="11"/>
        <v>0</v>
      </c>
      <c r="AK28" s="50">
        <f t="shared" ca="1" si="11"/>
        <v>21.888000000000002</v>
      </c>
      <c r="AL28" s="50">
        <f t="shared" ca="1" si="11"/>
        <v>10.848000000000001</v>
      </c>
      <c r="AM28" s="50">
        <f t="shared" ca="1" si="11"/>
        <v>0</v>
      </c>
      <c r="AN28" s="50">
        <f t="shared" ca="1" si="11"/>
        <v>25.536000000000001</v>
      </c>
      <c r="AO28" s="50">
        <f t="shared" ca="1" si="11"/>
        <v>0</v>
      </c>
      <c r="AP28" s="51">
        <f t="shared" ca="1" si="11"/>
        <v>0</v>
      </c>
      <c r="AQ28" s="36">
        <f t="shared" ca="1" si="12"/>
        <v>58.272000000000006</v>
      </c>
      <c r="AR28" s="49" t="str">
        <f t="shared" ca="1" si="13"/>
        <v/>
      </c>
      <c r="AS28" s="50">
        <f t="shared" ca="1" si="13"/>
        <v>4970.7602339181285</v>
      </c>
      <c r="AT28" s="50">
        <f t="shared" ca="1" si="13"/>
        <v>5014.7492625368732</v>
      </c>
      <c r="AU28" s="50" t="str">
        <f t="shared" ca="1" si="13"/>
        <v/>
      </c>
      <c r="AV28" s="50">
        <f t="shared" ca="1" si="13"/>
        <v>4260.6516290726813</v>
      </c>
      <c r="AW28" s="50" t="str">
        <f t="shared" ca="1" si="13"/>
        <v/>
      </c>
      <c r="AX28" s="51" t="str">
        <f t="shared" ca="1" si="13"/>
        <v/>
      </c>
      <c r="AY28" s="52">
        <f t="shared" ca="1" si="13"/>
        <v>4667.7649643053264</v>
      </c>
      <c r="AZ28" s="37">
        <f t="shared" si="14"/>
        <v>5610.5610561056101</v>
      </c>
      <c r="BA28" s="37">
        <f t="shared" si="14"/>
        <v>4970.7602339181285</v>
      </c>
      <c r="BB28" s="37">
        <f t="shared" si="14"/>
        <v>5014.7492625368723</v>
      </c>
      <c r="BC28" s="37">
        <f t="shared" si="14"/>
        <v>6589.1472868217052</v>
      </c>
      <c r="BD28" s="37">
        <f t="shared" si="14"/>
        <v>4260.6516290726813</v>
      </c>
      <c r="BE28" s="37">
        <f t="shared" si="14"/>
        <v>6367.0411985018727</v>
      </c>
      <c r="BF28" s="37">
        <f t="shared" si="14"/>
        <v>16190.476190476187</v>
      </c>
      <c r="BG28" s="212">
        <f t="shared" si="29"/>
        <v>0</v>
      </c>
      <c r="BH28" s="212">
        <f t="shared" si="23"/>
        <v>8</v>
      </c>
      <c r="BI28" s="212">
        <v>4</v>
      </c>
      <c r="BJ28" s="212">
        <f t="shared" si="25"/>
        <v>0</v>
      </c>
      <c r="BK28" s="212">
        <f t="shared" si="26"/>
        <v>8</v>
      </c>
      <c r="BL28" s="212">
        <f t="shared" si="27"/>
        <v>0</v>
      </c>
      <c r="BM28" s="212">
        <f t="shared" si="28"/>
        <v>0</v>
      </c>
    </row>
    <row r="29" spans="1:65" ht="15" thickBot="1">
      <c r="B29" s="3" t="s">
        <v>49</v>
      </c>
      <c r="C29" s="54">
        <v>0.95833333333333337</v>
      </c>
      <c r="D29" s="55">
        <v>0</v>
      </c>
      <c r="E29" s="181">
        <v>4.5999999999999999E-2</v>
      </c>
      <c r="F29" s="181">
        <v>3.2000000000000001E-2</v>
      </c>
      <c r="G29" s="181">
        <v>1.7000000000000001E-2</v>
      </c>
      <c r="H29" s="181">
        <v>2.1999999999999999E-2</v>
      </c>
      <c r="I29" s="181">
        <v>1.4E-2</v>
      </c>
      <c r="J29" s="181">
        <v>3.5000000000000003E-2</v>
      </c>
      <c r="K29" s="181">
        <v>2.8000000000000001E-2</v>
      </c>
      <c r="L29" s="56">
        <f t="shared" ca="1" si="6"/>
        <v>0</v>
      </c>
      <c r="M29" s="57">
        <f t="shared" si="7"/>
        <v>0</v>
      </c>
      <c r="N29" s="58">
        <f t="shared" si="7"/>
        <v>0</v>
      </c>
      <c r="O29" s="58">
        <f t="shared" si="7"/>
        <v>0</v>
      </c>
      <c r="P29" s="58">
        <f t="shared" si="7"/>
        <v>0</v>
      </c>
      <c r="Q29" s="58">
        <f t="shared" si="7"/>
        <v>0</v>
      </c>
      <c r="R29" s="58">
        <f t="shared" si="7"/>
        <v>0</v>
      </c>
      <c r="S29" s="59">
        <f t="shared" si="7"/>
        <v>0</v>
      </c>
      <c r="T29" s="183">
        <f t="shared" ca="1" si="8"/>
        <v>0</v>
      </c>
      <c r="U29" s="46">
        <v>3400</v>
      </c>
      <c r="V29" s="46">
        <v>3400</v>
      </c>
      <c r="W29" s="46">
        <v>3400</v>
      </c>
      <c r="X29" s="46">
        <v>3400</v>
      </c>
      <c r="Y29" s="46">
        <v>3400</v>
      </c>
      <c r="Z29" s="46">
        <v>3400</v>
      </c>
      <c r="AA29" s="46">
        <v>3400</v>
      </c>
      <c r="AB29" s="182">
        <f t="shared" ca="1" si="9"/>
        <v>0</v>
      </c>
      <c r="AC29" s="65">
        <f t="shared" ca="1" si="9"/>
        <v>0</v>
      </c>
      <c r="AD29" s="65">
        <f t="shared" ca="1" si="9"/>
        <v>0</v>
      </c>
      <c r="AE29" s="65">
        <f t="shared" ca="1" si="9"/>
        <v>0</v>
      </c>
      <c r="AF29" s="65">
        <f t="shared" ca="1" si="9"/>
        <v>0</v>
      </c>
      <c r="AG29" s="65">
        <f t="shared" ca="1" si="9"/>
        <v>0</v>
      </c>
      <c r="AH29" s="66">
        <f t="shared" ca="1" si="9"/>
        <v>0</v>
      </c>
      <c r="AI29" s="35">
        <f t="shared" ca="1" si="10"/>
        <v>0</v>
      </c>
      <c r="AJ29" s="64">
        <f t="shared" ca="1" si="11"/>
        <v>0</v>
      </c>
      <c r="AK29" s="65">
        <f t="shared" ca="1" si="11"/>
        <v>0</v>
      </c>
      <c r="AL29" s="65">
        <f t="shared" ca="1" si="11"/>
        <v>0</v>
      </c>
      <c r="AM29" s="65">
        <f t="shared" ca="1" si="11"/>
        <v>0</v>
      </c>
      <c r="AN29" s="65">
        <f t="shared" ca="1" si="11"/>
        <v>0</v>
      </c>
      <c r="AO29" s="65">
        <f t="shared" ca="1" si="11"/>
        <v>0</v>
      </c>
      <c r="AP29" s="66">
        <f t="shared" ca="1" si="11"/>
        <v>0</v>
      </c>
      <c r="AQ29" s="36">
        <f t="shared" ca="1" si="12"/>
        <v>0</v>
      </c>
      <c r="AR29" s="64" t="str">
        <f t="shared" ca="1" si="13"/>
        <v/>
      </c>
      <c r="AS29" s="65" t="str">
        <f t="shared" ca="1" si="13"/>
        <v/>
      </c>
      <c r="AT29" s="65" t="str">
        <f t="shared" ca="1" si="13"/>
        <v/>
      </c>
      <c r="AU29" s="65" t="str">
        <f t="shared" ca="1" si="13"/>
        <v/>
      </c>
      <c r="AV29" s="65" t="str">
        <f t="shared" ca="1" si="13"/>
        <v/>
      </c>
      <c r="AW29" s="65" t="str">
        <f t="shared" ca="1" si="13"/>
        <v/>
      </c>
      <c r="AX29" s="66" t="str">
        <f t="shared" ca="1" si="13"/>
        <v/>
      </c>
      <c r="AY29" s="67" t="str">
        <f t="shared" ca="1" si="13"/>
        <v/>
      </c>
      <c r="AZ29" s="37">
        <f t="shared" si="14"/>
        <v>12318.840579710144</v>
      </c>
      <c r="BA29" s="37">
        <f t="shared" si="14"/>
        <v>17708.333333333332</v>
      </c>
      <c r="BB29" s="37">
        <f t="shared" si="14"/>
        <v>33333.333333333328</v>
      </c>
      <c r="BC29" s="37">
        <f t="shared" si="14"/>
        <v>25757.575757575756</v>
      </c>
      <c r="BD29" s="37">
        <f t="shared" si="14"/>
        <v>40476.190476190473</v>
      </c>
      <c r="BE29" s="37">
        <f t="shared" si="14"/>
        <v>16190.476190476187</v>
      </c>
      <c r="BF29" s="37">
        <f t="shared" si="14"/>
        <v>20238.095238095237</v>
      </c>
      <c r="BG29" s="38">
        <f t="shared" ref="BG29" si="30">IFERROR(VLOOKUP(AZ29,$BO$2:$BP$10,2,TRUE),"")</f>
        <v>0</v>
      </c>
      <c r="BH29" s="38">
        <f t="shared" si="17"/>
        <v>0</v>
      </c>
      <c r="BI29" s="38">
        <f t="shared" si="18"/>
        <v>0</v>
      </c>
      <c r="BJ29" s="38">
        <f t="shared" si="19"/>
        <v>0</v>
      </c>
      <c r="BK29" s="38">
        <f t="shared" si="20"/>
        <v>0</v>
      </c>
      <c r="BL29" s="38">
        <f t="shared" si="21"/>
        <v>0</v>
      </c>
      <c r="BM29" s="38">
        <f t="shared" si="22"/>
        <v>0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31">SUM(M6:M29)</f>
        <v>3</v>
      </c>
      <c r="N30" s="70">
        <f t="shared" si="31"/>
        <v>8</v>
      </c>
      <c r="O30" s="70">
        <f t="shared" si="31"/>
        <v>9</v>
      </c>
      <c r="P30" s="70">
        <f t="shared" si="31"/>
        <v>10</v>
      </c>
      <c r="Q30" s="70">
        <f t="shared" si="31"/>
        <v>8</v>
      </c>
      <c r="R30" s="70">
        <f t="shared" si="31"/>
        <v>3</v>
      </c>
      <c r="S30" s="70">
        <f t="shared" si="31"/>
        <v>10</v>
      </c>
      <c r="T30" s="71">
        <f t="shared" ca="1" si="31"/>
        <v>220</v>
      </c>
      <c r="U30" s="68"/>
      <c r="V30" s="68"/>
      <c r="W30" s="68"/>
      <c r="X30" s="68"/>
      <c r="Y30" s="68"/>
      <c r="Z30" s="68"/>
      <c r="AA30" s="68"/>
      <c r="AB30" s="70">
        <f t="shared" ref="AB30:AQ30" ca="1" si="32">SUM(AB6:AB29)</f>
        <v>63750</v>
      </c>
      <c r="AC30" s="70">
        <f t="shared" ca="1" si="32"/>
        <v>108800</v>
      </c>
      <c r="AD30" s="70">
        <f t="shared" ca="1" si="32"/>
        <v>122400</v>
      </c>
      <c r="AE30" s="70">
        <f t="shared" ca="1" si="32"/>
        <v>180000</v>
      </c>
      <c r="AF30" s="70">
        <f t="shared" ca="1" si="32"/>
        <v>108800</v>
      </c>
      <c r="AG30" s="70">
        <f t="shared" ca="1" si="32"/>
        <v>67500</v>
      </c>
      <c r="AH30" s="70">
        <f t="shared" ca="1" si="32"/>
        <v>170000</v>
      </c>
      <c r="AI30" s="71">
        <f t="shared" ca="1" si="32"/>
        <v>821250</v>
      </c>
      <c r="AJ30" s="70">
        <f t="shared" ca="1" si="32"/>
        <v>14.58</v>
      </c>
      <c r="AK30" s="70">
        <f t="shared" ca="1" si="32"/>
        <v>21.888000000000002</v>
      </c>
      <c r="AL30" s="70">
        <f t="shared" ca="1" si="32"/>
        <v>28.008000000000003</v>
      </c>
      <c r="AM30" s="70">
        <f t="shared" ca="1" si="32"/>
        <v>45.36</v>
      </c>
      <c r="AN30" s="70">
        <f t="shared" ca="1" si="32"/>
        <v>25.536000000000001</v>
      </c>
      <c r="AO30" s="70">
        <f t="shared" ca="1" si="32"/>
        <v>15.659999999999998</v>
      </c>
      <c r="AP30" s="70">
        <f t="shared" ca="1" si="32"/>
        <v>51.3</v>
      </c>
      <c r="AQ30" s="71">
        <f t="shared" ca="1" si="32"/>
        <v>202.33199999999999</v>
      </c>
      <c r="AR30" s="70">
        <f t="shared" ref="AR30:AY30" ca="1" si="33">AB30/AJ30</f>
        <v>4372.4279835390944</v>
      </c>
      <c r="AS30" s="70">
        <f t="shared" ca="1" si="33"/>
        <v>4970.7602339181285</v>
      </c>
      <c r="AT30" s="70">
        <f t="shared" ca="1" si="33"/>
        <v>4370.1799485861175</v>
      </c>
      <c r="AU30" s="70">
        <f t="shared" ca="1" si="33"/>
        <v>3968.2539682539682</v>
      </c>
      <c r="AV30" s="70">
        <f t="shared" ca="1" si="33"/>
        <v>4260.6516290726813</v>
      </c>
      <c r="AW30" s="70">
        <f t="shared" ca="1" si="33"/>
        <v>4310.3448275862074</v>
      </c>
      <c r="AX30" s="70">
        <f t="shared" ca="1" si="33"/>
        <v>3313.8401559454192</v>
      </c>
      <c r="AY30" s="72">
        <f t="shared" ca="1" si="33"/>
        <v>4058.9229583061506</v>
      </c>
      <c r="AZ30" s="73"/>
      <c r="BA30" s="73"/>
      <c r="BB30" s="73"/>
      <c r="BC30" s="73"/>
      <c r="BD30" s="73"/>
      <c r="BE30" s="73"/>
      <c r="BF30" s="73"/>
    </row>
    <row r="31" spans="1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15937.5</v>
      </c>
      <c r="AC31" s="80">
        <f ca="1">AC30/4</f>
        <v>27200</v>
      </c>
      <c r="AD31" s="68"/>
      <c r="AE31" s="68"/>
      <c r="AF31" s="68"/>
      <c r="AG31" s="68"/>
      <c r="AH31" s="80">
        <f ca="1">AH30/4</f>
        <v>42500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76" t="s">
        <v>26</v>
      </c>
      <c r="D32" s="99">
        <v>400000</v>
      </c>
      <c r="E32" s="7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294"/>
      <c r="Y32" s="294"/>
      <c r="Z32" s="294"/>
      <c r="AA32" s="294"/>
      <c r="AB32" s="68"/>
      <c r="AC32" s="68"/>
      <c r="AD32" s="68"/>
      <c r="AE32" s="68"/>
      <c r="AF32" s="68"/>
      <c r="AG32" s="68"/>
      <c r="AH32" s="68"/>
      <c r="AI32" s="126"/>
      <c r="AJ32" s="68"/>
      <c r="AK32" s="68"/>
      <c r="AL32" s="68"/>
      <c r="AM32" s="68"/>
      <c r="AN32" s="68"/>
      <c r="AO32" s="68"/>
      <c r="AP32" s="68"/>
      <c r="AQ32" s="80">
        <f ca="1">SUM(AQ26:AQ28)</f>
        <v>58.272000000000006</v>
      </c>
      <c r="AR32" s="68"/>
      <c r="AS32" s="68"/>
      <c r="AT32" s="68"/>
      <c r="AU32" s="68"/>
      <c r="AV32" s="68"/>
      <c r="AW32" s="68"/>
      <c r="AX32" s="68"/>
      <c r="AY32" s="81">
        <f ca="1">AI30</f>
        <v>821250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3"/>
      <c r="C33" s="209" t="s">
        <v>31</v>
      </c>
      <c r="D33" s="78">
        <f ca="1">AI30/AQ30</f>
        <v>4058.9229583061506</v>
      </c>
      <c r="E33" s="82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0.2880018978708262</v>
      </c>
      <c r="AR33" s="68"/>
      <c r="AS33" s="68"/>
      <c r="AT33" s="68"/>
      <c r="AU33" s="68"/>
      <c r="AV33" s="68"/>
      <c r="AW33" s="68"/>
      <c r="AX33" s="68"/>
      <c r="AY33" s="84">
        <f ca="1">D32-AY32</f>
        <v>-421250</v>
      </c>
      <c r="AZ33" s="73">
        <f ca="1">AQ30*70%</f>
        <v>141.63239999999999</v>
      </c>
      <c r="BA33" s="73">
        <v>289.43459999999999</v>
      </c>
      <c r="BB33" s="73">
        <f ca="1">BA33+AZ33</f>
        <v>431.06700000000001</v>
      </c>
      <c r="BC33" s="73">
        <v>700000</v>
      </c>
      <c r="BD33" s="73">
        <f ca="1">BC33/BB33</f>
        <v>1623.8774946818012</v>
      </c>
      <c r="BE33" s="73"/>
      <c r="BF33" s="73"/>
    </row>
    <row r="34" spans="1:78" ht="15" thickBot="1">
      <c r="B34" s="3"/>
      <c r="C34" s="209" t="s">
        <v>32</v>
      </c>
      <c r="D34" s="85">
        <f ca="1">D33*3</f>
        <v>12176.768874918453</v>
      </c>
      <c r="E34" s="86"/>
      <c r="F34" s="68"/>
      <c r="G34" s="68"/>
      <c r="H34" s="68"/>
      <c r="I34" s="68"/>
      <c r="J34" s="68"/>
      <c r="K34" s="68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/>
      <c r="BA34" s="73"/>
      <c r="BB34" s="73"/>
      <c r="BC34" s="73"/>
      <c r="BD34" s="73"/>
      <c r="BE34" s="73"/>
      <c r="BF34" s="73"/>
    </row>
    <row r="35" spans="1:78" ht="15" thickBot="1">
      <c r="B35" s="88"/>
      <c r="C35" s="90"/>
      <c r="D35" s="91"/>
      <c r="E35" s="92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78">
      <c r="P39" s="46"/>
      <c r="T39" s="111"/>
    </row>
    <row r="40" spans="1:78">
      <c r="P40" s="46"/>
    </row>
    <row r="41" spans="1:78">
      <c r="P41" s="46"/>
    </row>
    <row r="42" spans="1:78">
      <c r="P42" s="46"/>
    </row>
    <row r="43" spans="1:78">
      <c r="P43" s="46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4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  <row r="45" spans="1:78">
      <c r="P45" s="46"/>
    </row>
    <row r="46" spans="1:78">
      <c r="P46" s="46"/>
    </row>
    <row r="47" spans="1:78">
      <c r="P47" s="46"/>
    </row>
    <row r="48" spans="1:78">
      <c r="P48" s="46"/>
    </row>
    <row r="49" spans="16:16">
      <c r="P49" s="46"/>
    </row>
    <row r="50" spans="16:16">
      <c r="P50" s="46"/>
    </row>
    <row r="51" spans="16:16">
      <c r="P51" s="46"/>
    </row>
    <row r="52" spans="16:16">
      <c r="P52" s="46"/>
    </row>
    <row r="53" spans="16:16">
      <c r="P53" s="46"/>
    </row>
    <row r="54" spans="16:16">
      <c r="P54" s="46"/>
    </row>
    <row r="55" spans="16:16">
      <c r="P55" s="46"/>
    </row>
    <row r="56" spans="16:16">
      <c r="P56" s="46"/>
    </row>
    <row r="57" spans="16:16">
      <c r="P57" s="46"/>
    </row>
    <row r="58" spans="16:16">
      <c r="P58" s="46"/>
    </row>
    <row r="59" spans="16:16">
      <c r="P59" s="46"/>
    </row>
    <row r="60" spans="16:16">
      <c r="P60" s="46"/>
    </row>
    <row r="61" spans="16:16">
      <c r="P61" s="46"/>
    </row>
    <row r="62" spans="16:16">
      <c r="P62" s="46"/>
    </row>
  </sheetData>
  <mergeCells count="17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  <mergeCell ref="X32:AA32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27" priority="1" operator="containsText" text="Paid">
      <formula>NOT(ISERROR(SEARCH("Paid",B6)))</formula>
    </cfRule>
    <cfRule type="containsText" dxfId="26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V39"/>
  <sheetViews>
    <sheetView zoomScale="40" zoomScaleNormal="40" workbookViewId="0">
      <selection activeCell="BV6" sqref="BV6"/>
    </sheetView>
  </sheetViews>
  <sheetFormatPr defaultRowHeight="14.5"/>
  <cols>
    <col min="1" max="1" width="12.453125" bestFit="1" customWidth="1"/>
    <col min="2" max="2" width="14.453125" bestFit="1" customWidth="1"/>
    <col min="3" max="3" width="8.453125" bestFit="1" customWidth="1"/>
    <col min="4" max="4" width="14.6328125" bestFit="1" customWidth="1"/>
    <col min="5" max="5" width="6.26953125" bestFit="1" customWidth="1"/>
    <col min="6" max="6" width="7.1796875" bestFit="1" customWidth="1"/>
    <col min="7" max="7" width="6.26953125" bestFit="1" customWidth="1"/>
    <col min="8" max="8" width="6.7265625" bestFit="1" customWidth="1"/>
    <col min="9" max="9" width="6.26953125" bestFit="1" customWidth="1"/>
    <col min="10" max="10" width="5.08984375" bestFit="1" customWidth="1"/>
    <col min="11" max="11" width="5.81640625" bestFit="1" customWidth="1"/>
    <col min="12" max="12" width="11.90625" bestFit="1" customWidth="1"/>
    <col min="13" max="13" width="14.6328125" hidden="1" customWidth="1"/>
    <col min="14" max="14" width="9" hidden="1" customWidth="1"/>
    <col min="15" max="15" width="8.08984375" hidden="1" customWidth="1"/>
    <col min="16" max="16" width="8.54296875" hidden="1" customWidth="1"/>
    <col min="17" max="17" width="13.26953125" hidden="1" customWidth="1"/>
    <col min="18" max="18" width="6.90625" hidden="1" customWidth="1"/>
    <col min="19" max="19" width="7.6328125" hidden="1" customWidth="1"/>
    <col min="20" max="20" width="14.453125" bestFit="1" customWidth="1"/>
    <col min="21" max="27" width="9" bestFit="1" customWidth="1"/>
    <col min="28" max="28" width="11.26953125" hidden="1" customWidth="1"/>
    <col min="29" max="29" width="10.81640625" hidden="1" customWidth="1"/>
    <col min="30" max="31" width="10.08984375" hidden="1" customWidth="1"/>
    <col min="32" max="32" width="10.81640625" hidden="1" customWidth="1"/>
    <col min="33" max="33" width="10.08984375" hidden="1" customWidth="1"/>
    <col min="34" max="34" width="11.26953125" hidden="1" customWidth="1"/>
    <col min="35" max="35" width="17.81640625" bestFit="1" customWidth="1"/>
    <col min="36" max="36" width="5.453125" hidden="1" customWidth="1"/>
    <col min="37" max="37" width="6" hidden="1" customWidth="1"/>
    <col min="38" max="38" width="5.453125" hidden="1" customWidth="1"/>
    <col min="39" max="39" width="6.1796875" hidden="1" customWidth="1"/>
    <col min="40" max="42" width="5.453125" hidden="1" customWidth="1"/>
    <col min="43" max="43" width="17.1796875" bestFit="1" customWidth="1"/>
    <col min="44" max="50" width="6.81640625" hidden="1" customWidth="1"/>
    <col min="51" max="51" width="17.7265625" bestFit="1" customWidth="1"/>
    <col min="52" max="52" width="10.453125" bestFit="1" customWidth="1"/>
    <col min="53" max="53" width="9.81640625" bestFit="1" customWidth="1"/>
    <col min="54" max="54" width="9.7265625" bestFit="1" customWidth="1"/>
    <col min="55" max="55" width="12.26953125" bestFit="1" customWidth="1"/>
    <col min="56" max="56" width="9.7265625" bestFit="1" customWidth="1"/>
    <col min="57" max="58" width="9.453125" bestFit="1" customWidth="1"/>
    <col min="59" max="59" width="8.08984375" bestFit="1" customWidth="1"/>
    <col min="60" max="60" width="9" bestFit="1" customWidth="1"/>
    <col min="61" max="61" width="8.08984375" bestFit="1" customWidth="1"/>
    <col min="62" max="62" width="8.54296875" bestFit="1" customWidth="1"/>
    <col min="63" max="63" width="8.08984375" bestFit="1" customWidth="1"/>
    <col min="64" max="64" width="7.36328125" bestFit="1" customWidth="1"/>
    <col min="65" max="65" width="7.6328125" bestFit="1" customWidth="1"/>
    <col min="67" max="67" width="0" hidden="1" customWidth="1"/>
    <col min="68" max="68" width="6" hidden="1" customWidth="1"/>
    <col min="69" max="69" width="2.1796875" hidden="1" customWidth="1"/>
  </cols>
  <sheetData>
    <row r="1" spans="1:74" ht="14.5" customHeight="1">
      <c r="A1" s="275">
        <v>43525</v>
      </c>
      <c r="B1" s="276" t="s">
        <v>38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  <c r="BD1" s="277"/>
      <c r="BE1" s="277"/>
      <c r="BF1" s="277"/>
      <c r="BG1" s="277"/>
      <c r="BH1" s="277"/>
      <c r="BI1" s="277"/>
      <c r="BJ1" s="277"/>
      <c r="BK1" s="277"/>
      <c r="BL1" s="277"/>
      <c r="BM1" s="277"/>
    </row>
    <row r="2" spans="1:74" ht="15" customHeight="1" thickBot="1">
      <c r="A2" s="275"/>
      <c r="B2" s="276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277"/>
      <c r="BG2" s="277"/>
      <c r="BH2" s="277"/>
      <c r="BI2" s="277"/>
      <c r="BJ2" s="277"/>
      <c r="BK2" s="277"/>
      <c r="BL2" s="277"/>
      <c r="BM2" s="277"/>
    </row>
    <row r="3" spans="1:74" ht="15" customHeight="1" thickBot="1">
      <c r="A3" s="2">
        <f>DAY(DATE(YEAR(A1),MONTH(A1)+1,1)-1)</f>
        <v>31</v>
      </c>
      <c r="B3" s="3"/>
      <c r="C3" s="278" t="s">
        <v>0</v>
      </c>
      <c r="D3" s="279"/>
      <c r="E3" s="303" t="s">
        <v>1</v>
      </c>
      <c r="F3" s="288"/>
      <c r="G3" s="288"/>
      <c r="H3" s="288"/>
      <c r="I3" s="288"/>
      <c r="J3" s="288"/>
      <c r="K3" s="289"/>
      <c r="L3" s="4" t="s">
        <v>2</v>
      </c>
      <c r="M3" s="283" t="s">
        <v>3</v>
      </c>
      <c r="N3" s="284"/>
      <c r="O3" s="284"/>
      <c r="P3" s="284"/>
      <c r="Q3" s="284"/>
      <c r="R3" s="284"/>
      <c r="S3" s="304"/>
      <c r="T3" s="285" t="s">
        <v>4</v>
      </c>
      <c r="U3" s="303" t="s">
        <v>5</v>
      </c>
      <c r="V3" s="288"/>
      <c r="W3" s="288"/>
      <c r="X3" s="288"/>
      <c r="Y3" s="288"/>
      <c r="Z3" s="288"/>
      <c r="AA3" s="289"/>
      <c r="AB3" s="262" t="s">
        <v>6</v>
      </c>
      <c r="AC3" s="263"/>
      <c r="AD3" s="263"/>
      <c r="AE3" s="263"/>
      <c r="AF3" s="263"/>
      <c r="AG3" s="263"/>
      <c r="AH3" s="264"/>
      <c r="AI3" s="290" t="s">
        <v>7</v>
      </c>
      <c r="AJ3" s="262" t="s">
        <v>8</v>
      </c>
      <c r="AK3" s="263"/>
      <c r="AL3" s="263"/>
      <c r="AM3" s="263"/>
      <c r="AN3" s="263"/>
      <c r="AO3" s="263"/>
      <c r="AP3" s="264"/>
      <c r="AQ3" s="260" t="s">
        <v>9</v>
      </c>
      <c r="AR3" s="262" t="s">
        <v>10</v>
      </c>
      <c r="AS3" s="263"/>
      <c r="AT3" s="263"/>
      <c r="AU3" s="263"/>
      <c r="AV3" s="263"/>
      <c r="AW3" s="263"/>
      <c r="AX3" s="264"/>
      <c r="AY3" s="260" t="s">
        <v>11</v>
      </c>
      <c r="AZ3" s="262" t="s">
        <v>12</v>
      </c>
      <c r="BA3" s="263"/>
      <c r="BB3" s="263"/>
      <c r="BC3" s="263"/>
      <c r="BD3" s="263"/>
      <c r="BE3" s="263"/>
      <c r="BF3" s="264"/>
      <c r="BG3" s="265" t="s">
        <v>13</v>
      </c>
      <c r="BH3" s="266"/>
      <c r="BI3" s="266"/>
      <c r="BJ3" s="266"/>
      <c r="BK3" s="266"/>
      <c r="BL3" s="266"/>
      <c r="BM3" s="267"/>
      <c r="BP3" s="1"/>
      <c r="BS3" s="1"/>
    </row>
    <row r="4" spans="1:74" ht="15" thickBot="1">
      <c r="B4" s="3"/>
      <c r="C4" s="227"/>
      <c r="D4" s="228"/>
      <c r="E4" s="227"/>
      <c r="F4" s="228"/>
      <c r="G4" s="228"/>
      <c r="H4" s="228"/>
      <c r="I4" s="228"/>
      <c r="J4" s="228"/>
      <c r="K4" s="229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86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91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61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61"/>
      <c r="AZ4" s="271" t="s">
        <v>14</v>
      </c>
      <c r="BA4" s="272"/>
      <c r="BB4" s="272"/>
      <c r="BC4" s="272"/>
      <c r="BD4" s="272"/>
      <c r="BE4" s="272"/>
      <c r="BF4" s="273"/>
      <c r="BG4" s="268"/>
      <c r="BH4" s="269"/>
      <c r="BI4" s="269"/>
      <c r="BJ4" s="269"/>
      <c r="BK4" s="269"/>
      <c r="BL4" s="269"/>
      <c r="BM4" s="270"/>
      <c r="BR4" s="1">
        <v>1</v>
      </c>
      <c r="BS4">
        <v>7</v>
      </c>
      <c r="BU4" s="1">
        <v>0</v>
      </c>
      <c r="BV4">
        <v>6</v>
      </c>
    </row>
    <row r="5" spans="1:74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87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92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02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02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R5">
        <v>3000</v>
      </c>
      <c r="BS5">
        <v>6</v>
      </c>
      <c r="BU5">
        <v>9000</v>
      </c>
      <c r="BV5">
        <v>6</v>
      </c>
    </row>
    <row r="6" spans="1:74">
      <c r="A6" s="10">
        <v>43497</v>
      </c>
      <c r="B6" s="3" t="s">
        <v>46</v>
      </c>
      <c r="C6" s="22">
        <v>0</v>
      </c>
      <c r="D6" s="23">
        <v>4.1666666666666664E-2</v>
      </c>
      <c r="E6" s="181">
        <v>0.621</v>
      </c>
      <c r="F6" s="181">
        <v>0.309</v>
      </c>
      <c r="G6" s="181">
        <v>0.24099999999999999</v>
      </c>
      <c r="H6" s="181">
        <v>0.185</v>
      </c>
      <c r="I6" s="181">
        <v>0.436</v>
      </c>
      <c r="J6" s="181">
        <v>0.28699999999999998</v>
      </c>
      <c r="K6" s="181">
        <v>0.35199999999999998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16150</v>
      </c>
      <c r="V6" s="30">
        <v>16150</v>
      </c>
      <c r="W6" s="30">
        <v>16150</v>
      </c>
      <c r="X6" s="30">
        <v>16150</v>
      </c>
      <c r="Y6" s="30">
        <v>16150</v>
      </c>
      <c r="Z6" s="30">
        <v>16150</v>
      </c>
      <c r="AA6" s="31">
        <v>16150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/>
      <c r="AJ6" s="32"/>
      <c r="AK6" s="33"/>
      <c r="AL6" s="33"/>
      <c r="AM6" s="33"/>
      <c r="AN6" s="33"/>
      <c r="AO6" s="33"/>
      <c r="AP6" s="34"/>
      <c r="AQ6" s="36"/>
      <c r="AR6" s="32" t="str">
        <f t="shared" ref="AR6:AY29" ca="1" si="8">IFERROR(AB6/AJ6,"")</f>
        <v/>
      </c>
      <c r="AS6" s="33" t="str">
        <f t="shared" ca="1" si="8"/>
        <v/>
      </c>
      <c r="AT6" s="33" t="str">
        <f t="shared" ca="1" si="8"/>
        <v/>
      </c>
      <c r="AU6" s="33" t="str">
        <f t="shared" ca="1" si="8"/>
        <v/>
      </c>
      <c r="AV6" s="33" t="str">
        <f t="shared" ca="1" si="8"/>
        <v/>
      </c>
      <c r="AW6" s="33" t="str">
        <f t="shared" ca="1" si="8"/>
        <v/>
      </c>
      <c r="AX6" s="34" t="str">
        <f t="shared" ca="1" si="8"/>
        <v/>
      </c>
      <c r="AY6" s="36" t="str">
        <f t="shared" si="8"/>
        <v/>
      </c>
      <c r="AZ6" s="37">
        <f>IFERROR(U6/6/E6,"")</f>
        <v>4334.4068706387543</v>
      </c>
      <c r="BA6" s="37">
        <f t="shared" ref="BA6:BF29" si="9">IFERROR(V6/6/F6,"")</f>
        <v>8710.8953613807971</v>
      </c>
      <c r="BB6" s="37">
        <f t="shared" si="9"/>
        <v>11168.741355463348</v>
      </c>
      <c r="BC6" s="37">
        <f t="shared" si="9"/>
        <v>14549.549549549549</v>
      </c>
      <c r="BD6" s="37">
        <f t="shared" si="9"/>
        <v>6173.5474006116201</v>
      </c>
      <c r="BE6" s="37">
        <f t="shared" si="9"/>
        <v>9378.6295005807206</v>
      </c>
      <c r="BF6" s="37">
        <f t="shared" si="9"/>
        <v>7646.780303030303</v>
      </c>
      <c r="BG6" s="38">
        <f>VLOOKUP(AZ6,$BR$4:$BS$8,2,TRUE)</f>
        <v>0</v>
      </c>
      <c r="BH6" s="38">
        <f t="shared" ref="BH6:BM6" si="10">VLOOKUP(BA6,$BR$4:$BS$8,2,TRUE)</f>
        <v>0</v>
      </c>
      <c r="BI6" s="38">
        <f t="shared" si="10"/>
        <v>0</v>
      </c>
      <c r="BJ6" s="38">
        <f t="shared" si="10"/>
        <v>0</v>
      </c>
      <c r="BK6" s="38">
        <f t="shared" si="10"/>
        <v>0</v>
      </c>
      <c r="BL6" s="38">
        <f t="shared" si="10"/>
        <v>0</v>
      </c>
      <c r="BM6" s="38">
        <f t="shared" si="10"/>
        <v>0</v>
      </c>
      <c r="BR6">
        <f>BR5+500</f>
        <v>3500</v>
      </c>
      <c r="BS6">
        <v>0</v>
      </c>
      <c r="BU6">
        <f>BU5+500</f>
        <v>9500</v>
      </c>
      <c r="BV6">
        <v>4</v>
      </c>
    </row>
    <row r="7" spans="1:74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0.22900000000000001</v>
      </c>
      <c r="F7" s="181">
        <v>0.11600000000000001</v>
      </c>
      <c r="G7" s="181">
        <v>0.13900000000000001</v>
      </c>
      <c r="H7" s="181">
        <v>0.158</v>
      </c>
      <c r="I7" s="181">
        <v>0.16500000000000001</v>
      </c>
      <c r="J7" s="181">
        <v>8.2000000000000003E-2</v>
      </c>
      <c r="K7" s="181">
        <v>0.184</v>
      </c>
      <c r="L7" s="41">
        <f t="shared" ca="1" si="4"/>
        <v>0</v>
      </c>
      <c r="M7" s="42" t="str">
        <f t="shared" si="5"/>
        <v/>
      </c>
      <c r="N7" s="43" t="str">
        <f t="shared" si="5"/>
        <v/>
      </c>
      <c r="O7" s="43" t="str">
        <f t="shared" si="5"/>
        <v/>
      </c>
      <c r="P7" s="43" t="str">
        <f t="shared" si="5"/>
        <v/>
      </c>
      <c r="Q7" s="43" t="str">
        <f t="shared" si="5"/>
        <v/>
      </c>
      <c r="R7" s="43" t="str">
        <f t="shared" si="5"/>
        <v/>
      </c>
      <c r="S7" s="44" t="str">
        <f t="shared" si="5"/>
        <v/>
      </c>
      <c r="T7" s="45" t="str">
        <f t="shared" ca="1" si="6"/>
        <v>0</v>
      </c>
      <c r="U7" s="46">
        <v>5100</v>
      </c>
      <c r="V7" s="47">
        <v>5100</v>
      </c>
      <c r="W7" s="47">
        <v>5100</v>
      </c>
      <c r="X7" s="47">
        <v>5100</v>
      </c>
      <c r="Y7" s="47">
        <v>5100</v>
      </c>
      <c r="Z7" s="47">
        <v>5100</v>
      </c>
      <c r="AA7" s="48">
        <v>5100</v>
      </c>
      <c r="AB7" s="49" t="e">
        <f t="shared" ca="1" si="7"/>
        <v>#VALUE!</v>
      </c>
      <c r="AC7" s="50" t="e">
        <f t="shared" ca="1" si="7"/>
        <v>#VALUE!</v>
      </c>
      <c r="AD7" s="50" t="e">
        <f t="shared" ca="1" si="7"/>
        <v>#VALUE!</v>
      </c>
      <c r="AE7" s="50" t="e">
        <f t="shared" ca="1" si="7"/>
        <v>#VALUE!</v>
      </c>
      <c r="AF7" s="50" t="e">
        <f t="shared" ca="1" si="7"/>
        <v>#VALUE!</v>
      </c>
      <c r="AG7" s="50" t="e">
        <f t="shared" ca="1" si="7"/>
        <v>#VALUE!</v>
      </c>
      <c r="AH7" s="51" t="e">
        <f t="shared" ca="1" si="7"/>
        <v>#VALUE!</v>
      </c>
      <c r="AI7" s="114"/>
      <c r="AJ7" s="49"/>
      <c r="AK7" s="50"/>
      <c r="AL7" s="50"/>
      <c r="AM7" s="50"/>
      <c r="AN7" s="50"/>
      <c r="AO7" s="50"/>
      <c r="AP7" s="51"/>
      <c r="AQ7" s="52"/>
      <c r="AR7" s="49" t="str">
        <f t="shared" ca="1" si="8"/>
        <v/>
      </c>
      <c r="AS7" s="50" t="str">
        <f t="shared" ca="1" si="8"/>
        <v/>
      </c>
      <c r="AT7" s="50" t="str">
        <f t="shared" ca="1" si="8"/>
        <v/>
      </c>
      <c r="AU7" s="50" t="str">
        <f t="shared" ca="1" si="8"/>
        <v/>
      </c>
      <c r="AV7" s="50" t="str">
        <f t="shared" ca="1" si="8"/>
        <v/>
      </c>
      <c r="AW7" s="50" t="str">
        <f t="shared" ca="1" si="8"/>
        <v/>
      </c>
      <c r="AX7" s="51" t="str">
        <f t="shared" ca="1" si="8"/>
        <v/>
      </c>
      <c r="AY7" s="52" t="str">
        <f t="shared" si="8"/>
        <v/>
      </c>
      <c r="AZ7" s="37">
        <f t="shared" ref="AZ7:AZ29" si="11">IFERROR(U7/6/E7,"")</f>
        <v>3711.7903930131001</v>
      </c>
      <c r="BA7" s="37">
        <f t="shared" si="9"/>
        <v>7327.5862068965516</v>
      </c>
      <c r="BB7" s="37">
        <f t="shared" si="9"/>
        <v>6115.1079136690641</v>
      </c>
      <c r="BC7" s="37">
        <f t="shared" si="9"/>
        <v>5379.7468354430375</v>
      </c>
      <c r="BD7" s="37">
        <f t="shared" si="9"/>
        <v>5151.515151515151</v>
      </c>
      <c r="BE7" s="37">
        <f t="shared" si="9"/>
        <v>10365.853658536585</v>
      </c>
      <c r="BF7" s="37">
        <f t="shared" si="9"/>
        <v>4619.565217391304</v>
      </c>
      <c r="BG7" s="213" t="str">
        <f t="shared" ref="BG7:BG12" si="12">IFERROR(VLOOKUP(AZ7,$BP$3:$BQ$7,2,TRUE),"")</f>
        <v/>
      </c>
      <c r="BH7" s="213" t="str">
        <f t="shared" ref="BH7:BM12" si="13">IFERROR(VLOOKUP(BA7,$BP$3:$BQ$7,2,TRUE),"")</f>
        <v/>
      </c>
      <c r="BI7" s="213" t="str">
        <f t="shared" si="13"/>
        <v/>
      </c>
      <c r="BJ7" s="213" t="str">
        <f t="shared" si="13"/>
        <v/>
      </c>
      <c r="BK7" s="213" t="str">
        <f t="shared" si="13"/>
        <v/>
      </c>
      <c r="BL7" s="213" t="str">
        <f t="shared" si="13"/>
        <v/>
      </c>
      <c r="BM7" s="213" t="str">
        <f t="shared" si="13"/>
        <v/>
      </c>
      <c r="BR7">
        <f>BR6+500</f>
        <v>4000</v>
      </c>
      <c r="BS7">
        <v>0</v>
      </c>
      <c r="BU7">
        <f>BU6+500</f>
        <v>10000</v>
      </c>
      <c r="BV7">
        <v>0</v>
      </c>
    </row>
    <row r="8" spans="1:74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6.9000000000000006E-2</v>
      </c>
      <c r="F8" s="181">
        <v>3.2000000000000001E-2</v>
      </c>
      <c r="G8" s="181">
        <v>0.124</v>
      </c>
      <c r="H8" s="181">
        <v>8.2000000000000003E-2</v>
      </c>
      <c r="I8" s="181">
        <v>7.1999999999999995E-2</v>
      </c>
      <c r="J8" s="181">
        <v>6.8000000000000005E-2</v>
      </c>
      <c r="K8" s="181">
        <v>9.5000000000000001E-2</v>
      </c>
      <c r="L8" s="41">
        <f t="shared" ca="1" si="4"/>
        <v>0</v>
      </c>
      <c r="M8" s="42">
        <f t="shared" si="5"/>
        <v>0</v>
      </c>
      <c r="N8" s="43" t="str">
        <f t="shared" si="5"/>
        <v/>
      </c>
      <c r="O8" s="43" t="str">
        <f t="shared" si="5"/>
        <v/>
      </c>
      <c r="P8" s="43" t="str">
        <f t="shared" si="5"/>
        <v/>
      </c>
      <c r="Q8" s="43">
        <f t="shared" si="5"/>
        <v>0</v>
      </c>
      <c r="R8" s="43" t="str">
        <f t="shared" si="5"/>
        <v/>
      </c>
      <c r="S8" s="44" t="str">
        <f t="shared" si="5"/>
        <v/>
      </c>
      <c r="T8" s="45" t="str">
        <f t="shared" ca="1" si="6"/>
        <v>0</v>
      </c>
      <c r="U8" s="46">
        <v>2975</v>
      </c>
      <c r="V8" s="47">
        <v>2975</v>
      </c>
      <c r="W8" s="47">
        <v>2975</v>
      </c>
      <c r="X8" s="47">
        <v>2975</v>
      </c>
      <c r="Y8" s="47">
        <v>2975</v>
      </c>
      <c r="Z8" s="47">
        <v>2975</v>
      </c>
      <c r="AA8" s="48">
        <v>2975</v>
      </c>
      <c r="AB8" s="49">
        <f t="shared" ca="1" si="7"/>
        <v>0</v>
      </c>
      <c r="AC8" s="50" t="e">
        <f t="shared" ca="1" si="7"/>
        <v>#VALUE!</v>
      </c>
      <c r="AD8" s="50" t="e">
        <f t="shared" ca="1" si="7"/>
        <v>#VALUE!</v>
      </c>
      <c r="AE8" s="50" t="e">
        <f t="shared" ca="1" si="7"/>
        <v>#VALUE!</v>
      </c>
      <c r="AF8" s="50">
        <f t="shared" ca="1" si="7"/>
        <v>0</v>
      </c>
      <c r="AG8" s="50" t="e">
        <f t="shared" ca="1" si="7"/>
        <v>#VALUE!</v>
      </c>
      <c r="AH8" s="51" t="e">
        <f t="shared" ca="1" si="7"/>
        <v>#VALUE!</v>
      </c>
      <c r="AI8" s="114"/>
      <c r="AJ8" s="49">
        <f t="shared" ref="AJ8:AP29" ca="1" si="14">M8*AJ$4*60/$L$4*E8</f>
        <v>0</v>
      </c>
      <c r="AK8" s="50" t="e">
        <f t="shared" ca="1" si="14"/>
        <v>#VALUE!</v>
      </c>
      <c r="AL8" s="50" t="e">
        <f t="shared" ca="1" si="14"/>
        <v>#VALUE!</v>
      </c>
      <c r="AM8" s="50" t="e">
        <f t="shared" ca="1" si="14"/>
        <v>#VALUE!</v>
      </c>
      <c r="AN8" s="50">
        <f t="shared" ca="1" si="14"/>
        <v>0</v>
      </c>
      <c r="AO8" s="50" t="e">
        <f t="shared" ca="1" si="14"/>
        <v>#VALUE!</v>
      </c>
      <c r="AP8" s="51" t="e">
        <f t="shared" ca="1" si="14"/>
        <v>#VALUE!</v>
      </c>
      <c r="AQ8" s="52"/>
      <c r="AR8" s="49" t="str">
        <f t="shared" ca="1" si="8"/>
        <v/>
      </c>
      <c r="AS8" s="50" t="str">
        <f t="shared" ca="1" si="8"/>
        <v/>
      </c>
      <c r="AT8" s="50" t="str">
        <f t="shared" ca="1" si="8"/>
        <v/>
      </c>
      <c r="AU8" s="50" t="str">
        <f t="shared" ca="1" si="8"/>
        <v/>
      </c>
      <c r="AV8" s="50" t="str">
        <f t="shared" ca="1" si="8"/>
        <v/>
      </c>
      <c r="AW8" s="50" t="str">
        <f t="shared" ca="1" si="8"/>
        <v/>
      </c>
      <c r="AX8" s="51" t="str">
        <f t="shared" ca="1" si="8"/>
        <v/>
      </c>
      <c r="AY8" s="52" t="str">
        <f t="shared" si="8"/>
        <v/>
      </c>
      <c r="AZ8" s="37">
        <f t="shared" si="11"/>
        <v>7185.9903381642507</v>
      </c>
      <c r="BA8" s="37">
        <f t="shared" si="9"/>
        <v>15494.791666666666</v>
      </c>
      <c r="BB8" s="37">
        <f t="shared" si="9"/>
        <v>3998.6559139784945</v>
      </c>
      <c r="BC8" s="37">
        <f t="shared" si="9"/>
        <v>6046.7479674796741</v>
      </c>
      <c r="BD8" s="37">
        <f t="shared" si="9"/>
        <v>6886.5740740740739</v>
      </c>
      <c r="BE8" s="37">
        <f t="shared" si="9"/>
        <v>7291.6666666666661</v>
      </c>
      <c r="BF8" s="37">
        <f t="shared" si="9"/>
        <v>5219.2982456140344</v>
      </c>
      <c r="BG8" s="213"/>
      <c r="BH8" s="213" t="str">
        <f t="shared" si="13"/>
        <v/>
      </c>
      <c r="BI8" s="213" t="str">
        <f t="shared" si="13"/>
        <v/>
      </c>
      <c r="BJ8" s="213" t="str">
        <f t="shared" si="13"/>
        <v/>
      </c>
      <c r="BK8" s="213"/>
      <c r="BL8" s="213" t="str">
        <f t="shared" si="13"/>
        <v/>
      </c>
      <c r="BM8" s="213" t="str">
        <f t="shared" si="13"/>
        <v/>
      </c>
      <c r="BR8">
        <f>BR7+500</f>
        <v>4500</v>
      </c>
      <c r="BS8">
        <v>0</v>
      </c>
      <c r="BU8">
        <f>BU7+500</f>
        <v>10500</v>
      </c>
      <c r="BV8">
        <v>0</v>
      </c>
    </row>
    <row r="9" spans="1:74">
      <c r="A9" s="10">
        <v>43586</v>
      </c>
      <c r="B9" s="3" t="s">
        <v>46</v>
      </c>
      <c r="C9" s="39">
        <v>0.125</v>
      </c>
      <c r="D9" s="40">
        <v>0.16666666666666666</v>
      </c>
      <c r="E9" s="181">
        <v>8.4000000000000005E-2</v>
      </c>
      <c r="F9" s="181">
        <v>0.03</v>
      </c>
      <c r="G9" s="181">
        <v>7.0000000000000007E-2</v>
      </c>
      <c r="H9" s="181">
        <v>1.4E-2</v>
      </c>
      <c r="I9" s="181">
        <v>6.7000000000000004E-2</v>
      </c>
      <c r="J9" s="181">
        <v>0.01</v>
      </c>
      <c r="K9" s="181">
        <v>4.9000000000000002E-2</v>
      </c>
      <c r="L9" s="41">
        <f t="shared" ca="1" si="4"/>
        <v>0</v>
      </c>
      <c r="M9" s="42" t="str">
        <f t="shared" si="5"/>
        <v/>
      </c>
      <c r="N9" s="43" t="str">
        <f t="shared" si="5"/>
        <v/>
      </c>
      <c r="O9" s="43" t="str">
        <f t="shared" si="5"/>
        <v/>
      </c>
      <c r="P9" s="43" t="str">
        <f t="shared" si="5"/>
        <v/>
      </c>
      <c r="Q9" s="43" t="str">
        <f t="shared" si="5"/>
        <v/>
      </c>
      <c r="R9" s="43" t="str">
        <f t="shared" si="5"/>
        <v/>
      </c>
      <c r="S9" s="44" t="str">
        <f t="shared" si="5"/>
        <v/>
      </c>
      <c r="T9" s="45" t="str">
        <f t="shared" ca="1" si="6"/>
        <v>0</v>
      </c>
      <c r="U9" s="46">
        <v>2975</v>
      </c>
      <c r="V9" s="47">
        <v>2975</v>
      </c>
      <c r="W9" s="47">
        <v>2975</v>
      </c>
      <c r="X9" s="47">
        <v>2975</v>
      </c>
      <c r="Y9" s="47">
        <v>2975</v>
      </c>
      <c r="Z9" s="47">
        <v>2975</v>
      </c>
      <c r="AA9" s="48">
        <v>2975</v>
      </c>
      <c r="AB9" s="49" t="e">
        <f t="shared" ca="1" si="7"/>
        <v>#VALUE!</v>
      </c>
      <c r="AC9" s="50" t="e">
        <f t="shared" ca="1" si="7"/>
        <v>#VALUE!</v>
      </c>
      <c r="AD9" s="50" t="e">
        <f t="shared" ca="1" si="7"/>
        <v>#VALUE!</v>
      </c>
      <c r="AE9" s="50" t="e">
        <f t="shared" ca="1" si="7"/>
        <v>#VALUE!</v>
      </c>
      <c r="AF9" s="50" t="e">
        <f t="shared" ca="1" si="7"/>
        <v>#VALUE!</v>
      </c>
      <c r="AG9" s="50" t="e">
        <f t="shared" ca="1" si="7"/>
        <v>#VALUE!</v>
      </c>
      <c r="AH9" s="51" t="e">
        <f t="shared" ca="1" si="7"/>
        <v>#VALUE!</v>
      </c>
      <c r="AI9" s="114"/>
      <c r="AJ9" s="49" t="e">
        <f t="shared" ca="1" si="14"/>
        <v>#VALUE!</v>
      </c>
      <c r="AK9" s="50" t="e">
        <f t="shared" ca="1" si="14"/>
        <v>#VALUE!</v>
      </c>
      <c r="AL9" s="50" t="e">
        <f t="shared" ca="1" si="14"/>
        <v>#VALUE!</v>
      </c>
      <c r="AM9" s="50" t="e">
        <f t="shared" ca="1" si="14"/>
        <v>#VALUE!</v>
      </c>
      <c r="AN9" s="50" t="e">
        <f t="shared" ca="1" si="14"/>
        <v>#VALUE!</v>
      </c>
      <c r="AO9" s="50" t="e">
        <f t="shared" ca="1" si="14"/>
        <v>#VALUE!</v>
      </c>
      <c r="AP9" s="51" t="e">
        <f t="shared" ca="1" si="14"/>
        <v>#VALUE!</v>
      </c>
      <c r="AQ9" s="52"/>
      <c r="AR9" s="49" t="str">
        <f t="shared" ca="1" si="8"/>
        <v/>
      </c>
      <c r="AS9" s="50" t="str">
        <f t="shared" ca="1" si="8"/>
        <v/>
      </c>
      <c r="AT9" s="50" t="str">
        <f t="shared" ca="1" si="8"/>
        <v/>
      </c>
      <c r="AU9" s="50" t="str">
        <f t="shared" ca="1" si="8"/>
        <v/>
      </c>
      <c r="AV9" s="50" t="str">
        <f t="shared" ca="1" si="8"/>
        <v/>
      </c>
      <c r="AW9" s="50" t="str">
        <f t="shared" ca="1" si="8"/>
        <v/>
      </c>
      <c r="AX9" s="51" t="str">
        <f t="shared" ca="1" si="8"/>
        <v/>
      </c>
      <c r="AY9" s="52" t="str">
        <f t="shared" si="8"/>
        <v/>
      </c>
      <c r="AZ9" s="37">
        <f t="shared" si="11"/>
        <v>5902.7777777777774</v>
      </c>
      <c r="BA9" s="37">
        <f t="shared" si="9"/>
        <v>16527.777777777777</v>
      </c>
      <c r="BB9" s="37">
        <f t="shared" si="9"/>
        <v>7083.3333333333321</v>
      </c>
      <c r="BC9" s="37">
        <f t="shared" si="9"/>
        <v>35416.666666666664</v>
      </c>
      <c r="BD9" s="37">
        <f t="shared" si="9"/>
        <v>7400.4975124378107</v>
      </c>
      <c r="BE9" s="37">
        <f t="shared" si="9"/>
        <v>49583.333333333328</v>
      </c>
      <c r="BF9" s="37">
        <f t="shared" si="9"/>
        <v>10119.047619047618</v>
      </c>
      <c r="BG9" s="213" t="str">
        <f t="shared" si="12"/>
        <v/>
      </c>
      <c r="BH9" s="213" t="str">
        <f t="shared" si="13"/>
        <v/>
      </c>
      <c r="BI9" s="213" t="str">
        <f t="shared" si="13"/>
        <v/>
      </c>
      <c r="BJ9" s="213" t="str">
        <f t="shared" si="13"/>
        <v/>
      </c>
      <c r="BK9" s="213" t="str">
        <f t="shared" si="13"/>
        <v/>
      </c>
      <c r="BL9" s="213" t="str">
        <f t="shared" si="13"/>
        <v/>
      </c>
      <c r="BM9" s="213" t="str">
        <f t="shared" si="13"/>
        <v/>
      </c>
    </row>
    <row r="10" spans="1:74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8.6999999999999994E-2</v>
      </c>
      <c r="F10" s="181">
        <v>1.7000000000000001E-2</v>
      </c>
      <c r="G10" s="181">
        <v>1.9E-2</v>
      </c>
      <c r="H10" s="181">
        <v>1.2E-2</v>
      </c>
      <c r="I10" s="181">
        <v>1.9E-2</v>
      </c>
      <c r="J10" s="181">
        <v>2.5999999999999999E-2</v>
      </c>
      <c r="K10" s="181">
        <v>0</v>
      </c>
      <c r="L10" s="41">
        <f t="shared" ca="1" si="4"/>
        <v>0</v>
      </c>
      <c r="M10" s="42" t="str">
        <f t="shared" si="5"/>
        <v/>
      </c>
      <c r="N10" s="43" t="str">
        <f t="shared" si="5"/>
        <v/>
      </c>
      <c r="O10" s="43" t="str">
        <f t="shared" si="5"/>
        <v/>
      </c>
      <c r="P10" s="43" t="str">
        <f t="shared" si="5"/>
        <v/>
      </c>
      <c r="Q10" s="43" t="str">
        <f t="shared" si="5"/>
        <v/>
      </c>
      <c r="R10" s="43" t="str">
        <f t="shared" si="5"/>
        <v/>
      </c>
      <c r="S10" s="44" t="str">
        <f t="shared" si="5"/>
        <v/>
      </c>
      <c r="T10" s="45" t="str">
        <f t="shared" ca="1" si="6"/>
        <v>0</v>
      </c>
      <c r="U10" s="46">
        <v>2975</v>
      </c>
      <c r="V10" s="47">
        <v>2975</v>
      </c>
      <c r="W10" s="47">
        <v>2975</v>
      </c>
      <c r="X10" s="47">
        <v>2975</v>
      </c>
      <c r="Y10" s="47">
        <v>2975</v>
      </c>
      <c r="Z10" s="47">
        <v>2975</v>
      </c>
      <c r="AA10" s="48">
        <v>2975</v>
      </c>
      <c r="AB10" s="49" t="e">
        <f t="shared" ca="1" si="7"/>
        <v>#VALUE!</v>
      </c>
      <c r="AC10" s="50" t="e">
        <f t="shared" ca="1" si="7"/>
        <v>#VALUE!</v>
      </c>
      <c r="AD10" s="50" t="e">
        <f t="shared" ca="1" si="7"/>
        <v>#VALUE!</v>
      </c>
      <c r="AE10" s="50" t="e">
        <f t="shared" ca="1" si="7"/>
        <v>#VALUE!</v>
      </c>
      <c r="AF10" s="50" t="e">
        <f t="shared" ca="1" si="7"/>
        <v>#VALUE!</v>
      </c>
      <c r="AG10" s="50" t="e">
        <f t="shared" ca="1" si="7"/>
        <v>#VALUE!</v>
      </c>
      <c r="AH10" s="51" t="e">
        <f t="shared" ca="1" si="7"/>
        <v>#VALUE!</v>
      </c>
      <c r="AI10" s="114"/>
      <c r="AJ10" s="49" t="e">
        <f t="shared" ca="1" si="14"/>
        <v>#VALUE!</v>
      </c>
      <c r="AK10" s="50" t="e">
        <f t="shared" ca="1" si="14"/>
        <v>#VALUE!</v>
      </c>
      <c r="AL10" s="50" t="e">
        <f t="shared" ca="1" si="14"/>
        <v>#VALUE!</v>
      </c>
      <c r="AM10" s="50" t="e">
        <f t="shared" ca="1" si="14"/>
        <v>#VALUE!</v>
      </c>
      <c r="AN10" s="50" t="e">
        <f t="shared" ca="1" si="14"/>
        <v>#VALUE!</v>
      </c>
      <c r="AO10" s="50" t="e">
        <f t="shared" ca="1" si="14"/>
        <v>#VALUE!</v>
      </c>
      <c r="AP10" s="51" t="e">
        <f t="shared" ca="1" si="14"/>
        <v>#VALUE!</v>
      </c>
      <c r="AQ10" s="52"/>
      <c r="AR10" s="49" t="str">
        <f t="shared" ca="1" si="8"/>
        <v/>
      </c>
      <c r="AS10" s="50" t="str">
        <f t="shared" ca="1" si="8"/>
        <v/>
      </c>
      <c r="AT10" s="50" t="str">
        <f t="shared" ca="1" si="8"/>
        <v/>
      </c>
      <c r="AU10" s="50" t="str">
        <f t="shared" ca="1" si="8"/>
        <v/>
      </c>
      <c r="AV10" s="50" t="str">
        <f t="shared" ca="1" si="8"/>
        <v/>
      </c>
      <c r="AW10" s="50" t="str">
        <f t="shared" ca="1" si="8"/>
        <v/>
      </c>
      <c r="AX10" s="51" t="str">
        <f t="shared" ca="1" si="8"/>
        <v/>
      </c>
      <c r="AY10" s="52" t="str">
        <f t="shared" si="8"/>
        <v/>
      </c>
      <c r="AZ10" s="37">
        <f t="shared" si="11"/>
        <v>5699.2337164750961</v>
      </c>
      <c r="BA10" s="37">
        <f t="shared" si="9"/>
        <v>29166.666666666664</v>
      </c>
      <c r="BB10" s="37">
        <f t="shared" si="9"/>
        <v>26096.491228070176</v>
      </c>
      <c r="BC10" s="37">
        <f t="shared" si="9"/>
        <v>41319.444444444445</v>
      </c>
      <c r="BD10" s="37">
        <f t="shared" si="9"/>
        <v>26096.491228070176</v>
      </c>
      <c r="BE10" s="37">
        <f t="shared" si="9"/>
        <v>19070.51282051282</v>
      </c>
      <c r="BF10" s="37" t="str">
        <f t="shared" si="9"/>
        <v/>
      </c>
      <c r="BG10" s="213" t="str">
        <f t="shared" si="12"/>
        <v/>
      </c>
      <c r="BH10" s="213" t="str">
        <f t="shared" si="13"/>
        <v/>
      </c>
      <c r="BI10" s="213" t="str">
        <f t="shared" si="13"/>
        <v/>
      </c>
      <c r="BJ10" s="213" t="str">
        <f t="shared" si="13"/>
        <v/>
      </c>
      <c r="BK10" s="213" t="str">
        <f t="shared" si="13"/>
        <v/>
      </c>
      <c r="BL10" s="213" t="str">
        <f t="shared" si="13"/>
        <v/>
      </c>
      <c r="BM10" s="213" t="str">
        <f t="shared" si="13"/>
        <v/>
      </c>
    </row>
    <row r="11" spans="1:74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2.5000000000000001E-2</v>
      </c>
      <c r="F11" s="181">
        <v>6.4000000000000001E-2</v>
      </c>
      <c r="G11" s="181">
        <v>6.8000000000000005E-2</v>
      </c>
      <c r="H11" s="181">
        <v>8.0000000000000002E-3</v>
      </c>
      <c r="I11" s="181">
        <v>3.4000000000000002E-2</v>
      </c>
      <c r="J11" s="181">
        <v>4.2000000000000003E-2</v>
      </c>
      <c r="K11" s="181">
        <v>7.0000000000000001E-3</v>
      </c>
      <c r="L11" s="41">
        <f t="shared" ca="1" si="4"/>
        <v>0</v>
      </c>
      <c r="M11" s="42" t="str">
        <f t="shared" si="5"/>
        <v/>
      </c>
      <c r="N11" s="43" t="str">
        <f t="shared" si="5"/>
        <v/>
      </c>
      <c r="O11" s="43" t="str">
        <f t="shared" si="5"/>
        <v/>
      </c>
      <c r="P11" s="43" t="str">
        <f t="shared" si="5"/>
        <v/>
      </c>
      <c r="Q11" s="43" t="str">
        <f t="shared" si="5"/>
        <v/>
      </c>
      <c r="R11" s="43" t="str">
        <f t="shared" si="5"/>
        <v/>
      </c>
      <c r="S11" s="44" t="str">
        <f t="shared" si="5"/>
        <v/>
      </c>
      <c r="T11" s="45" t="str">
        <f t="shared" ca="1" si="6"/>
        <v>0</v>
      </c>
      <c r="U11" s="46">
        <v>2975</v>
      </c>
      <c r="V11" s="47">
        <v>2975</v>
      </c>
      <c r="W11" s="47">
        <v>2975</v>
      </c>
      <c r="X11" s="47">
        <v>2975</v>
      </c>
      <c r="Y11" s="47">
        <v>2975</v>
      </c>
      <c r="Z11" s="47">
        <v>2975</v>
      </c>
      <c r="AA11" s="48">
        <v>2975</v>
      </c>
      <c r="AB11" s="49" t="e">
        <f t="shared" ca="1" si="7"/>
        <v>#VALUE!</v>
      </c>
      <c r="AC11" s="50" t="e">
        <f t="shared" ca="1" si="7"/>
        <v>#VALUE!</v>
      </c>
      <c r="AD11" s="50" t="e">
        <f t="shared" ca="1" si="7"/>
        <v>#VALUE!</v>
      </c>
      <c r="AE11" s="50" t="e">
        <f t="shared" ca="1" si="7"/>
        <v>#VALUE!</v>
      </c>
      <c r="AF11" s="50" t="e">
        <f t="shared" ca="1" si="7"/>
        <v>#VALUE!</v>
      </c>
      <c r="AG11" s="50" t="e">
        <f t="shared" ca="1" si="7"/>
        <v>#VALUE!</v>
      </c>
      <c r="AH11" s="51" t="e">
        <f t="shared" ca="1" si="7"/>
        <v>#VALUE!</v>
      </c>
      <c r="AI11" s="114"/>
      <c r="AJ11" s="49" t="e">
        <f t="shared" ca="1" si="14"/>
        <v>#VALUE!</v>
      </c>
      <c r="AK11" s="50" t="e">
        <f t="shared" ca="1" si="14"/>
        <v>#VALUE!</v>
      </c>
      <c r="AL11" s="50" t="e">
        <f t="shared" ca="1" si="14"/>
        <v>#VALUE!</v>
      </c>
      <c r="AM11" s="50" t="e">
        <f t="shared" ca="1" si="14"/>
        <v>#VALUE!</v>
      </c>
      <c r="AN11" s="50" t="e">
        <f t="shared" ca="1" si="14"/>
        <v>#VALUE!</v>
      </c>
      <c r="AO11" s="50" t="e">
        <f t="shared" ca="1" si="14"/>
        <v>#VALUE!</v>
      </c>
      <c r="AP11" s="51" t="e">
        <f t="shared" ca="1" si="14"/>
        <v>#VALUE!</v>
      </c>
      <c r="AQ11" s="52"/>
      <c r="AR11" s="49" t="str">
        <f t="shared" ca="1" si="8"/>
        <v/>
      </c>
      <c r="AS11" s="50" t="str">
        <f t="shared" ca="1" si="8"/>
        <v/>
      </c>
      <c r="AT11" s="50" t="str">
        <f t="shared" ca="1" si="8"/>
        <v/>
      </c>
      <c r="AU11" s="50" t="str">
        <f t="shared" ca="1" si="8"/>
        <v/>
      </c>
      <c r="AV11" s="50" t="str">
        <f t="shared" ca="1" si="8"/>
        <v/>
      </c>
      <c r="AW11" s="50" t="str">
        <f t="shared" ca="1" si="8"/>
        <v/>
      </c>
      <c r="AX11" s="51" t="str">
        <f t="shared" ca="1" si="8"/>
        <v/>
      </c>
      <c r="AY11" s="52" t="str">
        <f t="shared" si="8"/>
        <v/>
      </c>
      <c r="AZ11" s="37">
        <f t="shared" si="11"/>
        <v>19833.333333333332</v>
      </c>
      <c r="BA11" s="37">
        <f t="shared" si="9"/>
        <v>7747.395833333333</v>
      </c>
      <c r="BB11" s="37">
        <f t="shared" si="9"/>
        <v>7291.6666666666661</v>
      </c>
      <c r="BC11" s="37">
        <f t="shared" si="9"/>
        <v>61979.166666666664</v>
      </c>
      <c r="BD11" s="37">
        <f t="shared" si="9"/>
        <v>14583.333333333332</v>
      </c>
      <c r="BE11" s="37">
        <f t="shared" si="9"/>
        <v>11805.555555555555</v>
      </c>
      <c r="BF11" s="37">
        <f t="shared" si="9"/>
        <v>70833.333333333328</v>
      </c>
      <c r="BG11" s="213" t="str">
        <f t="shared" si="12"/>
        <v/>
      </c>
      <c r="BH11" s="213" t="str">
        <f t="shared" si="13"/>
        <v/>
      </c>
      <c r="BI11" s="213" t="str">
        <f t="shared" si="13"/>
        <v/>
      </c>
      <c r="BJ11" s="213" t="str">
        <f t="shared" si="13"/>
        <v/>
      </c>
      <c r="BK11" s="213" t="str">
        <f t="shared" si="13"/>
        <v/>
      </c>
      <c r="BL11" s="213" t="str">
        <f t="shared" si="13"/>
        <v/>
      </c>
      <c r="BM11" s="213" t="str">
        <f t="shared" si="13"/>
        <v/>
      </c>
    </row>
    <row r="12" spans="1:74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5.1999999999999998E-2</v>
      </c>
      <c r="F12" s="181">
        <v>7.2999999999999995E-2</v>
      </c>
      <c r="G12" s="181">
        <v>0.09</v>
      </c>
      <c r="H12" s="181">
        <v>0.1</v>
      </c>
      <c r="I12" s="181">
        <v>6.6000000000000003E-2</v>
      </c>
      <c r="J12" s="181">
        <v>0.19800000000000001</v>
      </c>
      <c r="K12" s="181">
        <v>6.8000000000000005E-2</v>
      </c>
      <c r="L12" s="41">
        <f t="shared" ca="1" si="4"/>
        <v>0</v>
      </c>
      <c r="M12" s="42" t="str">
        <f t="shared" si="5"/>
        <v/>
      </c>
      <c r="N12" s="43" t="str">
        <f t="shared" si="5"/>
        <v/>
      </c>
      <c r="O12" s="43" t="str">
        <f t="shared" si="5"/>
        <v/>
      </c>
      <c r="P12" s="43">
        <f t="shared" si="5"/>
        <v>0</v>
      </c>
      <c r="Q12" s="43">
        <f t="shared" si="5"/>
        <v>0</v>
      </c>
      <c r="R12" s="43" t="str">
        <f t="shared" si="5"/>
        <v/>
      </c>
      <c r="S12" s="44" t="str">
        <f t="shared" si="5"/>
        <v/>
      </c>
      <c r="T12" s="45" t="str">
        <f t="shared" ca="1" si="6"/>
        <v>0</v>
      </c>
      <c r="U12" s="46">
        <v>2975</v>
      </c>
      <c r="V12" s="47">
        <v>2975</v>
      </c>
      <c r="W12" s="47">
        <v>2975</v>
      </c>
      <c r="X12" s="47">
        <v>2975</v>
      </c>
      <c r="Y12" s="47">
        <v>2975</v>
      </c>
      <c r="Z12" s="47">
        <v>2975</v>
      </c>
      <c r="AA12" s="48">
        <v>2975</v>
      </c>
      <c r="AB12" s="49" t="e">
        <f t="shared" ca="1" si="7"/>
        <v>#VALUE!</v>
      </c>
      <c r="AC12" s="50" t="e">
        <f t="shared" ca="1" si="7"/>
        <v>#VALUE!</v>
      </c>
      <c r="AD12" s="50" t="e">
        <f t="shared" ca="1" si="7"/>
        <v>#VALUE!</v>
      </c>
      <c r="AE12" s="50">
        <f t="shared" ca="1" si="7"/>
        <v>0</v>
      </c>
      <c r="AF12" s="50">
        <f t="shared" ca="1" si="7"/>
        <v>0</v>
      </c>
      <c r="AG12" s="50" t="e">
        <f t="shared" ca="1" si="7"/>
        <v>#VALUE!</v>
      </c>
      <c r="AH12" s="51" t="e">
        <f t="shared" ca="1" si="7"/>
        <v>#VALUE!</v>
      </c>
      <c r="AI12" s="114"/>
      <c r="AJ12" s="49" t="e">
        <f t="shared" ca="1" si="14"/>
        <v>#VALUE!</v>
      </c>
      <c r="AK12" s="50" t="e">
        <f t="shared" ca="1" si="14"/>
        <v>#VALUE!</v>
      </c>
      <c r="AL12" s="50" t="e">
        <f t="shared" ca="1" si="14"/>
        <v>#VALUE!</v>
      </c>
      <c r="AM12" s="50">
        <f t="shared" ca="1" si="14"/>
        <v>0</v>
      </c>
      <c r="AN12" s="50">
        <f t="shared" ca="1" si="14"/>
        <v>0</v>
      </c>
      <c r="AO12" s="50" t="e">
        <f t="shared" ca="1" si="14"/>
        <v>#VALUE!</v>
      </c>
      <c r="AP12" s="51" t="e">
        <f t="shared" ca="1" si="14"/>
        <v>#VALUE!</v>
      </c>
      <c r="AQ12" s="52"/>
      <c r="AR12" s="49" t="str">
        <f t="shared" ca="1" si="8"/>
        <v/>
      </c>
      <c r="AS12" s="50" t="str">
        <f t="shared" ca="1" si="8"/>
        <v/>
      </c>
      <c r="AT12" s="50" t="str">
        <f t="shared" ca="1" si="8"/>
        <v/>
      </c>
      <c r="AU12" s="50" t="str">
        <f t="shared" ca="1" si="8"/>
        <v/>
      </c>
      <c r="AV12" s="50" t="str">
        <f t="shared" ca="1" si="8"/>
        <v/>
      </c>
      <c r="AW12" s="50" t="str">
        <f t="shared" ca="1" si="8"/>
        <v/>
      </c>
      <c r="AX12" s="51" t="str">
        <f t="shared" ca="1" si="8"/>
        <v/>
      </c>
      <c r="AY12" s="52" t="str">
        <f t="shared" si="8"/>
        <v/>
      </c>
      <c r="AZ12" s="37">
        <f t="shared" si="11"/>
        <v>9535.2564102564102</v>
      </c>
      <c r="BA12" s="37">
        <f t="shared" si="9"/>
        <v>6792.2374429223746</v>
      </c>
      <c r="BB12" s="37">
        <f t="shared" si="9"/>
        <v>5509.2592592592591</v>
      </c>
      <c r="BC12" s="37">
        <f t="shared" si="9"/>
        <v>4958.333333333333</v>
      </c>
      <c r="BD12" s="37">
        <f t="shared" si="9"/>
        <v>7512.6262626262624</v>
      </c>
      <c r="BE12" s="37">
        <f t="shared" si="9"/>
        <v>2504.2087542087538</v>
      </c>
      <c r="BF12" s="37">
        <f t="shared" si="9"/>
        <v>7291.6666666666661</v>
      </c>
      <c r="BG12" s="213" t="str">
        <f t="shared" si="12"/>
        <v/>
      </c>
      <c r="BH12" s="213" t="str">
        <f t="shared" si="13"/>
        <v/>
      </c>
      <c r="BI12" s="213" t="str">
        <f t="shared" si="13"/>
        <v/>
      </c>
      <c r="BJ12" s="213"/>
      <c r="BK12" s="213"/>
      <c r="BL12" s="213" t="str">
        <f t="shared" si="13"/>
        <v/>
      </c>
      <c r="BM12" s="213" t="str">
        <f t="shared" si="13"/>
        <v/>
      </c>
    </row>
    <row r="13" spans="1:74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0.129</v>
      </c>
      <c r="F13" s="181">
        <v>0.46800000000000003</v>
      </c>
      <c r="G13" s="181">
        <v>0.60299999999999998</v>
      </c>
      <c r="H13" s="181">
        <v>0.55900000000000005</v>
      </c>
      <c r="I13" s="181">
        <v>0.439</v>
      </c>
      <c r="J13" s="181">
        <v>0.77500000000000002</v>
      </c>
      <c r="K13" s="181">
        <v>0.47099999999999997</v>
      </c>
      <c r="L13" s="41">
        <f t="shared" ca="1" si="4"/>
        <v>1014</v>
      </c>
      <c r="M13" s="42">
        <f t="shared" si="5"/>
        <v>0</v>
      </c>
      <c r="N13" s="43">
        <f t="shared" si="5"/>
        <v>6</v>
      </c>
      <c r="O13" s="43">
        <f t="shared" si="5"/>
        <v>7</v>
      </c>
      <c r="P13" s="43">
        <f t="shared" si="5"/>
        <v>7</v>
      </c>
      <c r="Q13" s="43">
        <f t="shared" si="5"/>
        <v>6</v>
      </c>
      <c r="R13" s="43">
        <f t="shared" si="5"/>
        <v>7</v>
      </c>
      <c r="S13" s="44">
        <f t="shared" si="5"/>
        <v>6</v>
      </c>
      <c r="T13" s="45">
        <f t="shared" ca="1" si="6"/>
        <v>169</v>
      </c>
      <c r="U13" s="46">
        <v>8500</v>
      </c>
      <c r="V13" s="47">
        <v>8500</v>
      </c>
      <c r="W13" s="47">
        <v>8500</v>
      </c>
      <c r="X13" s="47">
        <v>8500</v>
      </c>
      <c r="Y13" s="47">
        <v>8500</v>
      </c>
      <c r="Z13" s="47">
        <v>8500</v>
      </c>
      <c r="AA13" s="48">
        <v>8500</v>
      </c>
      <c r="AB13" s="49">
        <f t="shared" ca="1" si="7"/>
        <v>0</v>
      </c>
      <c r="AC13" s="50">
        <f t="shared" ca="1" si="7"/>
        <v>204000</v>
      </c>
      <c r="AD13" s="50">
        <f t="shared" ca="1" si="7"/>
        <v>238000</v>
      </c>
      <c r="AE13" s="50">
        <f t="shared" ca="1" si="7"/>
        <v>238000</v>
      </c>
      <c r="AF13" s="50">
        <f t="shared" ca="1" si="7"/>
        <v>204000</v>
      </c>
      <c r="AG13" s="50">
        <f t="shared" ca="1" si="7"/>
        <v>297500</v>
      </c>
      <c r="AH13" s="51">
        <f t="shared" ca="1" si="7"/>
        <v>255000</v>
      </c>
      <c r="AI13" s="114">
        <f t="shared" ref="AI13:AI29" ca="1" si="15">SUM(AB13:AH13)</f>
        <v>1436500</v>
      </c>
      <c r="AJ13" s="49">
        <f t="shared" ca="1" si="14"/>
        <v>0</v>
      </c>
      <c r="AK13" s="50">
        <f t="shared" ca="1" si="14"/>
        <v>67.39200000000001</v>
      </c>
      <c r="AL13" s="50">
        <f t="shared" ca="1" si="14"/>
        <v>101.304</v>
      </c>
      <c r="AM13" s="50">
        <f t="shared" ca="1" si="14"/>
        <v>93.912000000000006</v>
      </c>
      <c r="AN13" s="50">
        <f t="shared" ca="1" si="14"/>
        <v>63.216000000000001</v>
      </c>
      <c r="AO13" s="50">
        <f t="shared" ca="1" si="14"/>
        <v>162.75</v>
      </c>
      <c r="AP13" s="51">
        <f t="shared" ca="1" si="14"/>
        <v>84.78</v>
      </c>
      <c r="AQ13" s="52">
        <f t="shared" ref="AQ13:AQ29" ca="1" si="16">SUM(AJ13:AP13)</f>
        <v>573.35400000000004</v>
      </c>
      <c r="AR13" s="49" t="str">
        <f t="shared" ca="1" si="8"/>
        <v/>
      </c>
      <c r="AS13" s="50">
        <f t="shared" ca="1" si="8"/>
        <v>3027.0655270655266</v>
      </c>
      <c r="AT13" s="50">
        <f t="shared" ca="1" si="8"/>
        <v>2349.3642896627971</v>
      </c>
      <c r="AU13" s="50">
        <f t="shared" ca="1" si="8"/>
        <v>2534.2874180083481</v>
      </c>
      <c r="AV13" s="50">
        <f t="shared" ca="1" si="8"/>
        <v>3227.0311313591496</v>
      </c>
      <c r="AW13" s="50">
        <f t="shared" ca="1" si="8"/>
        <v>1827.9569892473119</v>
      </c>
      <c r="AX13" s="51">
        <f t="shared" ca="1" si="8"/>
        <v>3007.7848549186128</v>
      </c>
      <c r="AY13" s="52">
        <f t="shared" ca="1" si="8"/>
        <v>2505.4329436962153</v>
      </c>
      <c r="AZ13" s="37">
        <f t="shared" si="11"/>
        <v>10981.912144702843</v>
      </c>
      <c r="BA13" s="37">
        <f t="shared" si="9"/>
        <v>3027.065527065527</v>
      </c>
      <c r="BB13" s="37">
        <f t="shared" si="9"/>
        <v>2349.3642896627975</v>
      </c>
      <c r="BC13" s="37">
        <f t="shared" si="9"/>
        <v>2534.2874180083481</v>
      </c>
      <c r="BD13" s="37">
        <f t="shared" si="9"/>
        <v>3227.0311313591496</v>
      </c>
      <c r="BE13" s="37">
        <f t="shared" si="9"/>
        <v>1827.9569892473119</v>
      </c>
      <c r="BF13" s="37">
        <f t="shared" si="9"/>
        <v>3007.7848549186133</v>
      </c>
      <c r="BG13" s="38">
        <f t="shared" ref="BG13:BG25" si="17">VLOOKUP(AZ13,$BR$4:$BS$8,2,TRUE)</f>
        <v>0</v>
      </c>
      <c r="BH13" s="38">
        <f t="shared" ref="BH13:BH25" si="18">VLOOKUP(BA13,$BR$4:$BS$8,2,TRUE)</f>
        <v>6</v>
      </c>
      <c r="BI13" s="38">
        <f t="shared" ref="BI13:BI25" si="19">VLOOKUP(BB13,$BR$4:$BS$8,2,TRUE)</f>
        <v>7</v>
      </c>
      <c r="BJ13" s="38">
        <f t="shared" ref="BJ13:BJ25" si="20">VLOOKUP(BC13,$BR$4:$BS$8,2,TRUE)</f>
        <v>7</v>
      </c>
      <c r="BK13" s="38">
        <f t="shared" ref="BK13:BK25" si="21">VLOOKUP(BD13,$BR$4:$BS$8,2,TRUE)</f>
        <v>6</v>
      </c>
      <c r="BL13" s="38">
        <f t="shared" ref="BL13:BL25" si="22">VLOOKUP(BE13,$BR$4:$BS$8,2,TRUE)</f>
        <v>7</v>
      </c>
      <c r="BM13" s="38">
        <f t="shared" ref="BM13:BM25" si="23">VLOOKUP(BF13,$BR$4:$BS$8,2,TRUE)</f>
        <v>6</v>
      </c>
    </row>
    <row r="14" spans="1:74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0.32100000000000001</v>
      </c>
      <c r="F14" s="181">
        <v>0.70699999999999996</v>
      </c>
      <c r="G14" s="181">
        <v>0.53100000000000003</v>
      </c>
      <c r="H14" s="181">
        <v>0.61399999999999999</v>
      </c>
      <c r="I14" s="181">
        <v>0.38100000000000001</v>
      </c>
      <c r="J14" s="181">
        <v>0.435</v>
      </c>
      <c r="K14" s="181">
        <v>0.44600000000000001</v>
      </c>
      <c r="L14" s="41">
        <f t="shared" ca="1" si="4"/>
        <v>480</v>
      </c>
      <c r="M14" s="42">
        <f t="shared" si="5"/>
        <v>0</v>
      </c>
      <c r="N14" s="43">
        <f t="shared" si="5"/>
        <v>7</v>
      </c>
      <c r="O14" s="43">
        <f t="shared" si="5"/>
        <v>6</v>
      </c>
      <c r="P14" s="43">
        <f t="shared" si="5"/>
        <v>7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80</v>
      </c>
      <c r="U14" s="46">
        <v>10710</v>
      </c>
      <c r="V14" s="47">
        <v>10710</v>
      </c>
      <c r="W14" s="47">
        <v>10710</v>
      </c>
      <c r="X14" s="47">
        <v>10710</v>
      </c>
      <c r="Y14" s="47">
        <v>10710</v>
      </c>
      <c r="Z14" s="47">
        <v>10710</v>
      </c>
      <c r="AA14" s="48">
        <v>10710</v>
      </c>
      <c r="AB14" s="49">
        <f t="shared" ca="1" si="7"/>
        <v>0</v>
      </c>
      <c r="AC14" s="50">
        <f t="shared" ca="1" si="7"/>
        <v>299880</v>
      </c>
      <c r="AD14" s="50">
        <f t="shared" ca="1" si="7"/>
        <v>257040</v>
      </c>
      <c r="AE14" s="50">
        <f t="shared" ca="1" si="7"/>
        <v>299880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14">
        <f t="shared" ca="1" si="15"/>
        <v>856800</v>
      </c>
      <c r="AJ14" s="49">
        <f t="shared" ca="1" si="14"/>
        <v>0</v>
      </c>
      <c r="AK14" s="50">
        <f t="shared" ca="1" si="14"/>
        <v>118.776</v>
      </c>
      <c r="AL14" s="50">
        <f t="shared" ca="1" si="14"/>
        <v>76.463999999999999</v>
      </c>
      <c r="AM14" s="50">
        <f t="shared" ca="1" si="14"/>
        <v>103.152</v>
      </c>
      <c r="AN14" s="50">
        <f t="shared" ca="1" si="14"/>
        <v>0</v>
      </c>
      <c r="AO14" s="50">
        <f t="shared" ca="1" si="14"/>
        <v>0</v>
      </c>
      <c r="AP14" s="51">
        <f t="shared" ca="1" si="14"/>
        <v>0</v>
      </c>
      <c r="AQ14" s="52">
        <f t="shared" ca="1" si="16"/>
        <v>298.392</v>
      </c>
      <c r="AR14" s="49" t="str">
        <f t="shared" ca="1" si="8"/>
        <v/>
      </c>
      <c r="AS14" s="50">
        <f t="shared" ca="1" si="8"/>
        <v>2524.7524752475247</v>
      </c>
      <c r="AT14" s="50">
        <f t="shared" ca="1" si="8"/>
        <v>3361.5819209039551</v>
      </c>
      <c r="AU14" s="50">
        <f t="shared" ca="1" si="8"/>
        <v>2907.1661237785015</v>
      </c>
      <c r="AV14" s="50" t="str">
        <f t="shared" ca="1" si="8"/>
        <v/>
      </c>
      <c r="AW14" s="50" t="str">
        <f t="shared" ca="1" si="8"/>
        <v/>
      </c>
      <c r="AX14" s="51" t="str">
        <f t="shared" ca="1" si="8"/>
        <v/>
      </c>
      <c r="AY14" s="52">
        <f t="shared" ca="1" si="8"/>
        <v>2871.3906539049303</v>
      </c>
      <c r="AZ14" s="37">
        <f t="shared" si="11"/>
        <v>5560.7476635514022</v>
      </c>
      <c r="BA14" s="37">
        <f t="shared" si="9"/>
        <v>2524.7524752475247</v>
      </c>
      <c r="BB14" s="37">
        <f t="shared" si="9"/>
        <v>3361.5819209039546</v>
      </c>
      <c r="BC14" s="37">
        <f t="shared" si="9"/>
        <v>2907.1661237785015</v>
      </c>
      <c r="BD14" s="37">
        <f t="shared" si="9"/>
        <v>4685.0393700787399</v>
      </c>
      <c r="BE14" s="37">
        <f t="shared" si="9"/>
        <v>4103.4482758620688</v>
      </c>
      <c r="BF14" s="37">
        <f t="shared" si="9"/>
        <v>4002.2421524663678</v>
      </c>
      <c r="BG14" s="38">
        <f t="shared" si="17"/>
        <v>0</v>
      </c>
      <c r="BH14" s="38">
        <f t="shared" si="18"/>
        <v>7</v>
      </c>
      <c r="BI14" s="38">
        <f t="shared" si="19"/>
        <v>6</v>
      </c>
      <c r="BJ14" s="38">
        <f t="shared" si="20"/>
        <v>7</v>
      </c>
      <c r="BK14" s="38">
        <f t="shared" si="21"/>
        <v>0</v>
      </c>
      <c r="BL14" s="38">
        <f t="shared" si="22"/>
        <v>0</v>
      </c>
      <c r="BM14" s="38">
        <f t="shared" si="23"/>
        <v>0</v>
      </c>
    </row>
    <row r="15" spans="1:74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0.28599999999999998</v>
      </c>
      <c r="F15" s="181">
        <v>0.67400000000000004</v>
      </c>
      <c r="G15" s="181">
        <v>0.47399999999999998</v>
      </c>
      <c r="H15" s="181">
        <v>0.37</v>
      </c>
      <c r="I15" s="181">
        <v>0.38100000000000001</v>
      </c>
      <c r="J15" s="181">
        <v>0.52900000000000003</v>
      </c>
      <c r="K15" s="181">
        <v>0.38800000000000001</v>
      </c>
      <c r="L15" s="41">
        <f t="shared" ca="1" si="4"/>
        <v>1044</v>
      </c>
      <c r="M15" s="42">
        <f t="shared" si="5"/>
        <v>0</v>
      </c>
      <c r="N15" s="43">
        <f t="shared" si="5"/>
        <v>7</v>
      </c>
      <c r="O15" s="43">
        <f t="shared" si="5"/>
        <v>7</v>
      </c>
      <c r="P15" s="43">
        <f t="shared" si="5"/>
        <v>6</v>
      </c>
      <c r="Q15" s="43">
        <f t="shared" si="5"/>
        <v>6</v>
      </c>
      <c r="R15" s="43">
        <f t="shared" si="5"/>
        <v>7</v>
      </c>
      <c r="S15" s="44">
        <f t="shared" si="5"/>
        <v>7</v>
      </c>
      <c r="T15" s="45">
        <f t="shared" ca="1" si="6"/>
        <v>174</v>
      </c>
      <c r="U15" s="46">
        <v>6885</v>
      </c>
      <c r="V15" s="47">
        <v>6885</v>
      </c>
      <c r="W15" s="47">
        <v>6885</v>
      </c>
      <c r="X15" s="47">
        <v>6885</v>
      </c>
      <c r="Y15" s="47">
        <v>6885</v>
      </c>
      <c r="Z15" s="47">
        <v>6885</v>
      </c>
      <c r="AA15" s="48">
        <v>6885</v>
      </c>
      <c r="AB15" s="49">
        <f t="shared" ca="1" si="7"/>
        <v>0</v>
      </c>
      <c r="AC15" s="50">
        <f t="shared" ca="1" si="7"/>
        <v>192780</v>
      </c>
      <c r="AD15" s="50">
        <f t="shared" ca="1" si="7"/>
        <v>192780</v>
      </c>
      <c r="AE15" s="50">
        <f t="shared" ca="1" si="7"/>
        <v>165240</v>
      </c>
      <c r="AF15" s="50">
        <f t="shared" ca="1" si="7"/>
        <v>165240</v>
      </c>
      <c r="AG15" s="50">
        <f t="shared" ca="1" si="7"/>
        <v>240975</v>
      </c>
      <c r="AH15" s="51">
        <f t="shared" ca="1" si="7"/>
        <v>240975</v>
      </c>
      <c r="AI15" s="114">
        <f t="shared" ca="1" si="15"/>
        <v>1197990</v>
      </c>
      <c r="AJ15" s="49">
        <f t="shared" ca="1" si="14"/>
        <v>0</v>
      </c>
      <c r="AK15" s="50">
        <f t="shared" ca="1" si="14"/>
        <v>113.23200000000001</v>
      </c>
      <c r="AL15" s="50">
        <f t="shared" ca="1" si="14"/>
        <v>79.631999999999991</v>
      </c>
      <c r="AM15" s="50">
        <f t="shared" ca="1" si="14"/>
        <v>53.28</v>
      </c>
      <c r="AN15" s="50">
        <f t="shared" ca="1" si="14"/>
        <v>54.864000000000004</v>
      </c>
      <c r="AO15" s="50">
        <f t="shared" ca="1" si="14"/>
        <v>111.09</v>
      </c>
      <c r="AP15" s="51">
        <f t="shared" ca="1" si="14"/>
        <v>81.48</v>
      </c>
      <c r="AQ15" s="52">
        <f t="shared" ca="1" si="16"/>
        <v>493.57800000000009</v>
      </c>
      <c r="AR15" s="49" t="str">
        <f t="shared" ca="1" si="8"/>
        <v/>
      </c>
      <c r="AS15" s="50">
        <f t="shared" ca="1" si="8"/>
        <v>1702.5222551928782</v>
      </c>
      <c r="AT15" s="50">
        <f t="shared" ca="1" si="8"/>
        <v>2420.8860759493673</v>
      </c>
      <c r="AU15" s="50">
        <f t="shared" ca="1" si="8"/>
        <v>3101.3513513513512</v>
      </c>
      <c r="AV15" s="50">
        <f t="shared" ca="1" si="8"/>
        <v>3011.8110236220468</v>
      </c>
      <c r="AW15" s="50">
        <f t="shared" ca="1" si="8"/>
        <v>2169.1871455576561</v>
      </c>
      <c r="AX15" s="51">
        <f t="shared" ca="1" si="8"/>
        <v>2957.4742268041236</v>
      </c>
      <c r="AY15" s="52">
        <f t="shared" ca="1" si="8"/>
        <v>2427.1543707377555</v>
      </c>
      <c r="AZ15" s="37">
        <f t="shared" si="11"/>
        <v>4012.2377622377626</v>
      </c>
      <c r="BA15" s="37">
        <f t="shared" si="9"/>
        <v>1702.5222551928782</v>
      </c>
      <c r="BB15" s="37">
        <f t="shared" si="9"/>
        <v>2420.8860759493673</v>
      </c>
      <c r="BC15" s="37">
        <f t="shared" si="9"/>
        <v>3101.3513513513512</v>
      </c>
      <c r="BD15" s="37">
        <f t="shared" si="9"/>
        <v>3011.8110236220473</v>
      </c>
      <c r="BE15" s="37">
        <f t="shared" si="9"/>
        <v>2169.1871455576556</v>
      </c>
      <c r="BF15" s="37">
        <f t="shared" si="9"/>
        <v>2957.4742268041236</v>
      </c>
      <c r="BG15" s="38">
        <f t="shared" si="17"/>
        <v>0</v>
      </c>
      <c r="BH15" s="38">
        <f t="shared" si="18"/>
        <v>7</v>
      </c>
      <c r="BI15" s="38">
        <f t="shared" si="19"/>
        <v>7</v>
      </c>
      <c r="BJ15" s="38">
        <f t="shared" si="20"/>
        <v>6</v>
      </c>
      <c r="BK15" s="38">
        <f t="shared" si="21"/>
        <v>6</v>
      </c>
      <c r="BL15" s="38">
        <f t="shared" si="22"/>
        <v>7</v>
      </c>
      <c r="BM15" s="38">
        <f t="shared" si="23"/>
        <v>7</v>
      </c>
    </row>
    <row r="16" spans="1:74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0.45300000000000001</v>
      </c>
      <c r="F16" s="181">
        <v>0.56200000000000006</v>
      </c>
      <c r="G16" s="181">
        <v>0.376</v>
      </c>
      <c r="H16" s="181">
        <v>0.22800000000000001</v>
      </c>
      <c r="I16" s="181">
        <v>0.28100000000000003</v>
      </c>
      <c r="J16" s="181">
        <v>0.26900000000000002</v>
      </c>
      <c r="K16" s="181">
        <v>0.30599999999999999</v>
      </c>
      <c r="L16" s="41">
        <f t="shared" ca="1" si="4"/>
        <v>726</v>
      </c>
      <c r="M16" s="42">
        <f t="shared" si="5"/>
        <v>7</v>
      </c>
      <c r="N16" s="43">
        <f t="shared" si="5"/>
        <v>7</v>
      </c>
      <c r="O16" s="43">
        <f t="shared" si="5"/>
        <v>7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6</v>
      </c>
      <c r="T16" s="45">
        <f t="shared" ca="1" si="6"/>
        <v>121</v>
      </c>
      <c r="U16" s="46">
        <v>5950</v>
      </c>
      <c r="V16" s="47">
        <v>5950</v>
      </c>
      <c r="W16" s="47">
        <v>5950</v>
      </c>
      <c r="X16" s="47">
        <v>5950</v>
      </c>
      <c r="Y16" s="47">
        <v>5950</v>
      </c>
      <c r="Z16" s="47">
        <v>5950</v>
      </c>
      <c r="AA16" s="48">
        <v>5950</v>
      </c>
      <c r="AB16" s="49">
        <f t="shared" ca="1" si="7"/>
        <v>208250</v>
      </c>
      <c r="AC16" s="50">
        <f t="shared" ca="1" si="7"/>
        <v>166600</v>
      </c>
      <c r="AD16" s="50">
        <f t="shared" ca="1" si="7"/>
        <v>166600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178500</v>
      </c>
      <c r="AI16" s="114">
        <f t="shared" ca="1" si="15"/>
        <v>719950</v>
      </c>
      <c r="AJ16" s="49">
        <f t="shared" ca="1" si="14"/>
        <v>95.13000000000001</v>
      </c>
      <c r="AK16" s="50">
        <f t="shared" ca="1" si="14"/>
        <v>94.416000000000011</v>
      </c>
      <c r="AL16" s="50">
        <f t="shared" ca="1" si="14"/>
        <v>63.167999999999999</v>
      </c>
      <c r="AM16" s="50">
        <f t="shared" ca="1" si="14"/>
        <v>0</v>
      </c>
      <c r="AN16" s="50">
        <f t="shared" ca="1" si="14"/>
        <v>0</v>
      </c>
      <c r="AO16" s="50">
        <f t="shared" ca="1" si="14"/>
        <v>0</v>
      </c>
      <c r="AP16" s="51">
        <f t="shared" ca="1" si="14"/>
        <v>55.08</v>
      </c>
      <c r="AQ16" s="52">
        <f t="shared" ca="1" si="16"/>
        <v>307.79400000000004</v>
      </c>
      <c r="AR16" s="49">
        <f t="shared" ca="1" si="8"/>
        <v>2189.109639440765</v>
      </c>
      <c r="AS16" s="50">
        <f t="shared" ca="1" si="8"/>
        <v>1764.5314353499405</v>
      </c>
      <c r="AT16" s="50">
        <f t="shared" ca="1" si="8"/>
        <v>2637.4113475177305</v>
      </c>
      <c r="AU16" s="50" t="str">
        <f t="shared" ca="1" si="8"/>
        <v/>
      </c>
      <c r="AV16" s="50" t="str">
        <f t="shared" ca="1" si="8"/>
        <v/>
      </c>
      <c r="AW16" s="50" t="str">
        <f t="shared" ca="1" si="8"/>
        <v/>
      </c>
      <c r="AX16" s="51">
        <f t="shared" ca="1" si="8"/>
        <v>3240.7407407407409</v>
      </c>
      <c r="AY16" s="52">
        <f t="shared" ca="1" si="8"/>
        <v>2339.064439202843</v>
      </c>
      <c r="AZ16" s="37">
        <f t="shared" si="11"/>
        <v>2189.109639440765</v>
      </c>
      <c r="BA16" s="37">
        <f t="shared" si="9"/>
        <v>1764.5314353499405</v>
      </c>
      <c r="BB16" s="37">
        <f t="shared" si="9"/>
        <v>2637.4113475177305</v>
      </c>
      <c r="BC16" s="37">
        <f t="shared" si="9"/>
        <v>4349.415204678362</v>
      </c>
      <c r="BD16" s="37">
        <f t="shared" si="9"/>
        <v>3529.0628706998809</v>
      </c>
      <c r="BE16" s="37">
        <f t="shared" si="9"/>
        <v>3686.4931846344484</v>
      </c>
      <c r="BF16" s="37">
        <f t="shared" si="9"/>
        <v>3240.7407407407409</v>
      </c>
      <c r="BG16" s="38">
        <f t="shared" si="17"/>
        <v>7</v>
      </c>
      <c r="BH16" s="38">
        <f t="shared" si="18"/>
        <v>7</v>
      </c>
      <c r="BI16" s="38">
        <f t="shared" si="19"/>
        <v>7</v>
      </c>
      <c r="BJ16" s="38">
        <f t="shared" si="20"/>
        <v>0</v>
      </c>
      <c r="BK16" s="38">
        <f t="shared" si="21"/>
        <v>0</v>
      </c>
      <c r="BL16" s="38">
        <f t="shared" si="22"/>
        <v>0</v>
      </c>
      <c r="BM16" s="38">
        <f t="shared" si="23"/>
        <v>6</v>
      </c>
    </row>
    <row r="17" spans="2:65">
      <c r="B17" s="3" t="s">
        <v>50</v>
      </c>
      <c r="C17" s="39">
        <v>0.45833333333333331</v>
      </c>
      <c r="D17" s="40">
        <v>0.5</v>
      </c>
      <c r="E17" s="181">
        <v>0.30299999999999999</v>
      </c>
      <c r="F17" s="181">
        <v>0.32200000000000001</v>
      </c>
      <c r="G17" s="181">
        <v>0.21</v>
      </c>
      <c r="H17" s="181">
        <v>0.495</v>
      </c>
      <c r="I17" s="181">
        <v>0.26700000000000002</v>
      </c>
      <c r="J17" s="181">
        <v>0.254</v>
      </c>
      <c r="K17" s="181">
        <v>0.128</v>
      </c>
      <c r="L17" s="41">
        <f t="shared" ca="1" si="4"/>
        <v>168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7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28</v>
      </c>
      <c r="U17" s="46">
        <v>7395</v>
      </c>
      <c r="V17" s="47">
        <v>7395</v>
      </c>
      <c r="W17" s="47">
        <v>7395</v>
      </c>
      <c r="X17" s="47">
        <v>7395</v>
      </c>
      <c r="Y17" s="47">
        <v>7395</v>
      </c>
      <c r="Z17" s="47">
        <v>7395</v>
      </c>
      <c r="AA17" s="48">
        <v>7395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207060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14">
        <f t="shared" ca="1" si="15"/>
        <v>207060</v>
      </c>
      <c r="AJ17" s="49">
        <f t="shared" ca="1" si="14"/>
        <v>0</v>
      </c>
      <c r="AK17" s="50">
        <f t="shared" ca="1" si="14"/>
        <v>0</v>
      </c>
      <c r="AL17" s="50">
        <f t="shared" ca="1" si="14"/>
        <v>0</v>
      </c>
      <c r="AM17" s="50">
        <f t="shared" ca="1" si="14"/>
        <v>83.16</v>
      </c>
      <c r="AN17" s="50">
        <f t="shared" ca="1" si="14"/>
        <v>0</v>
      </c>
      <c r="AO17" s="50">
        <f t="shared" ca="1" si="14"/>
        <v>0</v>
      </c>
      <c r="AP17" s="51">
        <f t="shared" ca="1" si="14"/>
        <v>0</v>
      </c>
      <c r="AQ17" s="52">
        <f t="shared" ca="1" si="16"/>
        <v>83.16</v>
      </c>
      <c r="AR17" s="49" t="str">
        <f t="shared" ca="1" si="8"/>
        <v/>
      </c>
      <c r="AS17" s="50" t="str">
        <f t="shared" ca="1" si="8"/>
        <v/>
      </c>
      <c r="AT17" s="50" t="str">
        <f t="shared" ca="1" si="8"/>
        <v/>
      </c>
      <c r="AU17" s="50">
        <f t="shared" ca="1" si="8"/>
        <v>2489.8989898989898</v>
      </c>
      <c r="AV17" s="50" t="str">
        <f t="shared" ca="1" si="8"/>
        <v/>
      </c>
      <c r="AW17" s="50" t="str">
        <f t="shared" ca="1" si="8"/>
        <v/>
      </c>
      <c r="AX17" s="51" t="str">
        <f t="shared" ca="1" si="8"/>
        <v/>
      </c>
      <c r="AY17" s="52">
        <f t="shared" ca="1" si="8"/>
        <v>2489.8989898989898</v>
      </c>
      <c r="AZ17" s="37">
        <f t="shared" si="11"/>
        <v>4067.6567656765678</v>
      </c>
      <c r="BA17" s="37">
        <f t="shared" si="9"/>
        <v>3827.6397515527951</v>
      </c>
      <c r="BB17" s="37">
        <f t="shared" si="9"/>
        <v>5869.0476190476193</v>
      </c>
      <c r="BC17" s="37">
        <f t="shared" si="9"/>
        <v>2489.8989898989898</v>
      </c>
      <c r="BD17" s="37">
        <f t="shared" si="9"/>
        <v>4616.104868913857</v>
      </c>
      <c r="BE17" s="37">
        <f t="shared" si="9"/>
        <v>4852.3622047244098</v>
      </c>
      <c r="BF17" s="37">
        <f t="shared" si="9"/>
        <v>9628.90625</v>
      </c>
      <c r="BG17" s="38">
        <f t="shared" si="17"/>
        <v>0</v>
      </c>
      <c r="BH17" s="38">
        <f t="shared" si="18"/>
        <v>0</v>
      </c>
      <c r="BI17" s="38">
        <f t="shared" si="19"/>
        <v>0</v>
      </c>
      <c r="BJ17" s="38">
        <f t="shared" si="20"/>
        <v>7</v>
      </c>
      <c r="BK17" s="38">
        <f t="shared" si="21"/>
        <v>0</v>
      </c>
      <c r="BL17" s="38">
        <f t="shared" si="22"/>
        <v>0</v>
      </c>
      <c r="BM17" s="38">
        <f t="shared" si="23"/>
        <v>0</v>
      </c>
    </row>
    <row r="18" spans="2:65">
      <c r="B18" s="3" t="s">
        <v>51</v>
      </c>
      <c r="C18" s="39">
        <v>0.5</v>
      </c>
      <c r="D18" s="40">
        <v>0.54166666666666663</v>
      </c>
      <c r="E18" s="181">
        <v>0.45</v>
      </c>
      <c r="F18" s="181">
        <v>0.41199999999999998</v>
      </c>
      <c r="G18" s="181">
        <v>0.33500000000000002</v>
      </c>
      <c r="H18" s="181">
        <v>0.47199999999999998</v>
      </c>
      <c r="I18" s="181">
        <v>0.443</v>
      </c>
      <c r="J18" s="181">
        <v>0.28100000000000003</v>
      </c>
      <c r="K18" s="181">
        <v>0.31900000000000001</v>
      </c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46">
        <v>10200</v>
      </c>
      <c r="V18" s="47">
        <v>10200</v>
      </c>
      <c r="W18" s="47">
        <v>10200</v>
      </c>
      <c r="X18" s="47">
        <v>10200</v>
      </c>
      <c r="Y18" s="47">
        <v>10200</v>
      </c>
      <c r="Z18" s="47">
        <v>10200</v>
      </c>
      <c r="AA18" s="48">
        <v>10200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14">
        <f t="shared" ca="1" si="15"/>
        <v>0</v>
      </c>
      <c r="AJ18" s="49">
        <f t="shared" ca="1" si="14"/>
        <v>0</v>
      </c>
      <c r="AK18" s="50">
        <f t="shared" ca="1" si="14"/>
        <v>0</v>
      </c>
      <c r="AL18" s="50">
        <f t="shared" ca="1" si="14"/>
        <v>0</v>
      </c>
      <c r="AM18" s="50">
        <f t="shared" ca="1" si="14"/>
        <v>0</v>
      </c>
      <c r="AN18" s="50">
        <f t="shared" ca="1" si="14"/>
        <v>0</v>
      </c>
      <c r="AO18" s="50">
        <f t="shared" ca="1" si="14"/>
        <v>0</v>
      </c>
      <c r="AP18" s="51">
        <f t="shared" ca="1" si="14"/>
        <v>0</v>
      </c>
      <c r="AQ18" s="52">
        <f t="shared" ca="1" si="16"/>
        <v>0</v>
      </c>
      <c r="AR18" s="49" t="str">
        <f t="shared" ca="1" si="8"/>
        <v/>
      </c>
      <c r="AS18" s="50" t="str">
        <f t="shared" ca="1" si="8"/>
        <v/>
      </c>
      <c r="AT18" s="50" t="str">
        <f t="shared" ca="1" si="8"/>
        <v/>
      </c>
      <c r="AU18" s="50" t="str">
        <f t="shared" ca="1" si="8"/>
        <v/>
      </c>
      <c r="AV18" s="50" t="str">
        <f t="shared" ca="1" si="8"/>
        <v/>
      </c>
      <c r="AW18" s="50" t="str">
        <f t="shared" ca="1" si="8"/>
        <v/>
      </c>
      <c r="AX18" s="51" t="str">
        <f t="shared" ca="1" si="8"/>
        <v/>
      </c>
      <c r="AY18" s="52" t="str">
        <f t="shared" ca="1" si="8"/>
        <v/>
      </c>
      <c r="AZ18" s="37">
        <f t="shared" si="11"/>
        <v>3777.7777777777778</v>
      </c>
      <c r="BA18" s="37">
        <f t="shared" si="9"/>
        <v>4126.2135922330099</v>
      </c>
      <c r="BB18" s="37">
        <f t="shared" si="9"/>
        <v>5074.6268656716411</v>
      </c>
      <c r="BC18" s="37">
        <f t="shared" si="9"/>
        <v>3601.6949152542375</v>
      </c>
      <c r="BD18" s="37">
        <f t="shared" si="9"/>
        <v>3837.4717832957108</v>
      </c>
      <c r="BE18" s="37">
        <f t="shared" si="9"/>
        <v>6049.8220640569389</v>
      </c>
      <c r="BF18" s="37">
        <f t="shared" si="9"/>
        <v>5329.1536050156737</v>
      </c>
      <c r="BG18" s="38">
        <f t="shared" si="17"/>
        <v>0</v>
      </c>
      <c r="BH18" s="38">
        <f t="shared" si="18"/>
        <v>0</v>
      </c>
      <c r="BI18" s="38">
        <f t="shared" si="19"/>
        <v>0</v>
      </c>
      <c r="BJ18" s="38">
        <f t="shared" si="20"/>
        <v>0</v>
      </c>
      <c r="BK18" s="38">
        <f t="shared" si="21"/>
        <v>0</v>
      </c>
      <c r="BL18" s="38">
        <f t="shared" si="22"/>
        <v>0</v>
      </c>
      <c r="BM18" s="38">
        <f t="shared" si="23"/>
        <v>0</v>
      </c>
    </row>
    <row r="19" spans="2:65">
      <c r="B19" s="3" t="s">
        <v>51</v>
      </c>
      <c r="C19" s="39">
        <v>0.54166666666666663</v>
      </c>
      <c r="D19" s="40">
        <v>0.58333333333333337</v>
      </c>
      <c r="E19" s="181">
        <v>0.28100000000000003</v>
      </c>
      <c r="F19" s="181">
        <v>0.29099999999999998</v>
      </c>
      <c r="G19" s="181">
        <v>0.27200000000000002</v>
      </c>
      <c r="H19" s="181">
        <v>0.218</v>
      </c>
      <c r="I19" s="181">
        <v>0.307</v>
      </c>
      <c r="J19" s="181">
        <v>0.307</v>
      </c>
      <c r="K19" s="181">
        <v>0.33400000000000002</v>
      </c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46">
        <v>11772.5</v>
      </c>
      <c r="V19" s="46">
        <v>11772.5</v>
      </c>
      <c r="W19" s="46">
        <v>11772.5</v>
      </c>
      <c r="X19" s="46">
        <v>11772.5</v>
      </c>
      <c r="Y19" s="46">
        <v>11772.5</v>
      </c>
      <c r="Z19" s="46">
        <v>11772.5</v>
      </c>
      <c r="AA19" s="46">
        <v>11772.5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14">
        <f t="shared" ca="1" si="15"/>
        <v>0</v>
      </c>
      <c r="AJ19" s="49">
        <f t="shared" ca="1" si="14"/>
        <v>0</v>
      </c>
      <c r="AK19" s="50">
        <f t="shared" ca="1" si="14"/>
        <v>0</v>
      </c>
      <c r="AL19" s="50">
        <f t="shared" ca="1" si="14"/>
        <v>0</v>
      </c>
      <c r="AM19" s="50">
        <f t="shared" ca="1" si="14"/>
        <v>0</v>
      </c>
      <c r="AN19" s="50">
        <f t="shared" ca="1" si="14"/>
        <v>0</v>
      </c>
      <c r="AO19" s="50">
        <f t="shared" ca="1" si="14"/>
        <v>0</v>
      </c>
      <c r="AP19" s="51">
        <f t="shared" ca="1" si="14"/>
        <v>0</v>
      </c>
      <c r="AQ19" s="52">
        <f t="shared" ca="1" si="16"/>
        <v>0</v>
      </c>
      <c r="AR19" s="49" t="str">
        <f t="shared" ca="1" si="8"/>
        <v/>
      </c>
      <c r="AS19" s="50" t="str">
        <f t="shared" ca="1" si="8"/>
        <v/>
      </c>
      <c r="AT19" s="50" t="str">
        <f t="shared" ca="1" si="8"/>
        <v/>
      </c>
      <c r="AU19" s="50" t="str">
        <f t="shared" ca="1" si="8"/>
        <v/>
      </c>
      <c r="AV19" s="50" t="str">
        <f t="shared" ca="1" si="8"/>
        <v/>
      </c>
      <c r="AW19" s="50" t="str">
        <f t="shared" ca="1" si="8"/>
        <v/>
      </c>
      <c r="AX19" s="51" t="str">
        <f t="shared" ca="1" si="8"/>
        <v/>
      </c>
      <c r="AY19" s="52" t="str">
        <f t="shared" ca="1" si="8"/>
        <v/>
      </c>
      <c r="AZ19" s="37">
        <f t="shared" si="11"/>
        <v>6982.5029655990502</v>
      </c>
      <c r="BA19" s="37">
        <f t="shared" si="9"/>
        <v>6742.5544100801835</v>
      </c>
      <c r="BB19" s="37">
        <f t="shared" si="9"/>
        <v>7213.5416666666661</v>
      </c>
      <c r="BC19" s="37">
        <f t="shared" si="9"/>
        <v>9000.3822629969418</v>
      </c>
      <c r="BD19" s="37">
        <f t="shared" si="9"/>
        <v>6391.1509229098801</v>
      </c>
      <c r="BE19" s="37">
        <f t="shared" si="9"/>
        <v>6391.1509229098801</v>
      </c>
      <c r="BF19" s="37">
        <f t="shared" si="9"/>
        <v>5874.5009980039913</v>
      </c>
      <c r="BG19" s="38">
        <f t="shared" si="17"/>
        <v>0</v>
      </c>
      <c r="BH19" s="38">
        <f t="shared" si="18"/>
        <v>0</v>
      </c>
      <c r="BI19" s="38">
        <f t="shared" si="19"/>
        <v>0</v>
      </c>
      <c r="BJ19" s="38">
        <f t="shared" si="20"/>
        <v>0</v>
      </c>
      <c r="BK19" s="38">
        <f t="shared" si="21"/>
        <v>0</v>
      </c>
      <c r="BL19" s="38">
        <f t="shared" si="22"/>
        <v>0</v>
      </c>
      <c r="BM19" s="38">
        <f t="shared" si="23"/>
        <v>0</v>
      </c>
    </row>
    <row r="20" spans="2:65">
      <c r="B20" s="3" t="s">
        <v>52</v>
      </c>
      <c r="C20" s="39">
        <v>0.58333333333333337</v>
      </c>
      <c r="D20" s="40">
        <v>0.625</v>
      </c>
      <c r="E20" s="181">
        <v>0.159</v>
      </c>
      <c r="F20" s="181">
        <v>0.34100000000000003</v>
      </c>
      <c r="G20" s="181">
        <v>0.48199999999999998</v>
      </c>
      <c r="H20" s="181">
        <v>0.34699999999999998</v>
      </c>
      <c r="I20" s="181">
        <v>0.41699999999999998</v>
      </c>
      <c r="J20" s="181">
        <v>0.36299999999999999</v>
      </c>
      <c r="K20" s="181">
        <v>0.38700000000000001</v>
      </c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46">
        <v>10880</v>
      </c>
      <c r="V20" s="47">
        <v>10880</v>
      </c>
      <c r="W20" s="47">
        <v>10880</v>
      </c>
      <c r="X20" s="47">
        <v>10880</v>
      </c>
      <c r="Y20" s="47">
        <v>10880</v>
      </c>
      <c r="Z20" s="47">
        <v>10880</v>
      </c>
      <c r="AA20" s="48">
        <v>10880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114">
        <f t="shared" ca="1" si="15"/>
        <v>0</v>
      </c>
      <c r="AJ20" s="49">
        <f t="shared" ca="1" si="14"/>
        <v>0</v>
      </c>
      <c r="AK20" s="50">
        <f t="shared" ca="1" si="14"/>
        <v>0</v>
      </c>
      <c r="AL20" s="50">
        <f t="shared" ca="1" si="14"/>
        <v>0</v>
      </c>
      <c r="AM20" s="50">
        <f t="shared" ca="1" si="14"/>
        <v>0</v>
      </c>
      <c r="AN20" s="50">
        <f t="shared" ca="1" si="14"/>
        <v>0</v>
      </c>
      <c r="AO20" s="50">
        <f t="shared" ca="1" si="14"/>
        <v>0</v>
      </c>
      <c r="AP20" s="51">
        <f t="shared" ca="1" si="14"/>
        <v>0</v>
      </c>
      <c r="AQ20" s="52">
        <f t="shared" ca="1" si="16"/>
        <v>0</v>
      </c>
      <c r="AR20" s="49" t="str">
        <f t="shared" ca="1" si="8"/>
        <v/>
      </c>
      <c r="AS20" s="50" t="str">
        <f t="shared" ca="1" si="8"/>
        <v/>
      </c>
      <c r="AT20" s="50" t="str">
        <f t="shared" ca="1" si="8"/>
        <v/>
      </c>
      <c r="AU20" s="50" t="str">
        <f t="shared" ca="1" si="8"/>
        <v/>
      </c>
      <c r="AV20" s="50" t="str">
        <f t="shared" ca="1" si="8"/>
        <v/>
      </c>
      <c r="AW20" s="50" t="str">
        <f t="shared" ca="1" si="8"/>
        <v/>
      </c>
      <c r="AX20" s="51" t="str">
        <f t="shared" ca="1" si="8"/>
        <v/>
      </c>
      <c r="AY20" s="52" t="str">
        <f t="shared" ca="1" si="8"/>
        <v/>
      </c>
      <c r="AZ20" s="37">
        <f t="shared" si="11"/>
        <v>11404.612159329139</v>
      </c>
      <c r="BA20" s="37">
        <f t="shared" si="9"/>
        <v>5317.6930596285429</v>
      </c>
      <c r="BB20" s="37">
        <f t="shared" si="9"/>
        <v>3762.1023513139694</v>
      </c>
      <c r="BC20" s="37">
        <f t="shared" si="9"/>
        <v>5225.7444764649381</v>
      </c>
      <c r="BD20" s="37">
        <f t="shared" si="9"/>
        <v>4348.5211830535573</v>
      </c>
      <c r="BE20" s="37">
        <f t="shared" si="9"/>
        <v>4995.4086317722677</v>
      </c>
      <c r="BF20" s="37">
        <f t="shared" si="9"/>
        <v>4685.6158484065454</v>
      </c>
      <c r="BG20" s="38">
        <f t="shared" si="17"/>
        <v>0</v>
      </c>
      <c r="BH20" s="38">
        <f t="shared" si="18"/>
        <v>0</v>
      </c>
      <c r="BI20" s="38">
        <f t="shared" si="19"/>
        <v>0</v>
      </c>
      <c r="BJ20" s="38">
        <f t="shared" si="20"/>
        <v>0</v>
      </c>
      <c r="BK20" s="38">
        <f t="shared" si="21"/>
        <v>0</v>
      </c>
      <c r="BL20" s="38">
        <f t="shared" si="22"/>
        <v>0</v>
      </c>
      <c r="BM20" s="38">
        <f t="shared" si="23"/>
        <v>0</v>
      </c>
    </row>
    <row r="21" spans="2:65">
      <c r="B21" s="3" t="s">
        <v>52</v>
      </c>
      <c r="C21" s="39">
        <v>0.625</v>
      </c>
      <c r="D21" s="40">
        <v>0.66666666666666663</v>
      </c>
      <c r="E21" s="181">
        <v>0.33600000000000002</v>
      </c>
      <c r="F21" s="181">
        <v>0.28399999999999997</v>
      </c>
      <c r="G21" s="181">
        <v>0.53100000000000003</v>
      </c>
      <c r="H21" s="181">
        <v>0.44900000000000001</v>
      </c>
      <c r="I21" s="181">
        <v>0.45800000000000002</v>
      </c>
      <c r="J21" s="181">
        <v>0.75</v>
      </c>
      <c r="K21" s="181">
        <v>0.26100000000000001</v>
      </c>
      <c r="L21" s="41">
        <f t="shared" ca="1" si="4"/>
        <v>210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7</v>
      </c>
      <c r="S21" s="44">
        <f t="shared" si="5"/>
        <v>0</v>
      </c>
      <c r="T21" s="45">
        <f t="shared" ca="1" si="6"/>
        <v>35</v>
      </c>
      <c r="U21" s="46">
        <v>11543</v>
      </c>
      <c r="V21" s="47">
        <v>11543</v>
      </c>
      <c r="W21" s="47">
        <v>11543</v>
      </c>
      <c r="X21" s="47">
        <v>11543</v>
      </c>
      <c r="Y21" s="47">
        <v>11543</v>
      </c>
      <c r="Z21" s="47">
        <v>11543</v>
      </c>
      <c r="AA21" s="48">
        <v>11543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404005</v>
      </c>
      <c r="AH21" s="51">
        <f t="shared" ca="1" si="7"/>
        <v>0</v>
      </c>
      <c r="AI21" s="114">
        <f t="shared" ca="1" si="15"/>
        <v>404005</v>
      </c>
      <c r="AJ21" s="49">
        <f t="shared" ca="1" si="14"/>
        <v>0</v>
      </c>
      <c r="AK21" s="50">
        <f t="shared" ca="1" si="14"/>
        <v>0</v>
      </c>
      <c r="AL21" s="50">
        <f t="shared" ca="1" si="14"/>
        <v>0</v>
      </c>
      <c r="AM21" s="50">
        <f t="shared" ca="1" si="14"/>
        <v>0</v>
      </c>
      <c r="AN21" s="50">
        <f t="shared" ca="1" si="14"/>
        <v>0</v>
      </c>
      <c r="AO21" s="50">
        <f t="shared" ca="1" si="14"/>
        <v>157.5</v>
      </c>
      <c r="AP21" s="51">
        <f t="shared" ca="1" si="14"/>
        <v>0</v>
      </c>
      <c r="AQ21" s="52">
        <f t="shared" ca="1" si="16"/>
        <v>157.5</v>
      </c>
      <c r="AR21" s="49" t="str">
        <f t="shared" ca="1" si="8"/>
        <v/>
      </c>
      <c r="AS21" s="50" t="str">
        <f t="shared" ca="1" si="8"/>
        <v/>
      </c>
      <c r="AT21" s="50" t="str">
        <f t="shared" ca="1" si="8"/>
        <v/>
      </c>
      <c r="AU21" s="50" t="str">
        <f t="shared" ca="1" si="8"/>
        <v/>
      </c>
      <c r="AV21" s="50" t="str">
        <f t="shared" ca="1" si="8"/>
        <v/>
      </c>
      <c r="AW21" s="50">
        <f t="shared" ca="1" si="8"/>
        <v>2565.1111111111113</v>
      </c>
      <c r="AX21" s="51" t="str">
        <f t="shared" ca="1" si="8"/>
        <v/>
      </c>
      <c r="AY21" s="52">
        <f t="shared" ca="1" si="8"/>
        <v>2565.1111111111113</v>
      </c>
      <c r="AZ21" s="37">
        <f t="shared" si="11"/>
        <v>5725.6944444444434</v>
      </c>
      <c r="BA21" s="37">
        <f t="shared" si="9"/>
        <v>6774.0610328638504</v>
      </c>
      <c r="BB21" s="37">
        <f t="shared" si="9"/>
        <v>3623.0382925298177</v>
      </c>
      <c r="BC21" s="37">
        <f t="shared" si="9"/>
        <v>4284.7067557535265</v>
      </c>
      <c r="BD21" s="37">
        <f t="shared" si="9"/>
        <v>4200.5094614264917</v>
      </c>
      <c r="BE21" s="37">
        <f t="shared" si="9"/>
        <v>2565.1111111111109</v>
      </c>
      <c r="BF21" s="37">
        <f t="shared" si="9"/>
        <v>7371.0089399744566</v>
      </c>
      <c r="BG21" s="38">
        <f t="shared" si="17"/>
        <v>0</v>
      </c>
      <c r="BH21" s="38">
        <f t="shared" si="18"/>
        <v>0</v>
      </c>
      <c r="BI21" s="38">
        <f t="shared" si="19"/>
        <v>0</v>
      </c>
      <c r="BJ21" s="38">
        <f t="shared" si="20"/>
        <v>0</v>
      </c>
      <c r="BK21" s="38">
        <f t="shared" si="21"/>
        <v>0</v>
      </c>
      <c r="BL21" s="38">
        <f t="shared" si="22"/>
        <v>7</v>
      </c>
      <c r="BM21" s="38">
        <f t="shared" si="23"/>
        <v>0</v>
      </c>
    </row>
    <row r="22" spans="2:65">
      <c r="B22" s="3" t="s">
        <v>52</v>
      </c>
      <c r="C22" s="39">
        <v>0.66666666666666663</v>
      </c>
      <c r="D22" s="40">
        <v>0.70833333333333337</v>
      </c>
      <c r="E22" s="181">
        <v>0.27500000000000002</v>
      </c>
      <c r="F22" s="181">
        <v>0.33900000000000002</v>
      </c>
      <c r="G22" s="181">
        <v>0.27</v>
      </c>
      <c r="H22" s="181">
        <v>0.35599999999999998</v>
      </c>
      <c r="I22" s="181">
        <v>0.28199999999999997</v>
      </c>
      <c r="J22" s="181">
        <v>0.378</v>
      </c>
      <c r="K22" s="181">
        <v>0.114</v>
      </c>
      <c r="L22" s="41">
        <f t="shared" ca="1" si="4"/>
        <v>324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6</v>
      </c>
      <c r="Q22" s="43">
        <f t="shared" si="5"/>
        <v>0</v>
      </c>
      <c r="R22" s="43">
        <f t="shared" si="5"/>
        <v>6</v>
      </c>
      <c r="S22" s="44">
        <f t="shared" si="5"/>
        <v>0</v>
      </c>
      <c r="T22" s="45">
        <f t="shared" ca="1" si="6"/>
        <v>54</v>
      </c>
      <c r="U22" s="46">
        <v>7395</v>
      </c>
      <c r="V22" s="47">
        <v>7395</v>
      </c>
      <c r="W22" s="47">
        <v>7395</v>
      </c>
      <c r="X22" s="47">
        <v>7395</v>
      </c>
      <c r="Y22" s="47">
        <v>7395</v>
      </c>
      <c r="Z22" s="47">
        <v>7395</v>
      </c>
      <c r="AA22" s="48">
        <v>7395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177480</v>
      </c>
      <c r="AF22" s="50">
        <f t="shared" ca="1" si="7"/>
        <v>0</v>
      </c>
      <c r="AG22" s="50">
        <f t="shared" ca="1" si="7"/>
        <v>221850</v>
      </c>
      <c r="AH22" s="51">
        <f t="shared" ca="1" si="7"/>
        <v>0</v>
      </c>
      <c r="AI22" s="114">
        <f t="shared" ca="1" si="15"/>
        <v>399330</v>
      </c>
      <c r="AJ22" s="49">
        <f t="shared" ca="1" si="14"/>
        <v>0</v>
      </c>
      <c r="AK22" s="50">
        <f t="shared" ca="1" si="14"/>
        <v>0</v>
      </c>
      <c r="AL22" s="50">
        <f t="shared" ca="1" si="14"/>
        <v>0</v>
      </c>
      <c r="AM22" s="50">
        <f t="shared" ca="1" si="14"/>
        <v>51.263999999999996</v>
      </c>
      <c r="AN22" s="50">
        <f t="shared" ca="1" si="14"/>
        <v>0</v>
      </c>
      <c r="AO22" s="50">
        <f t="shared" ca="1" si="14"/>
        <v>68.040000000000006</v>
      </c>
      <c r="AP22" s="51">
        <f t="shared" ca="1" si="14"/>
        <v>0</v>
      </c>
      <c r="AQ22" s="52">
        <f t="shared" ca="1" si="16"/>
        <v>119.304</v>
      </c>
      <c r="AR22" s="49" t="str">
        <f t="shared" ca="1" si="8"/>
        <v/>
      </c>
      <c r="AS22" s="50" t="str">
        <f t="shared" ca="1" si="8"/>
        <v/>
      </c>
      <c r="AT22" s="50" t="str">
        <f t="shared" ca="1" si="8"/>
        <v/>
      </c>
      <c r="AU22" s="50">
        <f t="shared" ca="1" si="8"/>
        <v>3462.0786516853937</v>
      </c>
      <c r="AV22" s="50" t="str">
        <f t="shared" ca="1" si="8"/>
        <v/>
      </c>
      <c r="AW22" s="50">
        <f t="shared" ca="1" si="8"/>
        <v>3260.5820105820103</v>
      </c>
      <c r="AX22" s="51" t="str">
        <f t="shared" ca="1" si="8"/>
        <v/>
      </c>
      <c r="AY22" s="52">
        <f t="shared" ca="1" si="8"/>
        <v>3347.1635485817742</v>
      </c>
      <c r="AZ22" s="37">
        <f t="shared" si="11"/>
        <v>4481.8181818181811</v>
      </c>
      <c r="BA22" s="37">
        <f t="shared" si="9"/>
        <v>3635.6932153392327</v>
      </c>
      <c r="BB22" s="37">
        <f t="shared" si="9"/>
        <v>4564.8148148148148</v>
      </c>
      <c r="BC22" s="37">
        <f t="shared" si="9"/>
        <v>3462.0786516853932</v>
      </c>
      <c r="BD22" s="37">
        <f t="shared" si="9"/>
        <v>4370.567375886525</v>
      </c>
      <c r="BE22" s="37">
        <f t="shared" si="9"/>
        <v>3260.5820105820108</v>
      </c>
      <c r="BF22" s="37">
        <f t="shared" si="9"/>
        <v>10811.403508771929</v>
      </c>
      <c r="BG22" s="38">
        <f t="shared" si="17"/>
        <v>0</v>
      </c>
      <c r="BH22" s="38">
        <f t="shared" si="18"/>
        <v>0</v>
      </c>
      <c r="BI22" s="38">
        <f t="shared" si="19"/>
        <v>0</v>
      </c>
      <c r="BJ22" s="38">
        <f t="shared" si="20"/>
        <v>6</v>
      </c>
      <c r="BK22" s="38">
        <f t="shared" si="21"/>
        <v>0</v>
      </c>
      <c r="BL22" s="38">
        <f t="shared" si="22"/>
        <v>6</v>
      </c>
      <c r="BM22" s="38">
        <f t="shared" si="23"/>
        <v>0</v>
      </c>
    </row>
    <row r="23" spans="2:65">
      <c r="B23" s="3" t="s">
        <v>52</v>
      </c>
      <c r="C23" s="39">
        <v>0.70833333333333337</v>
      </c>
      <c r="D23" s="40">
        <v>0.75</v>
      </c>
      <c r="E23" s="181">
        <v>0.44500000000000001</v>
      </c>
      <c r="F23" s="181">
        <v>0.38900000000000001</v>
      </c>
      <c r="G23" s="181">
        <v>0.45700000000000002</v>
      </c>
      <c r="H23" s="181">
        <v>0.36899999999999999</v>
      </c>
      <c r="I23" s="181">
        <v>0.51</v>
      </c>
      <c r="J23" s="181">
        <v>0.32600000000000001</v>
      </c>
      <c r="K23" s="181">
        <v>0.26400000000000001</v>
      </c>
      <c r="L23" s="41">
        <f t="shared" ca="1" si="4"/>
        <v>144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6</v>
      </c>
      <c r="R23" s="43">
        <f t="shared" si="5"/>
        <v>0</v>
      </c>
      <c r="S23" s="44">
        <f t="shared" si="5"/>
        <v>0</v>
      </c>
      <c r="T23" s="45">
        <f t="shared" ca="1" si="6"/>
        <v>24</v>
      </c>
      <c r="U23" s="46">
        <v>10455</v>
      </c>
      <c r="V23" s="47">
        <v>10455</v>
      </c>
      <c r="W23" s="47">
        <v>10455</v>
      </c>
      <c r="X23" s="47">
        <v>10455</v>
      </c>
      <c r="Y23" s="47">
        <v>10455</v>
      </c>
      <c r="Z23" s="47">
        <v>10455</v>
      </c>
      <c r="AA23" s="48">
        <v>10455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250920</v>
      </c>
      <c r="AG23" s="50">
        <f t="shared" ca="1" si="7"/>
        <v>0</v>
      </c>
      <c r="AH23" s="51">
        <f t="shared" ca="1" si="7"/>
        <v>0</v>
      </c>
      <c r="AI23" s="114">
        <f t="shared" ca="1" si="15"/>
        <v>250920</v>
      </c>
      <c r="AJ23" s="49">
        <f t="shared" ca="1" si="14"/>
        <v>0</v>
      </c>
      <c r="AK23" s="50">
        <f t="shared" ca="1" si="14"/>
        <v>0</v>
      </c>
      <c r="AL23" s="50">
        <f t="shared" ca="1" si="14"/>
        <v>0</v>
      </c>
      <c r="AM23" s="50">
        <f t="shared" ca="1" si="14"/>
        <v>0</v>
      </c>
      <c r="AN23" s="50">
        <f t="shared" ca="1" si="14"/>
        <v>73.44</v>
      </c>
      <c r="AO23" s="50">
        <f t="shared" ca="1" si="14"/>
        <v>0</v>
      </c>
      <c r="AP23" s="51">
        <f t="shared" ca="1" si="14"/>
        <v>0</v>
      </c>
      <c r="AQ23" s="52">
        <f t="shared" ca="1" si="16"/>
        <v>73.44</v>
      </c>
      <c r="AR23" s="49" t="str">
        <f t="shared" ca="1" si="8"/>
        <v/>
      </c>
      <c r="AS23" s="50" t="str">
        <f t="shared" ca="1" si="8"/>
        <v/>
      </c>
      <c r="AT23" s="50" t="str">
        <f t="shared" ca="1" si="8"/>
        <v/>
      </c>
      <c r="AU23" s="50" t="str">
        <f t="shared" ca="1" si="8"/>
        <v/>
      </c>
      <c r="AV23" s="50">
        <f t="shared" ca="1" si="8"/>
        <v>3416.666666666667</v>
      </c>
      <c r="AW23" s="50" t="str">
        <f t="shared" ca="1" si="8"/>
        <v/>
      </c>
      <c r="AX23" s="51" t="str">
        <f t="shared" ca="1" si="8"/>
        <v/>
      </c>
      <c r="AY23" s="52">
        <f t="shared" ca="1" si="8"/>
        <v>3416.666666666667</v>
      </c>
      <c r="AZ23" s="37">
        <f t="shared" si="11"/>
        <v>3915.7303370786517</v>
      </c>
      <c r="BA23" s="37">
        <f t="shared" si="9"/>
        <v>4479.4344473007714</v>
      </c>
      <c r="BB23" s="37">
        <f t="shared" si="9"/>
        <v>3812.9102844638946</v>
      </c>
      <c r="BC23" s="37">
        <f t="shared" si="9"/>
        <v>4722.2222222222226</v>
      </c>
      <c r="BD23" s="37">
        <f t="shared" si="9"/>
        <v>3416.6666666666665</v>
      </c>
      <c r="BE23" s="37">
        <f t="shared" si="9"/>
        <v>5345.0920245398775</v>
      </c>
      <c r="BF23" s="37">
        <f t="shared" si="9"/>
        <v>6600.378787878788</v>
      </c>
      <c r="BG23" s="38">
        <f t="shared" si="17"/>
        <v>0</v>
      </c>
      <c r="BH23" s="38">
        <f t="shared" si="18"/>
        <v>0</v>
      </c>
      <c r="BI23" s="38">
        <f t="shared" si="19"/>
        <v>0</v>
      </c>
      <c r="BJ23" s="38">
        <f t="shared" si="20"/>
        <v>0</v>
      </c>
      <c r="BK23" s="38">
        <f t="shared" si="21"/>
        <v>6</v>
      </c>
      <c r="BL23" s="38">
        <f t="shared" si="22"/>
        <v>0</v>
      </c>
      <c r="BM23" s="38">
        <f t="shared" si="23"/>
        <v>0</v>
      </c>
    </row>
    <row r="24" spans="2:65">
      <c r="B24" s="3" t="s">
        <v>48</v>
      </c>
      <c r="C24" s="39">
        <v>0.75</v>
      </c>
      <c r="D24" s="40">
        <v>0.79166666666666663</v>
      </c>
      <c r="E24" s="181">
        <v>0.53400000000000003</v>
      </c>
      <c r="F24" s="181">
        <v>0.99299999999999999</v>
      </c>
      <c r="G24" s="181">
        <v>0.56200000000000006</v>
      </c>
      <c r="H24" s="181">
        <v>0.79</v>
      </c>
      <c r="I24" s="181">
        <v>0.51700000000000002</v>
      </c>
      <c r="J24" s="181">
        <v>0.60399999999999998</v>
      </c>
      <c r="K24" s="181">
        <v>0.57299999999999995</v>
      </c>
      <c r="L24" s="41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46">
        <v>31875</v>
      </c>
      <c r="V24" s="47">
        <v>31875</v>
      </c>
      <c r="W24" s="47">
        <v>31875</v>
      </c>
      <c r="X24" s="47">
        <v>31875</v>
      </c>
      <c r="Y24" s="47">
        <v>31875</v>
      </c>
      <c r="Z24" s="47">
        <v>31875</v>
      </c>
      <c r="AA24" s="48">
        <v>31875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14">
        <f t="shared" ca="1" si="15"/>
        <v>0</v>
      </c>
      <c r="AJ24" s="49">
        <f t="shared" ca="1" si="14"/>
        <v>0</v>
      </c>
      <c r="AK24" s="50">
        <f t="shared" ca="1" si="14"/>
        <v>0</v>
      </c>
      <c r="AL24" s="50">
        <f t="shared" ca="1" si="14"/>
        <v>0</v>
      </c>
      <c r="AM24" s="50">
        <f t="shared" ca="1" si="14"/>
        <v>0</v>
      </c>
      <c r="AN24" s="50">
        <f t="shared" ca="1" si="14"/>
        <v>0</v>
      </c>
      <c r="AO24" s="50">
        <f t="shared" ca="1" si="14"/>
        <v>0</v>
      </c>
      <c r="AP24" s="51">
        <f t="shared" ca="1" si="14"/>
        <v>0</v>
      </c>
      <c r="AQ24" s="52">
        <f t="shared" ca="1" si="16"/>
        <v>0</v>
      </c>
      <c r="AR24" s="49" t="str">
        <f t="shared" ca="1" si="8"/>
        <v/>
      </c>
      <c r="AS24" s="50" t="str">
        <f t="shared" ca="1" si="8"/>
        <v/>
      </c>
      <c r="AT24" s="50" t="str">
        <f t="shared" ca="1" si="8"/>
        <v/>
      </c>
      <c r="AU24" s="50" t="str">
        <f t="shared" ca="1" si="8"/>
        <v/>
      </c>
      <c r="AV24" s="50" t="str">
        <f t="shared" ca="1" si="8"/>
        <v/>
      </c>
      <c r="AW24" s="50" t="str">
        <f t="shared" ca="1" si="8"/>
        <v/>
      </c>
      <c r="AX24" s="51" t="str">
        <f t="shared" ca="1" si="8"/>
        <v/>
      </c>
      <c r="AY24" s="52" t="str">
        <f t="shared" ca="1" si="8"/>
        <v/>
      </c>
      <c r="AZ24" s="37">
        <f t="shared" si="11"/>
        <v>9948.5018726591752</v>
      </c>
      <c r="BA24" s="37">
        <f t="shared" si="9"/>
        <v>5349.9496475327287</v>
      </c>
      <c r="BB24" s="37">
        <f t="shared" si="9"/>
        <v>9452.8469750889672</v>
      </c>
      <c r="BC24" s="37">
        <f t="shared" si="9"/>
        <v>6724.6835443037971</v>
      </c>
      <c r="BD24" s="37">
        <f t="shared" si="9"/>
        <v>10275.628626692456</v>
      </c>
      <c r="BE24" s="37">
        <f t="shared" si="9"/>
        <v>8795.5298013245028</v>
      </c>
      <c r="BF24" s="37">
        <f t="shared" si="9"/>
        <v>9271.378708551485</v>
      </c>
      <c r="BG24" s="38">
        <f t="shared" si="17"/>
        <v>0</v>
      </c>
      <c r="BH24" s="38">
        <f t="shared" si="18"/>
        <v>0</v>
      </c>
      <c r="BI24" s="38">
        <f t="shared" si="19"/>
        <v>0</v>
      </c>
      <c r="BJ24" s="38">
        <f t="shared" si="20"/>
        <v>0</v>
      </c>
      <c r="BK24" s="38">
        <f t="shared" si="21"/>
        <v>0</v>
      </c>
      <c r="BL24" s="38">
        <f t="shared" si="22"/>
        <v>0</v>
      </c>
      <c r="BM24" s="38">
        <f t="shared" si="23"/>
        <v>0</v>
      </c>
    </row>
    <row r="25" spans="2:65">
      <c r="B25" s="3" t="s">
        <v>48</v>
      </c>
      <c r="C25" s="39">
        <v>0.79166666666666663</v>
      </c>
      <c r="D25" s="40">
        <v>0.83333333333333337</v>
      </c>
      <c r="E25" s="181">
        <v>0.67400000000000004</v>
      </c>
      <c r="F25" s="181">
        <v>0.83399999999999996</v>
      </c>
      <c r="G25" s="181">
        <v>0.83499999999999996</v>
      </c>
      <c r="H25" s="181">
        <v>1.026</v>
      </c>
      <c r="I25" s="181">
        <v>0.69699999999999995</v>
      </c>
      <c r="J25" s="181">
        <v>0.61099999999999999</v>
      </c>
      <c r="K25" s="181">
        <v>0.42099999999999999</v>
      </c>
      <c r="L25" s="41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0</v>
      </c>
      <c r="U25" s="46">
        <v>34000</v>
      </c>
      <c r="V25" s="47">
        <v>34000</v>
      </c>
      <c r="W25" s="47">
        <v>34000</v>
      </c>
      <c r="X25" s="47">
        <v>34000</v>
      </c>
      <c r="Y25" s="47">
        <v>34000</v>
      </c>
      <c r="Z25" s="47">
        <v>34000</v>
      </c>
      <c r="AA25" s="48">
        <v>34000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114">
        <f t="shared" ca="1" si="15"/>
        <v>0</v>
      </c>
      <c r="AJ25" s="49">
        <f t="shared" ca="1" si="14"/>
        <v>0</v>
      </c>
      <c r="AK25" s="50">
        <f t="shared" ca="1" si="14"/>
        <v>0</v>
      </c>
      <c r="AL25" s="50">
        <f t="shared" ca="1" si="14"/>
        <v>0</v>
      </c>
      <c r="AM25" s="50">
        <f t="shared" ca="1" si="14"/>
        <v>0</v>
      </c>
      <c r="AN25" s="50">
        <f t="shared" ca="1" si="14"/>
        <v>0</v>
      </c>
      <c r="AO25" s="50">
        <f t="shared" ca="1" si="14"/>
        <v>0</v>
      </c>
      <c r="AP25" s="51">
        <f t="shared" ca="1" si="14"/>
        <v>0</v>
      </c>
      <c r="AQ25" s="52">
        <f t="shared" ca="1" si="16"/>
        <v>0</v>
      </c>
      <c r="AR25" s="49" t="str">
        <f t="shared" ca="1" si="8"/>
        <v/>
      </c>
      <c r="AS25" s="50" t="str">
        <f t="shared" ca="1" si="8"/>
        <v/>
      </c>
      <c r="AT25" s="50" t="str">
        <f t="shared" ca="1" si="8"/>
        <v/>
      </c>
      <c r="AU25" s="50" t="str">
        <f t="shared" ca="1" si="8"/>
        <v/>
      </c>
      <c r="AV25" s="50" t="str">
        <f t="shared" ca="1" si="8"/>
        <v/>
      </c>
      <c r="AW25" s="50" t="str">
        <f t="shared" ca="1" si="8"/>
        <v/>
      </c>
      <c r="AX25" s="51" t="str">
        <f t="shared" ca="1" si="8"/>
        <v/>
      </c>
      <c r="AY25" s="52" t="str">
        <f t="shared" ca="1" si="8"/>
        <v/>
      </c>
      <c r="AZ25" s="37">
        <f t="shared" si="11"/>
        <v>8407.517309594461</v>
      </c>
      <c r="BA25" s="37">
        <f t="shared" si="9"/>
        <v>6794.564348521184</v>
      </c>
      <c r="BB25" s="37">
        <f t="shared" si="9"/>
        <v>6786.4271457085833</v>
      </c>
      <c r="BC25" s="37">
        <f t="shared" si="9"/>
        <v>5523.0669265756987</v>
      </c>
      <c r="BD25" s="37">
        <f t="shared" si="9"/>
        <v>8130.081300813009</v>
      </c>
      <c r="BE25" s="37">
        <f t="shared" si="9"/>
        <v>9274.4135297326793</v>
      </c>
      <c r="BF25" s="37">
        <f t="shared" si="9"/>
        <v>13460.015835312748</v>
      </c>
      <c r="BG25" s="38">
        <f t="shared" si="17"/>
        <v>0</v>
      </c>
      <c r="BH25" s="38">
        <f t="shared" si="18"/>
        <v>0</v>
      </c>
      <c r="BI25" s="38">
        <f t="shared" si="19"/>
        <v>0</v>
      </c>
      <c r="BJ25" s="38">
        <f t="shared" si="20"/>
        <v>0</v>
      </c>
      <c r="BK25" s="38">
        <f t="shared" si="21"/>
        <v>0</v>
      </c>
      <c r="BL25" s="38">
        <f t="shared" si="22"/>
        <v>0</v>
      </c>
      <c r="BM25" s="38">
        <f t="shared" si="23"/>
        <v>0</v>
      </c>
    </row>
    <row r="26" spans="2:65">
      <c r="B26" s="3" t="s">
        <v>47</v>
      </c>
      <c r="C26" s="39">
        <v>0.83333333333333337</v>
      </c>
      <c r="D26" s="40">
        <v>0.875</v>
      </c>
      <c r="E26" s="181">
        <v>0.57599999999999996</v>
      </c>
      <c r="F26" s="181">
        <v>0.79600000000000004</v>
      </c>
      <c r="G26" s="181">
        <v>0.70699999999999996</v>
      </c>
      <c r="H26" s="181">
        <v>0.67600000000000005</v>
      </c>
      <c r="I26" s="181">
        <v>0.81399999999999995</v>
      </c>
      <c r="J26" s="181">
        <v>0.63900000000000001</v>
      </c>
      <c r="K26" s="181">
        <v>0.52900000000000003</v>
      </c>
      <c r="L26" s="41">
        <f t="shared" ca="1" si="4"/>
        <v>0</v>
      </c>
      <c r="M26" s="42">
        <f t="shared" si="5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45">
        <f t="shared" ca="1" si="6"/>
        <v>0</v>
      </c>
      <c r="U26" s="46">
        <v>72250</v>
      </c>
      <c r="V26" s="47">
        <v>72250</v>
      </c>
      <c r="W26" s="47">
        <v>72250</v>
      </c>
      <c r="X26" s="47">
        <v>72250</v>
      </c>
      <c r="Y26" s="47">
        <v>72250</v>
      </c>
      <c r="Z26" s="47">
        <v>72250</v>
      </c>
      <c r="AA26" s="48">
        <v>72250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114">
        <f t="shared" ca="1" si="15"/>
        <v>0</v>
      </c>
      <c r="AJ26" s="49">
        <f t="shared" ca="1" si="14"/>
        <v>0</v>
      </c>
      <c r="AK26" s="50">
        <f t="shared" ca="1" si="14"/>
        <v>0</v>
      </c>
      <c r="AL26" s="50">
        <f t="shared" ca="1" si="14"/>
        <v>0</v>
      </c>
      <c r="AM26" s="50">
        <f t="shared" ca="1" si="14"/>
        <v>0</v>
      </c>
      <c r="AN26" s="50">
        <f t="shared" ca="1" si="14"/>
        <v>0</v>
      </c>
      <c r="AO26" s="50">
        <f t="shared" ca="1" si="14"/>
        <v>0</v>
      </c>
      <c r="AP26" s="51">
        <f t="shared" ca="1" si="14"/>
        <v>0</v>
      </c>
      <c r="AQ26" s="52">
        <f t="shared" ca="1" si="16"/>
        <v>0</v>
      </c>
      <c r="AR26" s="49" t="str">
        <f t="shared" ca="1" si="8"/>
        <v/>
      </c>
      <c r="AS26" s="50" t="str">
        <f t="shared" ca="1" si="8"/>
        <v/>
      </c>
      <c r="AT26" s="50" t="str">
        <f t="shared" ca="1" si="8"/>
        <v/>
      </c>
      <c r="AU26" s="50" t="str">
        <f t="shared" ca="1" si="8"/>
        <v/>
      </c>
      <c r="AV26" s="50" t="str">
        <f t="shared" ca="1" si="8"/>
        <v/>
      </c>
      <c r="AW26" s="50" t="str">
        <f t="shared" ca="1" si="8"/>
        <v/>
      </c>
      <c r="AX26" s="51" t="str">
        <f t="shared" ca="1" si="8"/>
        <v/>
      </c>
      <c r="AY26" s="52" t="str">
        <f t="shared" ca="1" si="8"/>
        <v/>
      </c>
      <c r="AZ26" s="37">
        <f t="shared" si="11"/>
        <v>20905.671296296296</v>
      </c>
      <c r="BA26" s="37">
        <f t="shared" si="9"/>
        <v>15127.721943048575</v>
      </c>
      <c r="BB26" s="37">
        <f t="shared" si="9"/>
        <v>17032.060348892031</v>
      </c>
      <c r="BC26" s="37">
        <f t="shared" si="9"/>
        <v>17813.116370808675</v>
      </c>
      <c r="BD26" s="37">
        <f t="shared" si="9"/>
        <v>14793.202293202294</v>
      </c>
      <c r="BE26" s="37">
        <f t="shared" si="9"/>
        <v>18844.548774126237</v>
      </c>
      <c r="BF26" s="37">
        <f t="shared" si="9"/>
        <v>22763.074984247003</v>
      </c>
      <c r="BG26" s="189">
        <f>VLOOKUP(AZ26,$BU$4:$BV$8,2,TRUE)</f>
        <v>0</v>
      </c>
      <c r="BH26" s="189">
        <f t="shared" ref="BH26:BH28" si="24">VLOOKUP(BA26,$BU$4:$BV$8,2,TRUE)</f>
        <v>0</v>
      </c>
      <c r="BI26" s="189">
        <f t="shared" ref="BI26:BI28" si="25">VLOOKUP(BB26,$BU$4:$BV$8,2,TRUE)</f>
        <v>0</v>
      </c>
      <c r="BJ26" s="189">
        <f t="shared" ref="BJ26:BJ28" si="26">VLOOKUP(BC26,$BU$4:$BV$8,2,TRUE)</f>
        <v>0</v>
      </c>
      <c r="BK26" s="189">
        <f t="shared" ref="BK26:BK28" si="27">VLOOKUP(BD26,$BU$4:$BV$8,2,TRUE)</f>
        <v>0</v>
      </c>
      <c r="BL26" s="189">
        <f t="shared" ref="BL26:BL28" si="28">VLOOKUP(BE26,$BU$4:$BV$8,2,TRUE)</f>
        <v>0</v>
      </c>
      <c r="BM26" s="189">
        <f t="shared" ref="BM26:BM28" si="29">VLOOKUP(BF26,$BU$4:$BV$8,2,TRUE)</f>
        <v>0</v>
      </c>
    </row>
    <row r="27" spans="2:65">
      <c r="B27" s="3" t="s">
        <v>47</v>
      </c>
      <c r="C27" s="39">
        <v>0.875</v>
      </c>
      <c r="D27" s="40">
        <v>0.91666666666666663</v>
      </c>
      <c r="E27" s="181">
        <v>1.631</v>
      </c>
      <c r="F27" s="181">
        <v>1.5680000000000001</v>
      </c>
      <c r="G27" s="181">
        <v>1.548</v>
      </c>
      <c r="H27" s="181">
        <v>1.548</v>
      </c>
      <c r="I27" s="181">
        <v>1.8080000000000001</v>
      </c>
      <c r="J27" s="181">
        <v>1.31</v>
      </c>
      <c r="K27" s="181">
        <v>1.569</v>
      </c>
      <c r="L27" s="41">
        <f t="shared" ca="1" si="4"/>
        <v>480</v>
      </c>
      <c r="M27" s="42">
        <f t="shared" si="5"/>
        <v>4</v>
      </c>
      <c r="N27" s="43">
        <f t="shared" si="5"/>
        <v>4</v>
      </c>
      <c r="O27" s="43">
        <f t="shared" si="5"/>
        <v>0</v>
      </c>
      <c r="P27" s="43">
        <f t="shared" si="5"/>
        <v>0</v>
      </c>
      <c r="Q27" s="43">
        <f t="shared" si="5"/>
        <v>6</v>
      </c>
      <c r="R27" s="43">
        <f t="shared" si="5"/>
        <v>0</v>
      </c>
      <c r="S27" s="44">
        <f t="shared" si="5"/>
        <v>4</v>
      </c>
      <c r="T27" s="45">
        <f t="shared" ca="1" si="6"/>
        <v>80</v>
      </c>
      <c r="U27" s="46">
        <v>93500</v>
      </c>
      <c r="V27" s="47">
        <v>93500</v>
      </c>
      <c r="W27" s="47">
        <v>93500</v>
      </c>
      <c r="X27" s="47">
        <v>93500</v>
      </c>
      <c r="Y27" s="47">
        <v>93500</v>
      </c>
      <c r="Z27" s="47">
        <v>93500</v>
      </c>
      <c r="AA27" s="48">
        <v>93500</v>
      </c>
      <c r="AB27" s="49">
        <f t="shared" ca="1" si="7"/>
        <v>1870000</v>
      </c>
      <c r="AC27" s="50">
        <f t="shared" ca="1" si="7"/>
        <v>1496000</v>
      </c>
      <c r="AD27" s="50">
        <f t="shared" ca="1" si="7"/>
        <v>0</v>
      </c>
      <c r="AE27" s="50">
        <f t="shared" ca="1" si="7"/>
        <v>0</v>
      </c>
      <c r="AF27" s="50">
        <f t="shared" ca="1" si="7"/>
        <v>2244000</v>
      </c>
      <c r="AG27" s="50">
        <f t="shared" ca="1" si="7"/>
        <v>0</v>
      </c>
      <c r="AH27" s="51">
        <f t="shared" ca="1" si="7"/>
        <v>1870000</v>
      </c>
      <c r="AI27" s="114">
        <f t="shared" ca="1" si="15"/>
        <v>7480000</v>
      </c>
      <c r="AJ27" s="49">
        <f t="shared" ca="1" si="14"/>
        <v>195.72</v>
      </c>
      <c r="AK27" s="50">
        <f t="shared" ca="1" si="14"/>
        <v>150.52800000000002</v>
      </c>
      <c r="AL27" s="50">
        <f t="shared" ca="1" si="14"/>
        <v>0</v>
      </c>
      <c r="AM27" s="50">
        <f t="shared" ca="1" si="14"/>
        <v>0</v>
      </c>
      <c r="AN27" s="50">
        <f t="shared" ca="1" si="14"/>
        <v>260.35200000000003</v>
      </c>
      <c r="AO27" s="50">
        <f t="shared" ca="1" si="14"/>
        <v>0</v>
      </c>
      <c r="AP27" s="51">
        <f t="shared" ca="1" si="14"/>
        <v>188.28</v>
      </c>
      <c r="AQ27" s="52">
        <f t="shared" ca="1" si="16"/>
        <v>794.88000000000011</v>
      </c>
      <c r="AR27" s="49">
        <f t="shared" ca="1" si="8"/>
        <v>9554.4655630492543</v>
      </c>
      <c r="AS27" s="50">
        <f t="shared" ca="1" si="8"/>
        <v>9938.350340136054</v>
      </c>
      <c r="AT27" s="50" t="str">
        <f t="shared" ca="1" si="8"/>
        <v/>
      </c>
      <c r="AU27" s="50" t="str">
        <f t="shared" ca="1" si="8"/>
        <v/>
      </c>
      <c r="AV27" s="50">
        <f t="shared" ca="1" si="8"/>
        <v>8619.10029498525</v>
      </c>
      <c r="AW27" s="50" t="str">
        <f t="shared" ca="1" si="8"/>
        <v/>
      </c>
      <c r="AX27" s="51">
        <f t="shared" ca="1" si="8"/>
        <v>9932.016146165286</v>
      </c>
      <c r="AY27" s="52">
        <f t="shared" ca="1" si="8"/>
        <v>9410.2254428341366</v>
      </c>
      <c r="AZ27" s="37">
        <f t="shared" si="11"/>
        <v>9554.4655630492543</v>
      </c>
      <c r="BA27" s="37">
        <f t="shared" si="9"/>
        <v>9938.350340136054</v>
      </c>
      <c r="BB27" s="37">
        <f t="shared" si="9"/>
        <v>10066.75279931094</v>
      </c>
      <c r="BC27" s="37">
        <f t="shared" si="9"/>
        <v>10066.75279931094</v>
      </c>
      <c r="BD27" s="37">
        <f t="shared" si="9"/>
        <v>8619.10029498525</v>
      </c>
      <c r="BE27" s="37">
        <f t="shared" si="9"/>
        <v>11895.674300254454</v>
      </c>
      <c r="BF27" s="37">
        <f t="shared" si="9"/>
        <v>9932.016146165286</v>
      </c>
      <c r="BG27" s="189">
        <f t="shared" ref="BG27:BG28" si="30">VLOOKUP(AZ27,$BU$4:$BV$8,2,TRUE)</f>
        <v>4</v>
      </c>
      <c r="BH27" s="189">
        <f t="shared" si="24"/>
        <v>4</v>
      </c>
      <c r="BI27" s="189">
        <f t="shared" si="25"/>
        <v>0</v>
      </c>
      <c r="BJ27" s="189">
        <f t="shared" si="26"/>
        <v>0</v>
      </c>
      <c r="BK27" s="189">
        <f t="shared" si="27"/>
        <v>6</v>
      </c>
      <c r="BL27" s="189">
        <f t="shared" si="28"/>
        <v>0</v>
      </c>
      <c r="BM27" s="189">
        <f t="shared" si="29"/>
        <v>4</v>
      </c>
    </row>
    <row r="28" spans="2:65">
      <c r="B28" s="3" t="s">
        <v>47</v>
      </c>
      <c r="C28" s="39">
        <v>0.91666666666666663</v>
      </c>
      <c r="D28" s="40">
        <v>0.95833333333333337</v>
      </c>
      <c r="E28" s="181">
        <v>0.93</v>
      </c>
      <c r="F28" s="181">
        <v>1.1339999999999999</v>
      </c>
      <c r="G28" s="181">
        <v>0.65</v>
      </c>
      <c r="H28" s="181">
        <v>0.82599999999999996</v>
      </c>
      <c r="I28" s="181">
        <v>0.83599999999999997</v>
      </c>
      <c r="J28" s="181">
        <v>0.56399999999999995</v>
      </c>
      <c r="K28" s="181">
        <v>0.46500000000000002</v>
      </c>
      <c r="L28" s="41">
        <f t="shared" ca="1" si="4"/>
        <v>0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46">
        <v>74800</v>
      </c>
      <c r="V28" s="47">
        <v>74800</v>
      </c>
      <c r="W28" s="47">
        <v>74800</v>
      </c>
      <c r="X28" s="47">
        <v>74800</v>
      </c>
      <c r="Y28" s="47">
        <v>74800</v>
      </c>
      <c r="Z28" s="47">
        <v>74800</v>
      </c>
      <c r="AA28" s="48">
        <v>74800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14">
        <f t="shared" ca="1" si="15"/>
        <v>0</v>
      </c>
      <c r="AJ28" s="49">
        <f t="shared" ca="1" si="14"/>
        <v>0</v>
      </c>
      <c r="AK28" s="50">
        <f t="shared" ca="1" si="14"/>
        <v>0</v>
      </c>
      <c r="AL28" s="50">
        <f t="shared" ca="1" si="14"/>
        <v>0</v>
      </c>
      <c r="AM28" s="50">
        <f t="shared" ca="1" si="14"/>
        <v>0</v>
      </c>
      <c r="AN28" s="50">
        <f t="shared" ca="1" si="14"/>
        <v>0</v>
      </c>
      <c r="AO28" s="50">
        <f t="shared" ca="1" si="14"/>
        <v>0</v>
      </c>
      <c r="AP28" s="51">
        <f t="shared" ca="1" si="14"/>
        <v>0</v>
      </c>
      <c r="AQ28" s="52">
        <f t="shared" ca="1" si="16"/>
        <v>0</v>
      </c>
      <c r="AR28" s="49" t="str">
        <f t="shared" ca="1" si="8"/>
        <v/>
      </c>
      <c r="AS28" s="50" t="str">
        <f t="shared" ca="1" si="8"/>
        <v/>
      </c>
      <c r="AT28" s="50" t="str">
        <f t="shared" ca="1" si="8"/>
        <v/>
      </c>
      <c r="AU28" s="50" t="str">
        <f t="shared" ca="1" si="8"/>
        <v/>
      </c>
      <c r="AV28" s="50" t="str">
        <f t="shared" ca="1" si="8"/>
        <v/>
      </c>
      <c r="AW28" s="50" t="str">
        <f t="shared" ca="1" si="8"/>
        <v/>
      </c>
      <c r="AX28" s="51" t="str">
        <f t="shared" ca="1" si="8"/>
        <v/>
      </c>
      <c r="AY28" s="52" t="str">
        <f t="shared" ca="1" si="8"/>
        <v/>
      </c>
      <c r="AZ28" s="37">
        <f t="shared" si="11"/>
        <v>13405.017921146951</v>
      </c>
      <c r="BA28" s="37">
        <f t="shared" si="9"/>
        <v>10993.533215755439</v>
      </c>
      <c r="BB28" s="37">
        <f t="shared" si="9"/>
        <v>19179.48717948718</v>
      </c>
      <c r="BC28" s="37">
        <f t="shared" si="9"/>
        <v>15092.816787732043</v>
      </c>
      <c r="BD28" s="37">
        <f t="shared" si="9"/>
        <v>14912.280701754386</v>
      </c>
      <c r="BE28" s="37">
        <f t="shared" si="9"/>
        <v>22104.018912529551</v>
      </c>
      <c r="BF28" s="37">
        <f t="shared" si="9"/>
        <v>26810.035842293903</v>
      </c>
      <c r="BG28" s="189">
        <f t="shared" si="30"/>
        <v>0</v>
      </c>
      <c r="BH28" s="189">
        <f t="shared" si="24"/>
        <v>0</v>
      </c>
      <c r="BI28" s="189">
        <f t="shared" si="25"/>
        <v>0</v>
      </c>
      <c r="BJ28" s="189">
        <f t="shared" si="26"/>
        <v>0</v>
      </c>
      <c r="BK28" s="189">
        <f t="shared" si="27"/>
        <v>0</v>
      </c>
      <c r="BL28" s="189">
        <f t="shared" si="28"/>
        <v>0</v>
      </c>
      <c r="BM28" s="189">
        <f t="shared" si="29"/>
        <v>0</v>
      </c>
    </row>
    <row r="29" spans="2:65" ht="15" thickBot="1">
      <c r="B29" s="3" t="s">
        <v>49</v>
      </c>
      <c r="C29" s="54">
        <v>0.95833333333333337</v>
      </c>
      <c r="D29" s="55">
        <v>0</v>
      </c>
      <c r="E29" s="181">
        <v>0.66400000000000003</v>
      </c>
      <c r="F29" s="181">
        <v>0.53</v>
      </c>
      <c r="G29" s="181">
        <v>0.435</v>
      </c>
      <c r="H29" s="181">
        <v>0.44700000000000001</v>
      </c>
      <c r="I29" s="181">
        <v>0.71499999999999997</v>
      </c>
      <c r="J29" s="181">
        <v>0.32500000000000001</v>
      </c>
      <c r="K29" s="181">
        <v>0.51200000000000001</v>
      </c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61">
        <v>44200</v>
      </c>
      <c r="V29" s="62">
        <v>44200</v>
      </c>
      <c r="W29" s="62">
        <v>44200</v>
      </c>
      <c r="X29" s="62">
        <v>44200</v>
      </c>
      <c r="Y29" s="62">
        <v>44200</v>
      </c>
      <c r="Z29" s="62">
        <v>44200</v>
      </c>
      <c r="AA29" s="63">
        <v>44200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115">
        <f t="shared" ca="1" si="15"/>
        <v>0</v>
      </c>
      <c r="AJ29" s="64">
        <f t="shared" ca="1" si="14"/>
        <v>0</v>
      </c>
      <c r="AK29" s="65">
        <f t="shared" ca="1" si="14"/>
        <v>0</v>
      </c>
      <c r="AL29" s="65">
        <f t="shared" ca="1" si="14"/>
        <v>0</v>
      </c>
      <c r="AM29" s="65">
        <f t="shared" ca="1" si="14"/>
        <v>0</v>
      </c>
      <c r="AN29" s="65">
        <f t="shared" ca="1" si="14"/>
        <v>0</v>
      </c>
      <c r="AO29" s="65">
        <f t="shared" ca="1" si="14"/>
        <v>0</v>
      </c>
      <c r="AP29" s="66">
        <f t="shared" ca="1" si="14"/>
        <v>0</v>
      </c>
      <c r="AQ29" s="67">
        <f t="shared" ca="1" si="16"/>
        <v>0</v>
      </c>
      <c r="AR29" s="64" t="str">
        <f t="shared" ca="1" si="8"/>
        <v/>
      </c>
      <c r="AS29" s="65" t="str">
        <f t="shared" ca="1" si="8"/>
        <v/>
      </c>
      <c r="AT29" s="65" t="str">
        <f t="shared" ca="1" si="8"/>
        <v/>
      </c>
      <c r="AU29" s="65" t="str">
        <f t="shared" ca="1" si="8"/>
        <v/>
      </c>
      <c r="AV29" s="65" t="str">
        <f t="shared" ca="1" si="8"/>
        <v/>
      </c>
      <c r="AW29" s="65" t="str">
        <f t="shared" ca="1" si="8"/>
        <v/>
      </c>
      <c r="AX29" s="66" t="str">
        <f t="shared" ca="1" si="8"/>
        <v/>
      </c>
      <c r="AY29" s="67" t="str">
        <f t="shared" ca="1" si="8"/>
        <v/>
      </c>
      <c r="AZ29" s="37">
        <f t="shared" si="11"/>
        <v>11094.37751004016</v>
      </c>
      <c r="BA29" s="37">
        <f t="shared" si="9"/>
        <v>13899.371069182389</v>
      </c>
      <c r="BB29" s="37">
        <f t="shared" si="9"/>
        <v>16934.865900383142</v>
      </c>
      <c r="BC29" s="37">
        <f t="shared" si="9"/>
        <v>16480.238627889634</v>
      </c>
      <c r="BD29" s="37">
        <f t="shared" si="9"/>
        <v>10303.030303030304</v>
      </c>
      <c r="BE29" s="37">
        <f t="shared" si="9"/>
        <v>22666.666666666668</v>
      </c>
      <c r="BF29" s="37">
        <f t="shared" si="9"/>
        <v>14388.020833333334</v>
      </c>
      <c r="BG29" s="38"/>
      <c r="BH29" s="38"/>
      <c r="BI29" s="38"/>
      <c r="BJ29" s="38"/>
      <c r="BK29" s="38"/>
      <c r="BL29" s="38"/>
      <c r="BM29" s="38"/>
    </row>
    <row r="30" spans="2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31">SUM(M6:M29)</f>
        <v>11</v>
      </c>
      <c r="N30" s="70">
        <f t="shared" si="31"/>
        <v>31</v>
      </c>
      <c r="O30" s="70">
        <f t="shared" si="31"/>
        <v>27</v>
      </c>
      <c r="P30" s="70">
        <f t="shared" si="31"/>
        <v>33</v>
      </c>
      <c r="Q30" s="70">
        <f t="shared" si="31"/>
        <v>24</v>
      </c>
      <c r="R30" s="70">
        <f t="shared" si="31"/>
        <v>27</v>
      </c>
      <c r="S30" s="70">
        <f t="shared" si="31"/>
        <v>23</v>
      </c>
      <c r="T30" s="71">
        <f t="shared" ca="1" si="31"/>
        <v>765</v>
      </c>
      <c r="U30" s="68"/>
      <c r="V30" s="68"/>
      <c r="W30" s="68"/>
      <c r="X30" s="68"/>
      <c r="Y30" s="68"/>
      <c r="Z30" s="68"/>
      <c r="AA30" s="68"/>
      <c r="AB30" s="70" t="e">
        <f t="shared" ref="AB30:AQ30" ca="1" si="32">SUM(AB6:AB29)</f>
        <v>#VALUE!</v>
      </c>
      <c r="AC30" s="70" t="e">
        <f t="shared" ca="1" si="32"/>
        <v>#VALUE!</v>
      </c>
      <c r="AD30" s="70" t="e">
        <f t="shared" ca="1" si="32"/>
        <v>#VALUE!</v>
      </c>
      <c r="AE30" s="70" t="e">
        <f t="shared" ca="1" si="32"/>
        <v>#VALUE!</v>
      </c>
      <c r="AF30" s="70" t="e">
        <f t="shared" ca="1" si="32"/>
        <v>#VALUE!</v>
      </c>
      <c r="AG30" s="70" t="e">
        <f t="shared" ca="1" si="32"/>
        <v>#VALUE!</v>
      </c>
      <c r="AH30" s="70" t="e">
        <f t="shared" ca="1" si="32"/>
        <v>#VALUE!</v>
      </c>
      <c r="AI30" s="71">
        <f ca="1">SUM(AI6:AI29)</f>
        <v>12952555</v>
      </c>
      <c r="AJ30" s="70" t="e">
        <f t="shared" ca="1" si="32"/>
        <v>#VALUE!</v>
      </c>
      <c r="AK30" s="70" t="e">
        <f t="shared" ca="1" si="32"/>
        <v>#VALUE!</v>
      </c>
      <c r="AL30" s="70" t="e">
        <f t="shared" ca="1" si="32"/>
        <v>#VALUE!</v>
      </c>
      <c r="AM30" s="70" t="e">
        <f t="shared" ca="1" si="32"/>
        <v>#VALUE!</v>
      </c>
      <c r="AN30" s="70" t="e">
        <f t="shared" ca="1" si="32"/>
        <v>#VALUE!</v>
      </c>
      <c r="AO30" s="70" t="e">
        <f t="shared" ca="1" si="32"/>
        <v>#VALUE!</v>
      </c>
      <c r="AP30" s="70" t="e">
        <f t="shared" ca="1" si="32"/>
        <v>#VALUE!</v>
      </c>
      <c r="AQ30" s="71">
        <f t="shared" ca="1" si="32"/>
        <v>2901.4020000000005</v>
      </c>
      <c r="AR30" s="70" t="e">
        <f t="shared" ref="AR30:AY30" ca="1" si="33">AB30/AJ30</f>
        <v>#VALUE!</v>
      </c>
      <c r="AS30" s="70" t="e">
        <f t="shared" ca="1" si="33"/>
        <v>#VALUE!</v>
      </c>
      <c r="AT30" s="70" t="e">
        <f t="shared" ca="1" si="33"/>
        <v>#VALUE!</v>
      </c>
      <c r="AU30" s="70" t="e">
        <f t="shared" ca="1" si="33"/>
        <v>#VALUE!</v>
      </c>
      <c r="AV30" s="70" t="e">
        <f t="shared" ca="1" si="33"/>
        <v>#VALUE!</v>
      </c>
      <c r="AW30" s="70" t="e">
        <f t="shared" ca="1" si="33"/>
        <v>#VALUE!</v>
      </c>
      <c r="AX30" s="70" t="e">
        <f t="shared" ca="1" si="33"/>
        <v>#VALUE!</v>
      </c>
      <c r="AY30" s="72">
        <f t="shared" ca="1" si="33"/>
        <v>4464.2400467084526</v>
      </c>
      <c r="AZ30" s="73"/>
      <c r="BA30" s="73"/>
      <c r="BB30" s="73"/>
      <c r="BC30" s="73"/>
      <c r="BD30" s="73"/>
      <c r="BE30" s="73"/>
      <c r="BF30" s="73"/>
    </row>
    <row r="31" spans="2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5" ht="15" thickBot="1">
      <c r="B32" s="300" t="s">
        <v>26</v>
      </c>
      <c r="C32" s="301"/>
      <c r="D32" s="113">
        <v>12000000</v>
      </c>
      <c r="E32" s="78"/>
      <c r="F32" s="68"/>
      <c r="G32" s="68"/>
      <c r="H32" s="69"/>
      <c r="I32" s="69"/>
      <c r="J32" s="69"/>
      <c r="O32" s="77"/>
      <c r="P32" s="77"/>
      <c r="Q32" s="116">
        <f>D32</f>
        <v>12000000</v>
      </c>
      <c r="R32" s="77"/>
      <c r="S32" s="77"/>
      <c r="T32" s="77"/>
      <c r="U32" s="68"/>
      <c r="V32" s="68"/>
      <c r="W32" s="68"/>
      <c r="X32" s="68"/>
      <c r="Y32" s="68"/>
      <c r="Z32" s="68"/>
      <c r="AA32" s="83"/>
      <c r="AB32" s="68"/>
      <c r="AC32" s="68"/>
      <c r="AD32" s="68"/>
      <c r="AE32" s="68"/>
      <c r="AF32" s="68"/>
      <c r="AG32" s="68"/>
      <c r="AH32" s="68"/>
      <c r="AI32" s="83">
        <f ca="1">AI27/AI30</f>
        <v>0.57749223994802568</v>
      </c>
      <c r="AJ32" s="68"/>
      <c r="AK32" s="68"/>
      <c r="AL32" s="68"/>
      <c r="AM32" s="68"/>
      <c r="AN32" s="68"/>
      <c r="AO32" s="68"/>
      <c r="AP32" s="68"/>
      <c r="AQ32" s="80">
        <f ca="1">SUM(AQ26:AQ28)</f>
        <v>794.88000000000011</v>
      </c>
      <c r="AR32" s="68"/>
      <c r="AS32" s="68"/>
      <c r="AT32" s="68"/>
      <c r="AU32" s="68"/>
      <c r="AV32" s="68"/>
      <c r="AW32" s="68"/>
      <c r="AX32" s="68"/>
      <c r="AY32" s="81">
        <f ca="1">AI30</f>
        <v>12952555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118"/>
      <c r="BF32" s="73"/>
    </row>
    <row r="33" spans="2:58" ht="15" thickBot="1">
      <c r="B33" s="300" t="s">
        <v>31</v>
      </c>
      <c r="C33" s="301"/>
      <c r="D33" s="78">
        <f ca="1">AI30/AQ30</f>
        <v>4464.2400467084526</v>
      </c>
      <c r="E33" s="82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0.27396410425029</v>
      </c>
      <c r="AR33" s="68"/>
      <c r="AS33" s="68"/>
      <c r="AT33" s="68"/>
      <c r="AU33" s="68"/>
      <c r="AV33" s="68"/>
      <c r="AW33" s="68"/>
      <c r="AX33" s="68"/>
      <c r="AY33" s="84">
        <f ca="1">D32-AI30</f>
        <v>-952555</v>
      </c>
      <c r="AZ33" s="139">
        <f ca="1">AQ30*70%</f>
        <v>2030.9814000000001</v>
      </c>
      <c r="BA33" s="73">
        <v>1345.71</v>
      </c>
      <c r="BB33" s="73">
        <f ca="1">BA33+AZ33</f>
        <v>3376.6914000000002</v>
      </c>
      <c r="BC33" s="73">
        <f ca="1">AY32</f>
        <v>12952555</v>
      </c>
      <c r="BD33" s="73">
        <f ca="1">BC33/BB33</f>
        <v>3835.8717056583851</v>
      </c>
      <c r="BE33" s="118"/>
      <c r="BF33" s="73"/>
    </row>
    <row r="34" spans="2:58" ht="15" thickBot="1">
      <c r="B34" s="300" t="s">
        <v>32</v>
      </c>
      <c r="C34" s="301"/>
      <c r="D34" s="85">
        <f ca="1">D33*3</f>
        <v>13392.720140125359</v>
      </c>
      <c r="E34" s="86"/>
      <c r="F34" s="68"/>
      <c r="G34" s="68"/>
      <c r="H34" s="68"/>
      <c r="I34" s="68"/>
      <c r="J34" s="68"/>
      <c r="K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83"/>
      <c r="AR34" s="68"/>
      <c r="AS34" s="68"/>
      <c r="AT34" s="68"/>
      <c r="AU34" s="68"/>
      <c r="AV34" s="68"/>
      <c r="AW34" s="68"/>
      <c r="AX34" s="68"/>
      <c r="AY34" s="87"/>
      <c r="AZ34" s="118"/>
      <c r="BA34" s="118"/>
      <c r="BB34" s="73"/>
      <c r="BC34" s="118"/>
      <c r="BD34" s="73"/>
      <c r="BE34" s="118"/>
      <c r="BF34" s="73"/>
    </row>
    <row r="35" spans="2:58" ht="15" thickBot="1">
      <c r="B35" s="88"/>
      <c r="C35" s="90"/>
      <c r="D35" s="91"/>
      <c r="E35" s="92"/>
      <c r="F35" s="89"/>
      <c r="G35" s="89"/>
      <c r="H35" s="89"/>
      <c r="I35" s="89"/>
      <c r="J35" s="89"/>
      <c r="K35" s="89"/>
      <c r="O35" s="89"/>
      <c r="P35" s="89"/>
      <c r="Q35" s="233">
        <f>Q32*0.6</f>
        <v>7200000</v>
      </c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118"/>
      <c r="BA35" s="118"/>
      <c r="BB35" s="118"/>
      <c r="BC35" s="118"/>
      <c r="BD35" s="118"/>
      <c r="BE35" s="118"/>
      <c r="BF35" s="73"/>
    </row>
    <row r="36" spans="2:58">
      <c r="AZ36" s="73"/>
      <c r="BA36" s="73"/>
      <c r="BB36" s="73"/>
      <c r="BC36" s="73"/>
      <c r="BD36" s="73"/>
    </row>
    <row r="37" spans="2:58">
      <c r="L37" s="113"/>
      <c r="AZ37" s="1"/>
      <c r="BA37" s="135"/>
    </row>
    <row r="38" spans="2:58">
      <c r="AZ38" s="135"/>
    </row>
    <row r="39" spans="2:58">
      <c r="AY39" s="73"/>
    </row>
  </sheetData>
  <mergeCells count="19"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B32:C32"/>
    <mergeCell ref="B33:C33"/>
    <mergeCell ref="B34:C34"/>
    <mergeCell ref="AQ3:AQ5"/>
    <mergeCell ref="AR3:AX3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25" priority="1" operator="containsText" text="Paid">
      <formula>NOT(ISERROR(SEARCH("Paid",B6)))</formula>
    </cfRule>
    <cfRule type="containsText" dxfId="24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T54"/>
  <sheetViews>
    <sheetView topLeftCell="I1" zoomScale="50" zoomScaleNormal="50" workbookViewId="0">
      <selection activeCell="L7" sqref="L7"/>
    </sheetView>
  </sheetViews>
  <sheetFormatPr defaultRowHeight="14.5"/>
  <cols>
    <col min="1" max="1" width="13.26953125" bestFit="1" customWidth="1"/>
    <col min="2" max="2" width="12" customWidth="1"/>
    <col min="3" max="3" width="15.54296875" bestFit="1" customWidth="1"/>
    <col min="4" max="4" width="13.7265625" bestFit="1" customWidth="1"/>
    <col min="5" max="5" width="14.26953125" bestFit="1" customWidth="1"/>
    <col min="6" max="6" width="16.81640625" bestFit="1" customWidth="1"/>
    <col min="7" max="7" width="9.1796875" bestFit="1" customWidth="1"/>
    <col min="8" max="8" width="7" bestFit="1" customWidth="1"/>
    <col min="9" max="9" width="9.7265625" bestFit="1" customWidth="1"/>
    <col min="10" max="10" width="10.26953125" bestFit="1" customWidth="1"/>
    <col min="11" max="11" width="14.81640625" bestFit="1" customWidth="1"/>
    <col min="12" max="12" width="15.54296875" bestFit="1" customWidth="1"/>
    <col min="13" max="13" width="13.7265625" hidden="1" customWidth="1"/>
    <col min="14" max="14" width="8.08984375" hidden="1" customWidth="1"/>
    <col min="15" max="15" width="7.7265625" hidden="1" customWidth="1"/>
    <col min="16" max="16" width="8.453125" hidden="1" customWidth="1"/>
    <col min="17" max="17" width="7.90625" hidden="1" customWidth="1"/>
    <col min="18" max="18" width="6.453125" hidden="1" customWidth="1"/>
    <col min="19" max="19" width="7" hidden="1" customWidth="1"/>
    <col min="20" max="20" width="13.36328125" customWidth="1"/>
    <col min="21" max="21" width="7.90625" bestFit="1" customWidth="1"/>
    <col min="22" max="22" width="8.08984375" bestFit="1" customWidth="1"/>
    <col min="23" max="23" width="7.7265625" bestFit="1" customWidth="1"/>
    <col min="24" max="24" width="8.453125" bestFit="1" customWidth="1"/>
    <col min="25" max="25" width="7.90625" bestFit="1" customWidth="1"/>
    <col min="26" max="27" width="7.54296875" bestFit="1" customWidth="1"/>
    <col min="28" max="28" width="11" hidden="1" customWidth="1"/>
    <col min="29" max="29" width="9.7265625" hidden="1" customWidth="1"/>
    <col min="30" max="30" width="9.36328125" hidden="1" customWidth="1"/>
    <col min="31" max="31" width="9.7265625" hidden="1" customWidth="1"/>
    <col min="32" max="33" width="11" hidden="1" customWidth="1"/>
    <col min="34" max="34" width="9.7265625" hidden="1" customWidth="1"/>
    <col min="35" max="35" width="17.36328125" bestFit="1" customWidth="1"/>
    <col min="36" max="36" width="8.453125" hidden="1" customWidth="1"/>
    <col min="37" max="37" width="9.453125" hidden="1" customWidth="1"/>
    <col min="38" max="38" width="8.453125" hidden="1" customWidth="1"/>
    <col min="39" max="39" width="9" hidden="1" customWidth="1"/>
    <col min="40" max="40" width="8.453125" hidden="1" customWidth="1"/>
    <col min="41" max="41" width="7.26953125" hidden="1" customWidth="1"/>
    <col min="42" max="42" width="8" hidden="1" customWidth="1"/>
    <col min="43" max="43" width="27.7265625" bestFit="1" customWidth="1"/>
    <col min="44" max="44" width="9" hidden="1" customWidth="1"/>
    <col min="45" max="45" width="9.453125" hidden="1" customWidth="1"/>
    <col min="46" max="50" width="9" hidden="1" customWidth="1"/>
    <col min="51" max="51" width="19.453125" customWidth="1"/>
    <col min="52" max="52" width="12.453125" bestFit="1" customWidth="1"/>
    <col min="53" max="53" width="11.453125" bestFit="1" customWidth="1"/>
    <col min="54" max="54" width="12" bestFit="1" customWidth="1"/>
    <col min="55" max="55" width="15.1796875" bestFit="1" customWidth="1"/>
    <col min="56" max="56" width="11.26953125" bestFit="1" customWidth="1"/>
    <col min="57" max="57" width="9" bestFit="1" customWidth="1"/>
    <col min="58" max="58" width="10.54296875" bestFit="1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8.453125" bestFit="1" customWidth="1"/>
    <col min="64" max="64" width="8.54296875" bestFit="1" customWidth="1"/>
    <col min="65" max="65" width="8" customWidth="1"/>
  </cols>
  <sheetData>
    <row r="1" spans="1:72" ht="15" customHeight="1">
      <c r="A1" s="275">
        <v>43525</v>
      </c>
      <c r="B1" s="276" t="s">
        <v>39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  <c r="BD1" s="277"/>
      <c r="BE1" s="277"/>
      <c r="BF1" s="277"/>
      <c r="BG1" s="277"/>
      <c r="BH1" s="277"/>
      <c r="BI1" s="277"/>
      <c r="BJ1" s="277"/>
      <c r="BK1" s="277"/>
      <c r="BL1" s="277"/>
      <c r="BM1" s="277"/>
    </row>
    <row r="2" spans="1:72" ht="15.75" customHeight="1" thickBot="1">
      <c r="A2" s="275"/>
      <c r="B2" s="276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277"/>
      <c r="BG2" s="277"/>
      <c r="BH2" s="277"/>
      <c r="BI2" s="277"/>
      <c r="BJ2" s="277"/>
      <c r="BK2" s="277"/>
      <c r="BL2" s="277"/>
      <c r="BM2" s="277"/>
    </row>
    <row r="3" spans="1:72" ht="15" thickBot="1">
      <c r="A3" s="2">
        <f>DAY(DATE(YEAR(A1),MONTH(A1)+1,1)-1)</f>
        <v>31</v>
      </c>
      <c r="B3" s="3"/>
      <c r="C3" s="278" t="s">
        <v>0</v>
      </c>
      <c r="D3" s="279"/>
      <c r="E3" s="280" t="s">
        <v>1</v>
      </c>
      <c r="F3" s="281"/>
      <c r="G3" s="281"/>
      <c r="H3" s="281"/>
      <c r="I3" s="281"/>
      <c r="J3" s="281"/>
      <c r="K3" s="282"/>
      <c r="L3" s="4" t="s">
        <v>2</v>
      </c>
      <c r="M3" s="283" t="s">
        <v>3</v>
      </c>
      <c r="N3" s="284"/>
      <c r="O3" s="284"/>
      <c r="P3" s="284"/>
      <c r="Q3" s="284"/>
      <c r="R3" s="284"/>
      <c r="S3" s="284"/>
      <c r="T3" s="285" t="s">
        <v>4</v>
      </c>
      <c r="U3" s="288" t="s">
        <v>5</v>
      </c>
      <c r="V3" s="288"/>
      <c r="W3" s="288"/>
      <c r="X3" s="288"/>
      <c r="Y3" s="288"/>
      <c r="Z3" s="288"/>
      <c r="AA3" s="289"/>
      <c r="AB3" s="262" t="s">
        <v>6</v>
      </c>
      <c r="AC3" s="263"/>
      <c r="AD3" s="263"/>
      <c r="AE3" s="263"/>
      <c r="AF3" s="263"/>
      <c r="AG3" s="263"/>
      <c r="AH3" s="263"/>
      <c r="AI3" s="290" t="s">
        <v>7</v>
      </c>
      <c r="AJ3" s="263" t="s">
        <v>8</v>
      </c>
      <c r="AK3" s="263"/>
      <c r="AL3" s="263"/>
      <c r="AM3" s="263"/>
      <c r="AN3" s="263"/>
      <c r="AO3" s="263"/>
      <c r="AP3" s="263"/>
      <c r="AQ3" s="260" t="s">
        <v>9</v>
      </c>
      <c r="AR3" s="263" t="s">
        <v>10</v>
      </c>
      <c r="AS3" s="263"/>
      <c r="AT3" s="263"/>
      <c r="AU3" s="263"/>
      <c r="AV3" s="263"/>
      <c r="AW3" s="263"/>
      <c r="AX3" s="263"/>
      <c r="AY3" s="260" t="s">
        <v>11</v>
      </c>
      <c r="AZ3" s="262" t="s">
        <v>12</v>
      </c>
      <c r="BA3" s="263"/>
      <c r="BB3" s="263"/>
      <c r="BC3" s="263"/>
      <c r="BD3" s="263"/>
      <c r="BE3" s="263"/>
      <c r="BF3" s="264"/>
      <c r="BG3" s="265" t="s">
        <v>13</v>
      </c>
      <c r="BH3" s="266"/>
      <c r="BI3" s="266"/>
      <c r="BJ3" s="266"/>
      <c r="BK3" s="266"/>
      <c r="BL3" s="266"/>
      <c r="BM3" s="267"/>
      <c r="BP3" s="1">
        <v>0</v>
      </c>
      <c r="BQ3">
        <v>8</v>
      </c>
      <c r="BS3" s="1">
        <v>0</v>
      </c>
      <c r="BT3">
        <v>8</v>
      </c>
    </row>
    <row r="4" spans="1:72" ht="15" thickBot="1">
      <c r="B4" s="3"/>
      <c r="C4" s="227"/>
      <c r="D4" s="228"/>
      <c r="E4" s="227"/>
      <c r="F4" s="228"/>
      <c r="G4" s="228"/>
      <c r="H4" s="228"/>
      <c r="I4" s="228"/>
      <c r="J4" s="228"/>
      <c r="K4" s="229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86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91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61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61"/>
      <c r="AZ4" s="271" t="s">
        <v>14</v>
      </c>
      <c r="BA4" s="272"/>
      <c r="BB4" s="272"/>
      <c r="BC4" s="272"/>
      <c r="BD4" s="272"/>
      <c r="BE4" s="272"/>
      <c r="BF4" s="273"/>
      <c r="BG4" s="268"/>
      <c r="BH4" s="269"/>
      <c r="BI4" s="269"/>
      <c r="BJ4" s="269"/>
      <c r="BK4" s="269"/>
      <c r="BL4" s="269"/>
      <c r="BM4" s="270"/>
      <c r="BP4">
        <v>3000</v>
      </c>
      <c r="BQ4">
        <v>0</v>
      </c>
      <c r="BS4">
        <v>3500</v>
      </c>
      <c r="BT4">
        <v>8</v>
      </c>
    </row>
    <row r="5" spans="1:72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87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92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61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61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>
        <f>BP4+500</f>
        <v>3500</v>
      </c>
      <c r="BQ5">
        <v>0</v>
      </c>
      <c r="BS5">
        <f>BS4+500</f>
        <v>4000</v>
      </c>
      <c r="BT5">
        <v>5</v>
      </c>
    </row>
    <row r="6" spans="1:72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1">
        <v>2.3E-2</v>
      </c>
      <c r="F6" s="181">
        <v>7.0000000000000001E-3</v>
      </c>
      <c r="G6" s="181">
        <v>1.7000000000000001E-2</v>
      </c>
      <c r="H6" s="181">
        <v>7.2999999999999995E-2</v>
      </c>
      <c r="I6" s="181">
        <v>3.5999999999999997E-2</v>
      </c>
      <c r="J6" s="181">
        <v>0.151</v>
      </c>
      <c r="K6" s="181">
        <v>2.5000000000000001E-2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3400</v>
      </c>
      <c r="V6" s="30">
        <v>3400</v>
      </c>
      <c r="W6" s="30">
        <v>3400</v>
      </c>
      <c r="X6" s="30">
        <v>3400</v>
      </c>
      <c r="Y6" s="30">
        <v>3400</v>
      </c>
      <c r="Z6" s="30">
        <v>3400</v>
      </c>
      <c r="AA6" s="31">
        <v>3400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ca="1">IFERROR(SUM(AB6:AH6),"")</f>
        <v>0</v>
      </c>
      <c r="AJ6" s="32">
        <f t="shared" ref="AJ6:AP29" ca="1" si="8">M6*AJ$4*60/$L$4*E6</f>
        <v>0</v>
      </c>
      <c r="AK6" s="33">
        <f t="shared" ca="1" si="8"/>
        <v>0</v>
      </c>
      <c r="AL6" s="33">
        <f t="shared" ca="1" si="8"/>
        <v>0</v>
      </c>
      <c r="AM6" s="33">
        <f t="shared" ca="1" si="8"/>
        <v>0</v>
      </c>
      <c r="AN6" s="33">
        <f t="shared" ca="1" si="8"/>
        <v>0</v>
      </c>
      <c r="AO6" s="33">
        <f t="shared" ca="1" si="8"/>
        <v>0</v>
      </c>
      <c r="AP6" s="34">
        <f t="shared" ca="1" si="8"/>
        <v>0</v>
      </c>
      <c r="AQ6" s="36">
        <f t="shared" ref="AQ6:AQ29" ca="1" si="9">SUM(AJ6:AP6)</f>
        <v>0</v>
      </c>
      <c r="AR6" s="32" t="str">
        <f t="shared" ref="AR6:AY29" ca="1" si="10">IFERROR(AB6/AJ6,"")</f>
        <v/>
      </c>
      <c r="AS6" s="33" t="str">
        <f t="shared" ca="1" si="10"/>
        <v/>
      </c>
      <c r="AT6" s="33" t="str">
        <f t="shared" ca="1" si="10"/>
        <v/>
      </c>
      <c r="AU6" s="33" t="str">
        <f t="shared" ca="1" si="10"/>
        <v/>
      </c>
      <c r="AV6" s="33" t="str">
        <f t="shared" ca="1" si="10"/>
        <v/>
      </c>
      <c r="AW6" s="33" t="str">
        <f t="shared" ca="1" si="10"/>
        <v/>
      </c>
      <c r="AX6" s="34" t="str">
        <f t="shared" ca="1" si="10"/>
        <v/>
      </c>
      <c r="AY6" s="52" t="str">
        <f t="shared" ca="1" si="10"/>
        <v/>
      </c>
      <c r="AZ6" s="37">
        <f>IFERROR(U6/6/E6,"0")</f>
        <v>24637.681159420288</v>
      </c>
      <c r="BA6" s="37">
        <f t="shared" ref="BA6:BF29" si="11">IFERROR(V6/6/F6,"0")</f>
        <v>80952.380952380947</v>
      </c>
      <c r="BB6" s="37">
        <f t="shared" si="11"/>
        <v>33333.333333333328</v>
      </c>
      <c r="BC6" s="37">
        <f t="shared" si="11"/>
        <v>7762.5570776255709</v>
      </c>
      <c r="BD6" s="37">
        <f t="shared" si="11"/>
        <v>15740.740740740741</v>
      </c>
      <c r="BE6" s="37">
        <f t="shared" si="11"/>
        <v>3752.7593818984546</v>
      </c>
      <c r="BF6" s="37">
        <f t="shared" si="11"/>
        <v>22666.666666666664</v>
      </c>
      <c r="BG6" s="38"/>
      <c r="BH6" s="38"/>
      <c r="BI6" s="38"/>
      <c r="BJ6" s="38"/>
      <c r="BK6" s="38"/>
      <c r="BL6" s="38"/>
      <c r="BM6" s="38"/>
      <c r="BO6" s="188"/>
      <c r="BP6">
        <f>BP5+500</f>
        <v>4000</v>
      </c>
      <c r="BQ6">
        <v>0</v>
      </c>
      <c r="BS6">
        <f>BS5+500</f>
        <v>4500</v>
      </c>
      <c r="BT6">
        <v>0</v>
      </c>
    </row>
    <row r="7" spans="1:72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7.6999999999999999E-2</v>
      </c>
      <c r="F7" s="181">
        <v>0.01</v>
      </c>
      <c r="G7" s="181">
        <v>1E-3</v>
      </c>
      <c r="H7" s="181">
        <v>3.0000000000000001E-3</v>
      </c>
      <c r="I7" s="181">
        <v>0.03</v>
      </c>
      <c r="J7" s="181">
        <v>6.0000000000000001E-3</v>
      </c>
      <c r="K7" s="181">
        <v>4.0000000000000001E-3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46">
        <v>3400</v>
      </c>
      <c r="V7" s="47">
        <v>3400</v>
      </c>
      <c r="W7" s="47">
        <v>3400</v>
      </c>
      <c r="X7" s="47">
        <v>3400</v>
      </c>
      <c r="Y7" s="47">
        <v>3400</v>
      </c>
      <c r="Z7" s="47">
        <v>3400</v>
      </c>
      <c r="AA7" s="48">
        <v>3400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35">
        <f t="shared" ref="AI7:AI11" ca="1" si="12">IFERROR(SUM(AB7:AH7),"")</f>
        <v>0</v>
      </c>
      <c r="AJ7" s="49">
        <f t="shared" ca="1" si="8"/>
        <v>0</v>
      </c>
      <c r="AK7" s="50">
        <f t="shared" ca="1" si="8"/>
        <v>0</v>
      </c>
      <c r="AL7" s="50">
        <f t="shared" ca="1" si="8"/>
        <v>0</v>
      </c>
      <c r="AM7" s="50">
        <f t="shared" ca="1" si="8"/>
        <v>0</v>
      </c>
      <c r="AN7" s="50">
        <f t="shared" ca="1" si="8"/>
        <v>0</v>
      </c>
      <c r="AO7" s="50">
        <f t="shared" ca="1" si="8"/>
        <v>0</v>
      </c>
      <c r="AP7" s="51">
        <f t="shared" ca="1" si="8"/>
        <v>0</v>
      </c>
      <c r="AQ7" s="52">
        <f ca="1">IFERROR(SUM(AJ7:AP7),"")</f>
        <v>0</v>
      </c>
      <c r="AR7" s="49" t="str">
        <f t="shared" ca="1" si="10"/>
        <v/>
      </c>
      <c r="AS7" s="50" t="str">
        <f t="shared" ca="1" si="10"/>
        <v/>
      </c>
      <c r="AT7" s="50" t="str">
        <f t="shared" ca="1" si="10"/>
        <v/>
      </c>
      <c r="AU7" s="50" t="str">
        <f t="shared" ca="1" si="10"/>
        <v/>
      </c>
      <c r="AV7" s="50" t="str">
        <f t="shared" ca="1" si="10"/>
        <v/>
      </c>
      <c r="AW7" s="50" t="str">
        <f t="shared" ca="1" si="10"/>
        <v/>
      </c>
      <c r="AX7" s="51" t="str">
        <f t="shared" ca="1" si="10"/>
        <v/>
      </c>
      <c r="AY7" s="52" t="str">
        <f t="shared" ca="1" si="10"/>
        <v/>
      </c>
      <c r="AZ7" s="37">
        <f t="shared" ref="AZ7:AZ29" si="13">IFERROR(U7/6/E7,"0")</f>
        <v>7359.3073593073586</v>
      </c>
      <c r="BA7" s="37">
        <f t="shared" si="11"/>
        <v>56666.666666666664</v>
      </c>
      <c r="BB7" s="37">
        <f t="shared" si="11"/>
        <v>566666.66666666663</v>
      </c>
      <c r="BC7" s="37">
        <f t="shared" si="11"/>
        <v>188888.88888888888</v>
      </c>
      <c r="BD7" s="37">
        <f t="shared" si="11"/>
        <v>18888.888888888887</v>
      </c>
      <c r="BE7" s="37">
        <f t="shared" si="11"/>
        <v>94444.444444444438</v>
      </c>
      <c r="BF7" s="37">
        <f t="shared" si="11"/>
        <v>141666.66666666666</v>
      </c>
      <c r="BG7" s="212"/>
      <c r="BH7" s="212"/>
      <c r="BI7" s="212"/>
      <c r="BJ7" s="212"/>
      <c r="BK7" s="212"/>
      <c r="BL7" s="212"/>
      <c r="BM7" s="212"/>
      <c r="BO7" s="188"/>
      <c r="BP7">
        <f>BP6+500</f>
        <v>4500</v>
      </c>
      <c r="BQ7">
        <v>0</v>
      </c>
      <c r="BS7">
        <f>BS6+500</f>
        <v>5000</v>
      </c>
      <c r="BT7">
        <v>0</v>
      </c>
    </row>
    <row r="8" spans="1:72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0</v>
      </c>
      <c r="F8" s="181">
        <v>0</v>
      </c>
      <c r="G8" s="181">
        <v>8.0000000000000002E-3</v>
      </c>
      <c r="H8" s="181">
        <v>4.0000000000000001E-3</v>
      </c>
      <c r="I8" s="181">
        <v>1.2E-2</v>
      </c>
      <c r="J8" s="181">
        <v>2E-3</v>
      </c>
      <c r="K8" s="181">
        <v>0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46">
        <v>3400</v>
      </c>
      <c r="V8" s="47">
        <v>3400</v>
      </c>
      <c r="W8" s="47">
        <v>3400</v>
      </c>
      <c r="X8" s="47">
        <v>3400</v>
      </c>
      <c r="Y8" s="47">
        <v>3400</v>
      </c>
      <c r="Z8" s="47">
        <v>3400</v>
      </c>
      <c r="AA8" s="48">
        <v>3400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12"/>
        <v>0</v>
      </c>
      <c r="AJ8" s="49">
        <f t="shared" ca="1" si="8"/>
        <v>0</v>
      </c>
      <c r="AK8" s="50">
        <f t="shared" ca="1" si="8"/>
        <v>0</v>
      </c>
      <c r="AL8" s="50">
        <f t="shared" ca="1" si="8"/>
        <v>0</v>
      </c>
      <c r="AM8" s="50">
        <f t="shared" ca="1" si="8"/>
        <v>0</v>
      </c>
      <c r="AN8" s="50">
        <f t="shared" ca="1" si="8"/>
        <v>0</v>
      </c>
      <c r="AO8" s="50">
        <f t="shared" ca="1" si="8"/>
        <v>0</v>
      </c>
      <c r="AP8" s="51">
        <f t="shared" ca="1" si="8"/>
        <v>0</v>
      </c>
      <c r="AQ8" s="52">
        <f t="shared" ref="AQ8:AQ12" ca="1" si="14">IFERROR(SUM(AJ8:AP8),"")</f>
        <v>0</v>
      </c>
      <c r="AR8" s="49" t="str">
        <f t="shared" ca="1" si="10"/>
        <v/>
      </c>
      <c r="AS8" s="50" t="str">
        <f t="shared" ca="1" si="10"/>
        <v/>
      </c>
      <c r="AT8" s="50" t="str">
        <f t="shared" ca="1" si="10"/>
        <v/>
      </c>
      <c r="AU8" s="50" t="str">
        <f t="shared" ca="1" si="10"/>
        <v/>
      </c>
      <c r="AV8" s="50" t="str">
        <f t="shared" ca="1" si="10"/>
        <v/>
      </c>
      <c r="AW8" s="50" t="str">
        <f t="shared" ca="1" si="10"/>
        <v/>
      </c>
      <c r="AX8" s="51" t="str">
        <f t="shared" ca="1" si="10"/>
        <v/>
      </c>
      <c r="AY8" s="52" t="str">
        <f t="shared" ca="1" si="10"/>
        <v/>
      </c>
      <c r="AZ8" s="37" t="str">
        <f t="shared" si="13"/>
        <v>0</v>
      </c>
      <c r="BA8" s="37" t="str">
        <f t="shared" si="11"/>
        <v>0</v>
      </c>
      <c r="BB8" s="37">
        <f t="shared" si="11"/>
        <v>70833.333333333328</v>
      </c>
      <c r="BC8" s="37">
        <f t="shared" si="11"/>
        <v>141666.66666666666</v>
      </c>
      <c r="BD8" s="37">
        <f t="shared" si="11"/>
        <v>47222.222222222219</v>
      </c>
      <c r="BE8" s="37">
        <f t="shared" si="11"/>
        <v>283333.33333333331</v>
      </c>
      <c r="BF8" s="37" t="str">
        <f t="shared" si="11"/>
        <v>0</v>
      </c>
      <c r="BG8" s="212"/>
      <c r="BH8" s="212"/>
      <c r="BI8" s="212"/>
      <c r="BJ8" s="212"/>
      <c r="BK8" s="212"/>
      <c r="BL8" s="212"/>
      <c r="BM8" s="212"/>
      <c r="BO8" s="188"/>
    </row>
    <row r="9" spans="1:72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1E-3</v>
      </c>
      <c r="F9" s="181">
        <v>5.0000000000000001E-3</v>
      </c>
      <c r="G9" s="181">
        <v>0</v>
      </c>
      <c r="H9" s="181">
        <v>1E-3</v>
      </c>
      <c r="I9" s="181">
        <v>0</v>
      </c>
      <c r="J9" s="181">
        <v>2E-3</v>
      </c>
      <c r="K9" s="181">
        <v>0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46">
        <v>3400</v>
      </c>
      <c r="V9" s="47">
        <v>3400</v>
      </c>
      <c r="W9" s="47">
        <v>3400</v>
      </c>
      <c r="X9" s="47">
        <v>3400</v>
      </c>
      <c r="Y9" s="47">
        <v>3400</v>
      </c>
      <c r="Z9" s="47">
        <v>3400</v>
      </c>
      <c r="AA9" s="48">
        <v>3400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12"/>
        <v>0</v>
      </c>
      <c r="AJ9" s="49">
        <f t="shared" ca="1" si="8"/>
        <v>0</v>
      </c>
      <c r="AK9" s="50">
        <f t="shared" ca="1" si="8"/>
        <v>0</v>
      </c>
      <c r="AL9" s="50">
        <f t="shared" ca="1" si="8"/>
        <v>0</v>
      </c>
      <c r="AM9" s="50">
        <f t="shared" ca="1" si="8"/>
        <v>0</v>
      </c>
      <c r="AN9" s="50">
        <f t="shared" ca="1" si="8"/>
        <v>0</v>
      </c>
      <c r="AO9" s="50">
        <f t="shared" ca="1" si="8"/>
        <v>0</v>
      </c>
      <c r="AP9" s="51">
        <f t="shared" ca="1" si="8"/>
        <v>0</v>
      </c>
      <c r="AQ9" s="52">
        <f t="shared" ca="1" si="14"/>
        <v>0</v>
      </c>
      <c r="AR9" s="49" t="str">
        <f t="shared" ca="1" si="10"/>
        <v/>
      </c>
      <c r="AS9" s="50" t="str">
        <f t="shared" ca="1" si="10"/>
        <v/>
      </c>
      <c r="AT9" s="50" t="str">
        <f t="shared" ca="1" si="10"/>
        <v/>
      </c>
      <c r="AU9" s="50" t="str">
        <f t="shared" ca="1" si="10"/>
        <v/>
      </c>
      <c r="AV9" s="50" t="str">
        <f t="shared" ca="1" si="10"/>
        <v/>
      </c>
      <c r="AW9" s="50" t="str">
        <f t="shared" ca="1" si="10"/>
        <v/>
      </c>
      <c r="AX9" s="51" t="str">
        <f t="shared" ca="1" si="10"/>
        <v/>
      </c>
      <c r="AY9" s="52" t="str">
        <f t="shared" ca="1" si="10"/>
        <v/>
      </c>
      <c r="AZ9" s="37">
        <f t="shared" si="13"/>
        <v>566666.66666666663</v>
      </c>
      <c r="BA9" s="37">
        <f t="shared" si="11"/>
        <v>113333.33333333333</v>
      </c>
      <c r="BB9" s="37" t="str">
        <f t="shared" si="11"/>
        <v>0</v>
      </c>
      <c r="BC9" s="37">
        <f t="shared" si="11"/>
        <v>566666.66666666663</v>
      </c>
      <c r="BD9" s="37" t="str">
        <f t="shared" si="11"/>
        <v>0</v>
      </c>
      <c r="BE9" s="37">
        <f t="shared" si="11"/>
        <v>283333.33333333331</v>
      </c>
      <c r="BF9" s="37" t="str">
        <f t="shared" si="11"/>
        <v>0</v>
      </c>
      <c r="BG9" s="212"/>
      <c r="BH9" s="212"/>
      <c r="BI9" s="212"/>
      <c r="BJ9" s="212"/>
      <c r="BK9" s="212"/>
      <c r="BL9" s="212"/>
      <c r="BM9" s="212"/>
      <c r="BO9" s="188"/>
    </row>
    <row r="10" spans="1:72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2E-3</v>
      </c>
      <c r="F10" s="181">
        <v>2E-3</v>
      </c>
      <c r="G10" s="181">
        <v>0</v>
      </c>
      <c r="H10" s="181">
        <v>0</v>
      </c>
      <c r="I10" s="181">
        <v>0</v>
      </c>
      <c r="J10" s="181">
        <v>2E-3</v>
      </c>
      <c r="K10" s="181">
        <v>0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46">
        <v>3400</v>
      </c>
      <c r="V10" s="47">
        <v>3400</v>
      </c>
      <c r="W10" s="47">
        <v>3400</v>
      </c>
      <c r="X10" s="47">
        <v>3400</v>
      </c>
      <c r="Y10" s="47">
        <v>3400</v>
      </c>
      <c r="Z10" s="47">
        <v>3400</v>
      </c>
      <c r="AA10" s="48">
        <v>3400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12"/>
        <v>0</v>
      </c>
      <c r="AJ10" s="49">
        <f t="shared" ca="1" si="8"/>
        <v>0</v>
      </c>
      <c r="AK10" s="50">
        <f t="shared" ca="1" si="8"/>
        <v>0</v>
      </c>
      <c r="AL10" s="50">
        <f t="shared" ca="1" si="8"/>
        <v>0</v>
      </c>
      <c r="AM10" s="50">
        <f t="shared" ca="1" si="8"/>
        <v>0</v>
      </c>
      <c r="AN10" s="50">
        <f t="shared" ca="1" si="8"/>
        <v>0</v>
      </c>
      <c r="AO10" s="50">
        <f t="shared" ca="1" si="8"/>
        <v>0</v>
      </c>
      <c r="AP10" s="51">
        <f t="shared" ca="1" si="8"/>
        <v>0</v>
      </c>
      <c r="AQ10" s="52">
        <f t="shared" ca="1" si="14"/>
        <v>0</v>
      </c>
      <c r="AR10" s="49" t="str">
        <f t="shared" ca="1" si="10"/>
        <v/>
      </c>
      <c r="AS10" s="50" t="str">
        <f t="shared" ca="1" si="10"/>
        <v/>
      </c>
      <c r="AT10" s="50" t="str">
        <f t="shared" ca="1" si="10"/>
        <v/>
      </c>
      <c r="AU10" s="50" t="str">
        <f t="shared" ca="1" si="10"/>
        <v/>
      </c>
      <c r="AV10" s="50" t="str">
        <f t="shared" ca="1" si="10"/>
        <v/>
      </c>
      <c r="AW10" s="50" t="str">
        <f t="shared" ca="1" si="10"/>
        <v/>
      </c>
      <c r="AX10" s="51" t="str">
        <f t="shared" ca="1" si="10"/>
        <v/>
      </c>
      <c r="AY10" s="52" t="str">
        <f t="shared" ca="1" si="10"/>
        <v/>
      </c>
      <c r="AZ10" s="37">
        <f t="shared" si="13"/>
        <v>283333.33333333331</v>
      </c>
      <c r="BA10" s="37">
        <f t="shared" si="11"/>
        <v>283333.33333333331</v>
      </c>
      <c r="BB10" s="37" t="str">
        <f t="shared" si="11"/>
        <v>0</v>
      </c>
      <c r="BC10" s="37" t="str">
        <f t="shared" si="11"/>
        <v>0</v>
      </c>
      <c r="BD10" s="37" t="str">
        <f t="shared" si="11"/>
        <v>0</v>
      </c>
      <c r="BE10" s="37">
        <f t="shared" si="11"/>
        <v>283333.33333333331</v>
      </c>
      <c r="BF10" s="37" t="str">
        <f t="shared" si="11"/>
        <v>0</v>
      </c>
      <c r="BG10" s="212"/>
      <c r="BH10" s="212"/>
      <c r="BI10" s="212"/>
      <c r="BJ10" s="212"/>
      <c r="BK10" s="212"/>
      <c r="BL10" s="212"/>
      <c r="BM10" s="212"/>
      <c r="BO10" s="188"/>
    </row>
    <row r="11" spans="1:72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0</v>
      </c>
      <c r="F11" s="181">
        <v>1E-3</v>
      </c>
      <c r="G11" s="181">
        <v>1E-3</v>
      </c>
      <c r="H11" s="181">
        <v>0</v>
      </c>
      <c r="I11" s="181">
        <v>2E-3</v>
      </c>
      <c r="J11" s="181">
        <v>0</v>
      </c>
      <c r="K11" s="181">
        <v>2E-3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46">
        <v>3400</v>
      </c>
      <c r="V11" s="47">
        <v>3400</v>
      </c>
      <c r="W11" s="47">
        <v>3400</v>
      </c>
      <c r="X11" s="47">
        <v>3400</v>
      </c>
      <c r="Y11" s="47">
        <v>3400</v>
      </c>
      <c r="Z11" s="47">
        <v>3400</v>
      </c>
      <c r="AA11" s="48">
        <v>3400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12"/>
        <v>0</v>
      </c>
      <c r="AJ11" s="49">
        <f t="shared" ca="1" si="8"/>
        <v>0</v>
      </c>
      <c r="AK11" s="50">
        <f t="shared" ca="1" si="8"/>
        <v>0</v>
      </c>
      <c r="AL11" s="50">
        <f t="shared" ca="1" si="8"/>
        <v>0</v>
      </c>
      <c r="AM11" s="50">
        <f t="shared" ca="1" si="8"/>
        <v>0</v>
      </c>
      <c r="AN11" s="50">
        <f t="shared" ca="1" si="8"/>
        <v>0</v>
      </c>
      <c r="AO11" s="50">
        <f t="shared" ca="1" si="8"/>
        <v>0</v>
      </c>
      <c r="AP11" s="51">
        <f t="shared" ca="1" si="8"/>
        <v>0</v>
      </c>
      <c r="AQ11" s="52">
        <f t="shared" ca="1" si="14"/>
        <v>0</v>
      </c>
      <c r="AR11" s="49" t="str">
        <f t="shared" ca="1" si="10"/>
        <v/>
      </c>
      <c r="AS11" s="50" t="str">
        <f t="shared" ca="1" si="10"/>
        <v/>
      </c>
      <c r="AT11" s="50" t="str">
        <f t="shared" ca="1" si="10"/>
        <v/>
      </c>
      <c r="AU11" s="50" t="str">
        <f t="shared" ca="1" si="10"/>
        <v/>
      </c>
      <c r="AV11" s="50" t="str">
        <f t="shared" ca="1" si="10"/>
        <v/>
      </c>
      <c r="AW11" s="50" t="str">
        <f t="shared" ca="1" si="10"/>
        <v/>
      </c>
      <c r="AX11" s="51" t="str">
        <f t="shared" ca="1" si="10"/>
        <v/>
      </c>
      <c r="AY11" s="52" t="str">
        <f t="shared" ca="1" si="10"/>
        <v/>
      </c>
      <c r="AZ11" s="37" t="str">
        <f t="shared" si="13"/>
        <v>0</v>
      </c>
      <c r="BA11" s="37">
        <f t="shared" si="11"/>
        <v>566666.66666666663</v>
      </c>
      <c r="BB11" s="37">
        <f t="shared" si="11"/>
        <v>566666.66666666663</v>
      </c>
      <c r="BC11" s="37" t="str">
        <f t="shared" si="11"/>
        <v>0</v>
      </c>
      <c r="BD11" s="37">
        <f t="shared" si="11"/>
        <v>283333.33333333331</v>
      </c>
      <c r="BE11" s="37" t="str">
        <f t="shared" si="11"/>
        <v>0</v>
      </c>
      <c r="BF11" s="37">
        <f t="shared" si="11"/>
        <v>283333.33333333331</v>
      </c>
      <c r="BG11" s="212"/>
      <c r="BH11" s="212"/>
      <c r="BI11" s="212"/>
      <c r="BJ11" s="212"/>
      <c r="BK11" s="212"/>
      <c r="BL11" s="212"/>
      <c r="BM11" s="212"/>
      <c r="BO11" s="188"/>
    </row>
    <row r="12" spans="1:72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2.8000000000000001E-2</v>
      </c>
      <c r="F12" s="181">
        <v>0</v>
      </c>
      <c r="G12" s="181">
        <v>2.1999999999999999E-2</v>
      </c>
      <c r="H12" s="181">
        <v>2E-3</v>
      </c>
      <c r="I12" s="181">
        <v>1.7999999999999999E-2</v>
      </c>
      <c r="J12" s="181">
        <v>1.7999999999999999E-2</v>
      </c>
      <c r="K12" s="181">
        <v>6.0000000000000001E-3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46">
        <v>3400</v>
      </c>
      <c r="V12" s="47">
        <v>3400</v>
      </c>
      <c r="W12" s="47">
        <v>3400</v>
      </c>
      <c r="X12" s="47">
        <v>3400</v>
      </c>
      <c r="Y12" s="47">
        <v>3400</v>
      </c>
      <c r="Z12" s="47">
        <v>3400</v>
      </c>
      <c r="AA12" s="48">
        <v>3400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14">
        <f t="shared" ref="AI12:AI29" ca="1" si="15">SUM(AB12:AH12)</f>
        <v>0</v>
      </c>
      <c r="AJ12" s="49">
        <f t="shared" ca="1" si="8"/>
        <v>0</v>
      </c>
      <c r="AK12" s="50">
        <f t="shared" ca="1" si="8"/>
        <v>0</v>
      </c>
      <c r="AL12" s="50">
        <f t="shared" ca="1" si="8"/>
        <v>0</v>
      </c>
      <c r="AM12" s="50">
        <f t="shared" ca="1" si="8"/>
        <v>0</v>
      </c>
      <c r="AN12" s="50">
        <f t="shared" ca="1" si="8"/>
        <v>0</v>
      </c>
      <c r="AO12" s="50">
        <f t="shared" ca="1" si="8"/>
        <v>0</v>
      </c>
      <c r="AP12" s="51">
        <f t="shared" ca="1" si="8"/>
        <v>0</v>
      </c>
      <c r="AQ12" s="52">
        <f t="shared" ca="1" si="14"/>
        <v>0</v>
      </c>
      <c r="AR12" s="49" t="str">
        <f t="shared" ca="1" si="10"/>
        <v/>
      </c>
      <c r="AS12" s="50" t="str">
        <f t="shared" ca="1" si="10"/>
        <v/>
      </c>
      <c r="AT12" s="50" t="str">
        <f t="shared" ca="1" si="10"/>
        <v/>
      </c>
      <c r="AU12" s="50" t="str">
        <f t="shared" ca="1" si="10"/>
        <v/>
      </c>
      <c r="AV12" s="50" t="str">
        <f t="shared" ca="1" si="10"/>
        <v/>
      </c>
      <c r="AW12" s="50" t="str">
        <f t="shared" ca="1" si="10"/>
        <v/>
      </c>
      <c r="AX12" s="51" t="str">
        <f t="shared" ca="1" si="10"/>
        <v/>
      </c>
      <c r="AY12" s="52" t="str">
        <f t="shared" ca="1" si="10"/>
        <v/>
      </c>
      <c r="AZ12" s="37">
        <f t="shared" si="13"/>
        <v>20238.095238095237</v>
      </c>
      <c r="BA12" s="37" t="str">
        <f t="shared" si="11"/>
        <v>0</v>
      </c>
      <c r="BB12" s="37">
        <f t="shared" si="11"/>
        <v>25757.575757575756</v>
      </c>
      <c r="BC12" s="37">
        <f t="shared" si="11"/>
        <v>283333.33333333331</v>
      </c>
      <c r="BD12" s="37">
        <f t="shared" si="11"/>
        <v>31481.481481481482</v>
      </c>
      <c r="BE12" s="37">
        <f t="shared" si="11"/>
        <v>31481.481481481482</v>
      </c>
      <c r="BF12" s="37">
        <f t="shared" si="11"/>
        <v>94444.444444444438</v>
      </c>
      <c r="BG12" s="212"/>
      <c r="BH12" s="212"/>
      <c r="BI12" s="212"/>
      <c r="BJ12" s="212"/>
      <c r="BK12" s="212"/>
      <c r="BL12" s="212"/>
      <c r="BM12" s="212"/>
      <c r="BO12" s="188"/>
    </row>
    <row r="13" spans="1:72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8.7999999999999995E-2</v>
      </c>
      <c r="F13" s="181">
        <v>0.187</v>
      </c>
      <c r="G13" s="181">
        <v>0.13300000000000001</v>
      </c>
      <c r="H13" s="181">
        <v>6.5000000000000002E-2</v>
      </c>
      <c r="I13" s="181">
        <v>8.4000000000000005E-2</v>
      </c>
      <c r="J13" s="181">
        <v>0.11799999999999999</v>
      </c>
      <c r="K13" s="181">
        <v>9.5000000000000001E-2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46">
        <v>3400</v>
      </c>
      <c r="V13" s="46">
        <v>3400</v>
      </c>
      <c r="W13" s="46">
        <v>3400</v>
      </c>
      <c r="X13" s="46">
        <v>3400</v>
      </c>
      <c r="Y13" s="46">
        <v>3400</v>
      </c>
      <c r="Z13" s="46">
        <v>3400</v>
      </c>
      <c r="AA13" s="46">
        <v>3400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14">
        <f t="shared" ca="1" si="15"/>
        <v>0</v>
      </c>
      <c r="AJ13" s="49">
        <f t="shared" ca="1" si="8"/>
        <v>0</v>
      </c>
      <c r="AK13" s="50">
        <f t="shared" ca="1" si="8"/>
        <v>0</v>
      </c>
      <c r="AL13" s="50">
        <f t="shared" ca="1" si="8"/>
        <v>0</v>
      </c>
      <c r="AM13" s="50">
        <f t="shared" ca="1" si="8"/>
        <v>0</v>
      </c>
      <c r="AN13" s="50">
        <f t="shared" ca="1" si="8"/>
        <v>0</v>
      </c>
      <c r="AO13" s="50">
        <f t="shared" ca="1" si="8"/>
        <v>0</v>
      </c>
      <c r="AP13" s="51">
        <f t="shared" ca="1" si="8"/>
        <v>0</v>
      </c>
      <c r="AQ13" s="52">
        <f t="shared" ca="1" si="9"/>
        <v>0</v>
      </c>
      <c r="AR13" s="49" t="str">
        <f t="shared" ca="1" si="10"/>
        <v/>
      </c>
      <c r="AS13" s="50" t="str">
        <f t="shared" ca="1" si="10"/>
        <v/>
      </c>
      <c r="AT13" s="50" t="str">
        <f t="shared" ca="1" si="10"/>
        <v/>
      </c>
      <c r="AU13" s="50" t="str">
        <f t="shared" ca="1" si="10"/>
        <v/>
      </c>
      <c r="AV13" s="50" t="str">
        <f t="shared" ca="1" si="10"/>
        <v/>
      </c>
      <c r="AW13" s="50" t="str">
        <f t="shared" ca="1" si="10"/>
        <v/>
      </c>
      <c r="AX13" s="51" t="str">
        <f t="shared" ca="1" si="10"/>
        <v/>
      </c>
      <c r="AY13" s="52" t="str">
        <f t="shared" ca="1" si="10"/>
        <v/>
      </c>
      <c r="AZ13" s="37">
        <f t="shared" si="13"/>
        <v>6439.393939393939</v>
      </c>
      <c r="BA13" s="37">
        <f t="shared" si="11"/>
        <v>3030.30303030303</v>
      </c>
      <c r="BB13" s="37">
        <f t="shared" si="11"/>
        <v>4260.6516290726813</v>
      </c>
      <c r="BC13" s="37">
        <f t="shared" si="11"/>
        <v>8717.9487179487169</v>
      </c>
      <c r="BD13" s="37">
        <f t="shared" si="11"/>
        <v>6746.0317460317456</v>
      </c>
      <c r="BE13" s="37">
        <f t="shared" si="11"/>
        <v>4802.2598870056499</v>
      </c>
      <c r="BF13" s="37">
        <f t="shared" si="11"/>
        <v>5964.9122807017538</v>
      </c>
      <c r="BG13" s="38">
        <f>IFERROR(VLOOKUP(AZ13,$BP$3:$BQ$7,2,TRUE),"")</f>
        <v>0</v>
      </c>
      <c r="BH13" s="38">
        <f t="shared" ref="BH13:BH25" si="16">IFERROR(VLOOKUP(BA13,$BP$3:$BQ$7,2,TRUE),"")</f>
        <v>0</v>
      </c>
      <c r="BI13" s="38">
        <f t="shared" ref="BI13:BI25" si="17">IFERROR(VLOOKUP(BB13,$BP$3:$BQ$7,2,TRUE),"")</f>
        <v>0</v>
      </c>
      <c r="BJ13" s="38">
        <f t="shared" ref="BJ13:BJ25" si="18">IFERROR(VLOOKUP(BC13,$BP$3:$BQ$7,2,TRUE),"")</f>
        <v>0</v>
      </c>
      <c r="BK13" s="38">
        <f t="shared" ref="BK13:BK25" si="19">IFERROR(VLOOKUP(BD13,$BP$3:$BQ$7,2,TRUE),"")</f>
        <v>0</v>
      </c>
      <c r="BL13" s="38">
        <f t="shared" ref="BL13:BL25" si="20">IFERROR(VLOOKUP(BE13,$BP$3:$BQ$7,2,TRUE),"")</f>
        <v>0</v>
      </c>
      <c r="BM13" s="38">
        <f t="shared" ref="BM13:BM25" si="21">IFERROR(VLOOKUP(BF13,$BP$3:$BQ$7,2,TRUE),"")</f>
        <v>0</v>
      </c>
      <c r="BO13" s="188"/>
    </row>
    <row r="14" spans="1:72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0.22700000000000001</v>
      </c>
      <c r="F14" s="181">
        <v>0.253</v>
      </c>
      <c r="G14" s="181">
        <v>0.19500000000000001</v>
      </c>
      <c r="H14" s="181">
        <v>0.23300000000000001</v>
      </c>
      <c r="I14" s="181">
        <v>0.10299999999999999</v>
      </c>
      <c r="J14" s="181">
        <v>0.22700000000000001</v>
      </c>
      <c r="K14" s="181">
        <v>2.5000000000000001E-2</v>
      </c>
      <c r="L14" s="41">
        <f t="shared" ca="1" si="4"/>
        <v>1056</v>
      </c>
      <c r="M14" s="42">
        <f t="shared" si="5"/>
        <v>8</v>
      </c>
      <c r="N14" s="43">
        <f t="shared" si="5"/>
        <v>8</v>
      </c>
      <c r="O14" s="43">
        <f t="shared" si="5"/>
        <v>8</v>
      </c>
      <c r="P14" s="43">
        <f t="shared" si="5"/>
        <v>8</v>
      </c>
      <c r="Q14" s="43">
        <f t="shared" si="5"/>
        <v>0</v>
      </c>
      <c r="R14" s="43">
        <f t="shared" si="5"/>
        <v>8</v>
      </c>
      <c r="S14" s="44">
        <f t="shared" si="5"/>
        <v>0</v>
      </c>
      <c r="T14" s="45">
        <f t="shared" ca="1" si="6"/>
        <v>176</v>
      </c>
      <c r="U14" s="46">
        <v>3400</v>
      </c>
      <c r="V14" s="47">
        <v>3400</v>
      </c>
      <c r="W14" s="47">
        <v>3400</v>
      </c>
      <c r="X14" s="47">
        <v>3400</v>
      </c>
      <c r="Y14" s="47">
        <v>3400</v>
      </c>
      <c r="Z14" s="47">
        <v>3400</v>
      </c>
      <c r="AA14" s="48">
        <v>3400</v>
      </c>
      <c r="AB14" s="49">
        <f t="shared" ca="1" si="7"/>
        <v>136000</v>
      </c>
      <c r="AC14" s="50">
        <f t="shared" ca="1" si="7"/>
        <v>108800</v>
      </c>
      <c r="AD14" s="50">
        <f t="shared" ca="1" si="7"/>
        <v>108800</v>
      </c>
      <c r="AE14" s="50">
        <f t="shared" ca="1" si="7"/>
        <v>108800</v>
      </c>
      <c r="AF14" s="50">
        <f t="shared" ca="1" si="7"/>
        <v>0</v>
      </c>
      <c r="AG14" s="50">
        <f t="shared" ca="1" si="7"/>
        <v>136000</v>
      </c>
      <c r="AH14" s="51">
        <f t="shared" ca="1" si="7"/>
        <v>0</v>
      </c>
      <c r="AI14" s="114">
        <f t="shared" ca="1" si="15"/>
        <v>598400</v>
      </c>
      <c r="AJ14" s="49">
        <f t="shared" ca="1" si="8"/>
        <v>54.480000000000004</v>
      </c>
      <c r="AK14" s="50">
        <f t="shared" ca="1" si="8"/>
        <v>48.576000000000001</v>
      </c>
      <c r="AL14" s="50">
        <f t="shared" ca="1" si="8"/>
        <v>37.44</v>
      </c>
      <c r="AM14" s="50">
        <f t="shared" ca="1" si="8"/>
        <v>44.736000000000004</v>
      </c>
      <c r="AN14" s="50">
        <f t="shared" ca="1" si="8"/>
        <v>0</v>
      </c>
      <c r="AO14" s="50">
        <f t="shared" ca="1" si="8"/>
        <v>54.480000000000004</v>
      </c>
      <c r="AP14" s="51">
        <f t="shared" ca="1" si="8"/>
        <v>0</v>
      </c>
      <c r="AQ14" s="52">
        <f t="shared" ca="1" si="9"/>
        <v>239.71200000000005</v>
      </c>
      <c r="AR14" s="49">
        <f t="shared" ca="1" si="10"/>
        <v>2496.3289280469894</v>
      </c>
      <c r="AS14" s="50">
        <f t="shared" ca="1" si="10"/>
        <v>2239.7891963109355</v>
      </c>
      <c r="AT14" s="50">
        <f t="shared" ca="1" si="10"/>
        <v>2905.9829059829062</v>
      </c>
      <c r="AU14" s="50">
        <f t="shared" ca="1" si="10"/>
        <v>2432.0457796852643</v>
      </c>
      <c r="AV14" s="50" t="str">
        <f t="shared" ca="1" si="10"/>
        <v/>
      </c>
      <c r="AW14" s="50">
        <f t="shared" ca="1" si="10"/>
        <v>2496.3289280469894</v>
      </c>
      <c r="AX14" s="51" t="str">
        <f t="shared" ca="1" si="10"/>
        <v/>
      </c>
      <c r="AY14" s="52">
        <f t="shared" ca="1" si="10"/>
        <v>2496.3289280469894</v>
      </c>
      <c r="AZ14" s="37">
        <f t="shared" si="13"/>
        <v>2496.3289280469894</v>
      </c>
      <c r="BA14" s="37">
        <f t="shared" si="11"/>
        <v>2239.7891963109355</v>
      </c>
      <c r="BB14" s="37">
        <f t="shared" si="11"/>
        <v>2905.9829059829058</v>
      </c>
      <c r="BC14" s="37">
        <f t="shared" si="11"/>
        <v>2432.0457796852643</v>
      </c>
      <c r="BD14" s="37">
        <f t="shared" si="11"/>
        <v>5501.6181229773465</v>
      </c>
      <c r="BE14" s="37">
        <f t="shared" si="11"/>
        <v>2496.3289280469894</v>
      </c>
      <c r="BF14" s="37">
        <f t="shared" si="11"/>
        <v>22666.666666666664</v>
      </c>
      <c r="BG14" s="38">
        <f t="shared" ref="BG14:BG25" si="22">IFERROR(VLOOKUP(AZ14,$BP$3:$BQ$7,2,TRUE),"")</f>
        <v>8</v>
      </c>
      <c r="BH14" s="38">
        <f t="shared" si="16"/>
        <v>8</v>
      </c>
      <c r="BI14" s="38">
        <f t="shared" si="17"/>
        <v>8</v>
      </c>
      <c r="BJ14" s="38">
        <f t="shared" si="18"/>
        <v>8</v>
      </c>
      <c r="BK14" s="38">
        <f t="shared" si="19"/>
        <v>0</v>
      </c>
      <c r="BL14" s="38">
        <f t="shared" si="20"/>
        <v>8</v>
      </c>
      <c r="BM14" s="38">
        <f t="shared" si="21"/>
        <v>0</v>
      </c>
      <c r="BO14" s="188"/>
    </row>
    <row r="15" spans="1:72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0.121</v>
      </c>
      <c r="F15" s="181">
        <v>0.20200000000000001</v>
      </c>
      <c r="G15" s="181">
        <v>0.14299999999999999</v>
      </c>
      <c r="H15" s="181">
        <v>9.8000000000000004E-2</v>
      </c>
      <c r="I15" s="181">
        <v>0.19800000000000001</v>
      </c>
      <c r="J15" s="181">
        <v>0.252</v>
      </c>
      <c r="K15" s="181">
        <v>0.106</v>
      </c>
      <c r="L15" s="41">
        <f t="shared" ca="1" si="4"/>
        <v>624</v>
      </c>
      <c r="M15" s="42">
        <f t="shared" si="5"/>
        <v>0</v>
      </c>
      <c r="N15" s="43">
        <f t="shared" si="5"/>
        <v>8</v>
      </c>
      <c r="O15" s="43">
        <f t="shared" si="5"/>
        <v>0</v>
      </c>
      <c r="P15" s="43">
        <f t="shared" si="5"/>
        <v>0</v>
      </c>
      <c r="Q15" s="43">
        <f t="shared" si="5"/>
        <v>8</v>
      </c>
      <c r="R15" s="43">
        <f t="shared" si="5"/>
        <v>8</v>
      </c>
      <c r="S15" s="44">
        <f t="shared" si="5"/>
        <v>0</v>
      </c>
      <c r="T15" s="45">
        <f t="shared" ca="1" si="6"/>
        <v>104</v>
      </c>
      <c r="U15" s="46">
        <v>3400</v>
      </c>
      <c r="V15" s="47">
        <v>3400</v>
      </c>
      <c r="W15" s="47">
        <v>3400</v>
      </c>
      <c r="X15" s="47">
        <v>3400</v>
      </c>
      <c r="Y15" s="47">
        <v>3400</v>
      </c>
      <c r="Z15" s="47">
        <v>3400</v>
      </c>
      <c r="AA15" s="48">
        <v>3400</v>
      </c>
      <c r="AB15" s="49">
        <f t="shared" ca="1" si="7"/>
        <v>0</v>
      </c>
      <c r="AC15" s="50">
        <f t="shared" ca="1" si="7"/>
        <v>108800</v>
      </c>
      <c r="AD15" s="50">
        <f t="shared" ca="1" si="7"/>
        <v>0</v>
      </c>
      <c r="AE15" s="50">
        <f t="shared" ca="1" si="7"/>
        <v>0</v>
      </c>
      <c r="AF15" s="50">
        <f t="shared" ca="1" si="7"/>
        <v>108800</v>
      </c>
      <c r="AG15" s="50">
        <f t="shared" ca="1" si="7"/>
        <v>136000</v>
      </c>
      <c r="AH15" s="51">
        <f t="shared" ca="1" si="7"/>
        <v>0</v>
      </c>
      <c r="AI15" s="114">
        <f t="shared" ca="1" si="15"/>
        <v>353600</v>
      </c>
      <c r="AJ15" s="49">
        <f t="shared" ca="1" si="8"/>
        <v>0</v>
      </c>
      <c r="AK15" s="50">
        <f t="shared" ca="1" si="8"/>
        <v>38.784000000000006</v>
      </c>
      <c r="AL15" s="50">
        <f t="shared" ca="1" si="8"/>
        <v>0</v>
      </c>
      <c r="AM15" s="50">
        <f t="shared" ca="1" si="8"/>
        <v>0</v>
      </c>
      <c r="AN15" s="50">
        <f t="shared" ca="1" si="8"/>
        <v>38.016000000000005</v>
      </c>
      <c r="AO15" s="50">
        <f t="shared" ca="1" si="8"/>
        <v>60.480000000000004</v>
      </c>
      <c r="AP15" s="51">
        <f t="shared" ca="1" si="8"/>
        <v>0</v>
      </c>
      <c r="AQ15" s="52">
        <f t="shared" ca="1" si="9"/>
        <v>137.28000000000003</v>
      </c>
      <c r="AR15" s="49" t="str">
        <f t="shared" ca="1" si="10"/>
        <v/>
      </c>
      <c r="AS15" s="50">
        <f t="shared" ca="1" si="10"/>
        <v>2805.280528052805</v>
      </c>
      <c r="AT15" s="50" t="str">
        <f t="shared" ca="1" si="10"/>
        <v/>
      </c>
      <c r="AU15" s="50" t="str">
        <f t="shared" ca="1" si="10"/>
        <v/>
      </c>
      <c r="AV15" s="50">
        <f t="shared" ca="1" si="10"/>
        <v>2861.9528619528614</v>
      </c>
      <c r="AW15" s="50">
        <f t="shared" ca="1" si="10"/>
        <v>2248.6772486772484</v>
      </c>
      <c r="AX15" s="51" t="str">
        <f t="shared" ca="1" si="10"/>
        <v/>
      </c>
      <c r="AY15" s="52">
        <f t="shared" ca="1" si="10"/>
        <v>2575.7575757575751</v>
      </c>
      <c r="AZ15" s="37">
        <f t="shared" si="13"/>
        <v>4683.1955922865009</v>
      </c>
      <c r="BA15" s="37">
        <f t="shared" si="11"/>
        <v>2805.280528052805</v>
      </c>
      <c r="BB15" s="37">
        <f t="shared" si="11"/>
        <v>3962.7039627039626</v>
      </c>
      <c r="BC15" s="37">
        <f t="shared" si="11"/>
        <v>5782.3129251700675</v>
      </c>
      <c r="BD15" s="37">
        <f t="shared" si="11"/>
        <v>2861.9528619528614</v>
      </c>
      <c r="BE15" s="37">
        <f t="shared" si="11"/>
        <v>2248.6772486772484</v>
      </c>
      <c r="BF15" s="37">
        <f t="shared" si="11"/>
        <v>5345.9119496855346</v>
      </c>
      <c r="BG15" s="38">
        <f t="shared" si="22"/>
        <v>0</v>
      </c>
      <c r="BH15" s="38">
        <f t="shared" si="16"/>
        <v>8</v>
      </c>
      <c r="BI15" s="38">
        <f t="shared" si="17"/>
        <v>0</v>
      </c>
      <c r="BJ15" s="38">
        <f t="shared" si="18"/>
        <v>0</v>
      </c>
      <c r="BK15" s="38">
        <f t="shared" si="19"/>
        <v>8</v>
      </c>
      <c r="BL15" s="38">
        <f t="shared" si="20"/>
        <v>8</v>
      </c>
      <c r="BM15" s="38">
        <f t="shared" si="21"/>
        <v>0</v>
      </c>
      <c r="BO15" s="188"/>
    </row>
    <row r="16" spans="1:72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0.153</v>
      </c>
      <c r="F16" s="181">
        <v>0.18</v>
      </c>
      <c r="G16" s="181">
        <v>0.20399999999999999</v>
      </c>
      <c r="H16" s="181">
        <v>6.6000000000000003E-2</v>
      </c>
      <c r="I16" s="181">
        <v>0.19900000000000001</v>
      </c>
      <c r="J16" s="181">
        <v>0.26200000000000001</v>
      </c>
      <c r="K16" s="181">
        <v>0.20399999999999999</v>
      </c>
      <c r="L16" s="41">
        <f t="shared" ca="1" si="4"/>
        <v>864</v>
      </c>
      <c r="M16" s="42">
        <f t="shared" si="5"/>
        <v>0</v>
      </c>
      <c r="N16" s="43">
        <f t="shared" si="5"/>
        <v>0</v>
      </c>
      <c r="O16" s="43">
        <f t="shared" si="5"/>
        <v>8</v>
      </c>
      <c r="P16" s="43">
        <f t="shared" si="5"/>
        <v>0</v>
      </c>
      <c r="Q16" s="43">
        <f t="shared" si="5"/>
        <v>8</v>
      </c>
      <c r="R16" s="43">
        <f t="shared" si="5"/>
        <v>8</v>
      </c>
      <c r="S16" s="44">
        <f t="shared" si="5"/>
        <v>8</v>
      </c>
      <c r="T16" s="45">
        <f t="shared" ca="1" si="6"/>
        <v>144</v>
      </c>
      <c r="U16" s="46">
        <v>3400</v>
      </c>
      <c r="V16" s="47">
        <v>3400</v>
      </c>
      <c r="W16" s="47">
        <v>3400</v>
      </c>
      <c r="X16" s="47">
        <v>3400</v>
      </c>
      <c r="Y16" s="47">
        <v>3400</v>
      </c>
      <c r="Z16" s="47">
        <v>3400</v>
      </c>
      <c r="AA16" s="48">
        <v>3400</v>
      </c>
      <c r="AB16" s="49">
        <f t="shared" ca="1" si="7"/>
        <v>0</v>
      </c>
      <c r="AC16" s="50">
        <f t="shared" ca="1" si="7"/>
        <v>0</v>
      </c>
      <c r="AD16" s="50">
        <f t="shared" ca="1" si="7"/>
        <v>108800</v>
      </c>
      <c r="AE16" s="50">
        <f t="shared" ca="1" si="7"/>
        <v>0</v>
      </c>
      <c r="AF16" s="50">
        <f t="shared" ca="1" si="7"/>
        <v>108800</v>
      </c>
      <c r="AG16" s="50">
        <f t="shared" ca="1" si="7"/>
        <v>136000</v>
      </c>
      <c r="AH16" s="51">
        <f t="shared" ca="1" si="7"/>
        <v>136000</v>
      </c>
      <c r="AI16" s="114">
        <f t="shared" ca="1" si="15"/>
        <v>489600</v>
      </c>
      <c r="AJ16" s="49">
        <f t="shared" ca="1" si="8"/>
        <v>0</v>
      </c>
      <c r="AK16" s="50">
        <f t="shared" ca="1" si="8"/>
        <v>0</v>
      </c>
      <c r="AL16" s="50">
        <f t="shared" ca="1" si="8"/>
        <v>39.167999999999999</v>
      </c>
      <c r="AM16" s="50">
        <f t="shared" ca="1" si="8"/>
        <v>0</v>
      </c>
      <c r="AN16" s="50">
        <f t="shared" ca="1" si="8"/>
        <v>38.207999999999998</v>
      </c>
      <c r="AO16" s="50">
        <f t="shared" ca="1" si="8"/>
        <v>62.88</v>
      </c>
      <c r="AP16" s="51">
        <f t="shared" ca="1" si="8"/>
        <v>48.959999999999994</v>
      </c>
      <c r="AQ16" s="52">
        <f t="shared" ca="1" si="9"/>
        <v>189.21600000000001</v>
      </c>
      <c r="AR16" s="49" t="str">
        <f t="shared" ca="1" si="10"/>
        <v/>
      </c>
      <c r="AS16" s="50" t="str">
        <f t="shared" ca="1" si="10"/>
        <v/>
      </c>
      <c r="AT16" s="50">
        <f t="shared" ca="1" si="10"/>
        <v>2777.7777777777778</v>
      </c>
      <c r="AU16" s="50" t="str">
        <f t="shared" ca="1" si="10"/>
        <v/>
      </c>
      <c r="AV16" s="50">
        <f t="shared" ca="1" si="10"/>
        <v>2847.5711892797322</v>
      </c>
      <c r="AW16" s="50">
        <f t="shared" ca="1" si="10"/>
        <v>2162.8498727735368</v>
      </c>
      <c r="AX16" s="51">
        <f t="shared" ca="1" si="10"/>
        <v>2777.7777777777783</v>
      </c>
      <c r="AY16" s="52">
        <f t="shared" ca="1" si="10"/>
        <v>2587.51902587519</v>
      </c>
      <c r="AZ16" s="37">
        <f t="shared" si="13"/>
        <v>3703.7037037037035</v>
      </c>
      <c r="BA16" s="37">
        <f t="shared" si="11"/>
        <v>3148.1481481481483</v>
      </c>
      <c r="BB16" s="37">
        <f t="shared" si="11"/>
        <v>2777.7777777777778</v>
      </c>
      <c r="BC16" s="37">
        <f t="shared" si="11"/>
        <v>8585.8585858585848</v>
      </c>
      <c r="BD16" s="37">
        <f t="shared" si="11"/>
        <v>2847.5711892797317</v>
      </c>
      <c r="BE16" s="37">
        <f t="shared" si="11"/>
        <v>2162.8498727735368</v>
      </c>
      <c r="BF16" s="37">
        <f t="shared" si="11"/>
        <v>2777.7777777777778</v>
      </c>
      <c r="BG16" s="38">
        <f t="shared" si="22"/>
        <v>0</v>
      </c>
      <c r="BH16" s="38">
        <f t="shared" si="16"/>
        <v>0</v>
      </c>
      <c r="BI16" s="38">
        <f t="shared" si="17"/>
        <v>8</v>
      </c>
      <c r="BJ16" s="38">
        <f t="shared" si="18"/>
        <v>0</v>
      </c>
      <c r="BK16" s="38">
        <f t="shared" si="19"/>
        <v>8</v>
      </c>
      <c r="BL16" s="38">
        <f t="shared" si="20"/>
        <v>8</v>
      </c>
      <c r="BM16" s="38">
        <f t="shared" si="21"/>
        <v>8</v>
      </c>
      <c r="BO16" s="188"/>
    </row>
    <row r="17" spans="2:67">
      <c r="B17" s="3" t="s">
        <v>50</v>
      </c>
      <c r="C17" s="39">
        <v>0.45833333333333331</v>
      </c>
      <c r="D17" s="40">
        <v>0.5</v>
      </c>
      <c r="E17" s="181">
        <v>0.113</v>
      </c>
      <c r="F17" s="181">
        <v>0.114</v>
      </c>
      <c r="G17" s="181">
        <v>0.14199999999999999</v>
      </c>
      <c r="H17" s="181">
        <v>8.5000000000000006E-2</v>
      </c>
      <c r="I17" s="181">
        <v>0.13600000000000001</v>
      </c>
      <c r="J17" s="181">
        <v>0.22900000000000001</v>
      </c>
      <c r="K17" s="181">
        <v>0.185</v>
      </c>
      <c r="L17" s="41">
        <f t="shared" ca="1" si="4"/>
        <v>240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8</v>
      </c>
      <c r="S17" s="44">
        <f t="shared" si="5"/>
        <v>0</v>
      </c>
      <c r="T17" s="45">
        <f t="shared" ca="1" si="6"/>
        <v>40</v>
      </c>
      <c r="U17" s="46">
        <v>3400</v>
      </c>
      <c r="V17" s="47">
        <v>3400</v>
      </c>
      <c r="W17" s="47">
        <v>3400</v>
      </c>
      <c r="X17" s="47">
        <v>3400</v>
      </c>
      <c r="Y17" s="47">
        <v>3400</v>
      </c>
      <c r="Z17" s="47">
        <v>3400</v>
      </c>
      <c r="AA17" s="48">
        <v>3400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136000</v>
      </c>
      <c r="AH17" s="51">
        <f t="shared" ca="1" si="7"/>
        <v>0</v>
      </c>
      <c r="AI17" s="114">
        <f t="shared" ca="1" si="15"/>
        <v>136000</v>
      </c>
      <c r="AJ17" s="49">
        <f t="shared" ca="1" si="8"/>
        <v>0</v>
      </c>
      <c r="AK17" s="50">
        <f t="shared" ca="1" si="8"/>
        <v>0</v>
      </c>
      <c r="AL17" s="50">
        <f t="shared" ca="1" si="8"/>
        <v>0</v>
      </c>
      <c r="AM17" s="50">
        <f t="shared" ca="1" si="8"/>
        <v>0</v>
      </c>
      <c r="AN17" s="50">
        <f t="shared" ca="1" si="8"/>
        <v>0</v>
      </c>
      <c r="AO17" s="50">
        <f t="shared" ca="1" si="8"/>
        <v>54.96</v>
      </c>
      <c r="AP17" s="51">
        <f t="shared" ca="1" si="8"/>
        <v>0</v>
      </c>
      <c r="AQ17" s="52">
        <f t="shared" ca="1" si="9"/>
        <v>54.96</v>
      </c>
      <c r="AR17" s="49" t="str">
        <f t="shared" ca="1" si="10"/>
        <v/>
      </c>
      <c r="AS17" s="50" t="str">
        <f t="shared" ca="1" si="10"/>
        <v/>
      </c>
      <c r="AT17" s="50" t="str">
        <f t="shared" ca="1" si="10"/>
        <v/>
      </c>
      <c r="AU17" s="50" t="str">
        <f t="shared" ca="1" si="10"/>
        <v/>
      </c>
      <c r="AV17" s="50" t="str">
        <f t="shared" ca="1" si="10"/>
        <v/>
      </c>
      <c r="AW17" s="50">
        <f t="shared" ca="1" si="10"/>
        <v>2474.5269286754001</v>
      </c>
      <c r="AX17" s="51" t="str">
        <f t="shared" ca="1" si="10"/>
        <v/>
      </c>
      <c r="AY17" s="52">
        <f t="shared" ca="1" si="10"/>
        <v>2474.5269286754001</v>
      </c>
      <c r="AZ17" s="37">
        <f t="shared" si="13"/>
        <v>5014.7492625368723</v>
      </c>
      <c r="BA17" s="37">
        <f t="shared" si="11"/>
        <v>4970.7602339181285</v>
      </c>
      <c r="BB17" s="37">
        <f t="shared" si="11"/>
        <v>3990.6103286384978</v>
      </c>
      <c r="BC17" s="37">
        <f t="shared" si="11"/>
        <v>6666.6666666666661</v>
      </c>
      <c r="BD17" s="37">
        <f t="shared" si="11"/>
        <v>4166.6666666666661</v>
      </c>
      <c r="BE17" s="37">
        <f t="shared" si="11"/>
        <v>2474.5269286754001</v>
      </c>
      <c r="BF17" s="37">
        <f t="shared" si="11"/>
        <v>3063.0630630630631</v>
      </c>
      <c r="BG17" s="38">
        <f t="shared" si="22"/>
        <v>0</v>
      </c>
      <c r="BH17" s="38">
        <f t="shared" si="16"/>
        <v>0</v>
      </c>
      <c r="BI17" s="38">
        <f t="shared" si="17"/>
        <v>0</v>
      </c>
      <c r="BJ17" s="38">
        <f t="shared" si="18"/>
        <v>0</v>
      </c>
      <c r="BK17" s="38">
        <f t="shared" si="19"/>
        <v>0</v>
      </c>
      <c r="BL17" s="38">
        <f t="shared" si="20"/>
        <v>8</v>
      </c>
      <c r="BM17" s="38">
        <f t="shared" si="21"/>
        <v>0</v>
      </c>
      <c r="BO17" s="188"/>
    </row>
    <row r="18" spans="2:67">
      <c r="B18" s="3" t="s">
        <v>51</v>
      </c>
      <c r="C18" s="39">
        <v>0.5</v>
      </c>
      <c r="D18" s="40">
        <v>0.54166666666666663</v>
      </c>
      <c r="E18" s="181">
        <v>0.192</v>
      </c>
      <c r="F18" s="181">
        <v>0.127</v>
      </c>
      <c r="G18" s="181">
        <v>0.151</v>
      </c>
      <c r="H18" s="181">
        <v>7.3999999999999996E-2</v>
      </c>
      <c r="I18" s="181">
        <v>0.19800000000000001</v>
      </c>
      <c r="J18" s="181">
        <v>0.19800000000000001</v>
      </c>
      <c r="K18" s="181">
        <v>0.157</v>
      </c>
      <c r="L18" s="41">
        <f t="shared" ca="1" si="4"/>
        <v>672</v>
      </c>
      <c r="M18" s="42">
        <f t="shared" si="5"/>
        <v>8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8</v>
      </c>
      <c r="R18" s="43">
        <f t="shared" si="5"/>
        <v>8</v>
      </c>
      <c r="S18" s="44">
        <f t="shared" si="5"/>
        <v>0</v>
      </c>
      <c r="T18" s="45">
        <f t="shared" ca="1" si="6"/>
        <v>112</v>
      </c>
      <c r="U18" s="46">
        <v>3400</v>
      </c>
      <c r="V18" s="47">
        <v>3400</v>
      </c>
      <c r="W18" s="47">
        <v>3400</v>
      </c>
      <c r="X18" s="47">
        <v>3400</v>
      </c>
      <c r="Y18" s="47">
        <v>3400</v>
      </c>
      <c r="Z18" s="47">
        <v>3400</v>
      </c>
      <c r="AA18" s="48">
        <v>3400</v>
      </c>
      <c r="AB18" s="49">
        <f t="shared" ca="1" si="7"/>
        <v>136000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108800</v>
      </c>
      <c r="AG18" s="50">
        <f t="shared" ca="1" si="7"/>
        <v>136000</v>
      </c>
      <c r="AH18" s="51">
        <f t="shared" ca="1" si="7"/>
        <v>0</v>
      </c>
      <c r="AI18" s="114">
        <f t="shared" ca="1" si="15"/>
        <v>380800</v>
      </c>
      <c r="AJ18" s="49">
        <f t="shared" ca="1" si="8"/>
        <v>46.08</v>
      </c>
      <c r="AK18" s="50">
        <f t="shared" ca="1" si="8"/>
        <v>0</v>
      </c>
      <c r="AL18" s="50">
        <f t="shared" ca="1" si="8"/>
        <v>0</v>
      </c>
      <c r="AM18" s="50">
        <f t="shared" ca="1" si="8"/>
        <v>0</v>
      </c>
      <c r="AN18" s="50">
        <f t="shared" ca="1" si="8"/>
        <v>38.016000000000005</v>
      </c>
      <c r="AO18" s="50">
        <f t="shared" ca="1" si="8"/>
        <v>47.52</v>
      </c>
      <c r="AP18" s="51">
        <f t="shared" ca="1" si="8"/>
        <v>0</v>
      </c>
      <c r="AQ18" s="52">
        <f t="shared" ca="1" si="9"/>
        <v>131.61600000000001</v>
      </c>
      <c r="AR18" s="49">
        <f t="shared" ca="1" si="10"/>
        <v>2951.3888888888891</v>
      </c>
      <c r="AS18" s="50" t="str">
        <f t="shared" ca="1" si="10"/>
        <v/>
      </c>
      <c r="AT18" s="50" t="str">
        <f t="shared" ca="1" si="10"/>
        <v/>
      </c>
      <c r="AU18" s="50" t="str">
        <f t="shared" ca="1" si="10"/>
        <v/>
      </c>
      <c r="AV18" s="50">
        <f t="shared" ca="1" si="10"/>
        <v>2861.9528619528614</v>
      </c>
      <c r="AW18" s="50">
        <f t="shared" ca="1" si="10"/>
        <v>2861.9528619528619</v>
      </c>
      <c r="AX18" s="51" t="str">
        <f t="shared" ca="1" si="10"/>
        <v/>
      </c>
      <c r="AY18" s="52">
        <f t="shared" ca="1" si="10"/>
        <v>2893.2652565037683</v>
      </c>
      <c r="AZ18" s="37">
        <f t="shared" si="13"/>
        <v>2951.3888888888887</v>
      </c>
      <c r="BA18" s="37">
        <f t="shared" si="11"/>
        <v>4461.9422572178473</v>
      </c>
      <c r="BB18" s="37">
        <f t="shared" si="11"/>
        <v>3752.7593818984546</v>
      </c>
      <c r="BC18" s="37">
        <f t="shared" si="11"/>
        <v>7657.6576576576572</v>
      </c>
      <c r="BD18" s="37">
        <f t="shared" si="11"/>
        <v>2861.9528619528614</v>
      </c>
      <c r="BE18" s="37">
        <f t="shared" si="11"/>
        <v>2861.9528619528614</v>
      </c>
      <c r="BF18" s="37">
        <f t="shared" si="11"/>
        <v>3609.3418259023351</v>
      </c>
      <c r="BG18" s="38">
        <f t="shared" si="22"/>
        <v>8</v>
      </c>
      <c r="BH18" s="38">
        <f t="shared" si="16"/>
        <v>0</v>
      </c>
      <c r="BI18" s="38">
        <f t="shared" si="17"/>
        <v>0</v>
      </c>
      <c r="BJ18" s="38">
        <f t="shared" si="18"/>
        <v>0</v>
      </c>
      <c r="BK18" s="38">
        <f t="shared" si="19"/>
        <v>8</v>
      </c>
      <c r="BL18" s="38">
        <f t="shared" si="20"/>
        <v>8</v>
      </c>
      <c r="BM18" s="38">
        <f t="shared" si="21"/>
        <v>0</v>
      </c>
      <c r="BO18" s="188"/>
    </row>
    <row r="19" spans="2:67">
      <c r="B19" s="3" t="s">
        <v>51</v>
      </c>
      <c r="C19" s="39">
        <v>0.54166666666666663</v>
      </c>
      <c r="D19" s="40">
        <v>0.58333333333333337</v>
      </c>
      <c r="E19" s="181">
        <v>0.13600000000000001</v>
      </c>
      <c r="F19" s="181">
        <v>0.122</v>
      </c>
      <c r="G19" s="181">
        <v>8.6999999999999994E-2</v>
      </c>
      <c r="H19" s="181">
        <v>2.1000000000000001E-2</v>
      </c>
      <c r="I19" s="181">
        <v>0.193</v>
      </c>
      <c r="J19" s="181">
        <v>0.129</v>
      </c>
      <c r="K19" s="181">
        <v>0.13500000000000001</v>
      </c>
      <c r="L19" s="41">
        <f t="shared" ca="1" si="4"/>
        <v>192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8</v>
      </c>
      <c r="R19" s="43">
        <f t="shared" si="5"/>
        <v>0</v>
      </c>
      <c r="S19" s="44">
        <f t="shared" si="5"/>
        <v>0</v>
      </c>
      <c r="T19" s="45">
        <f t="shared" ca="1" si="6"/>
        <v>32</v>
      </c>
      <c r="U19" s="46">
        <v>3400</v>
      </c>
      <c r="V19" s="47">
        <v>3400</v>
      </c>
      <c r="W19" s="47">
        <v>3400</v>
      </c>
      <c r="X19" s="47">
        <v>3400</v>
      </c>
      <c r="Y19" s="47">
        <v>3400</v>
      </c>
      <c r="Z19" s="47">
        <v>3400</v>
      </c>
      <c r="AA19" s="48">
        <v>3400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108800</v>
      </c>
      <c r="AG19" s="50">
        <f t="shared" ca="1" si="7"/>
        <v>0</v>
      </c>
      <c r="AH19" s="51">
        <f t="shared" ca="1" si="7"/>
        <v>0</v>
      </c>
      <c r="AI19" s="114">
        <f t="shared" ca="1" si="15"/>
        <v>108800</v>
      </c>
      <c r="AJ19" s="49">
        <f t="shared" ca="1" si="8"/>
        <v>0</v>
      </c>
      <c r="AK19" s="50">
        <f t="shared" ca="1" si="8"/>
        <v>0</v>
      </c>
      <c r="AL19" s="50">
        <f t="shared" ca="1" si="8"/>
        <v>0</v>
      </c>
      <c r="AM19" s="50">
        <f t="shared" ca="1" si="8"/>
        <v>0</v>
      </c>
      <c r="AN19" s="50">
        <f t="shared" ca="1" si="8"/>
        <v>37.055999999999997</v>
      </c>
      <c r="AO19" s="50">
        <f t="shared" ca="1" si="8"/>
        <v>0</v>
      </c>
      <c r="AP19" s="51">
        <f t="shared" ca="1" si="8"/>
        <v>0</v>
      </c>
      <c r="AQ19" s="52">
        <f t="shared" ca="1" si="9"/>
        <v>37.055999999999997</v>
      </c>
      <c r="AR19" s="49" t="str">
        <f t="shared" ca="1" si="10"/>
        <v/>
      </c>
      <c r="AS19" s="50" t="str">
        <f t="shared" ca="1" si="10"/>
        <v/>
      </c>
      <c r="AT19" s="50" t="str">
        <f t="shared" ca="1" si="10"/>
        <v/>
      </c>
      <c r="AU19" s="50" t="str">
        <f t="shared" ca="1" si="10"/>
        <v/>
      </c>
      <c r="AV19" s="50">
        <f t="shared" ca="1" si="10"/>
        <v>2936.0967184801384</v>
      </c>
      <c r="AW19" s="50" t="str">
        <f t="shared" ca="1" si="10"/>
        <v/>
      </c>
      <c r="AX19" s="51" t="str">
        <f t="shared" ca="1" si="10"/>
        <v/>
      </c>
      <c r="AY19" s="52">
        <f t="shared" ca="1" si="10"/>
        <v>2936.0967184801384</v>
      </c>
      <c r="AZ19" s="37">
        <f t="shared" si="13"/>
        <v>4166.6666666666661</v>
      </c>
      <c r="BA19" s="37">
        <f t="shared" si="11"/>
        <v>4644.8087431693984</v>
      </c>
      <c r="BB19" s="37">
        <f t="shared" si="11"/>
        <v>6513.4099616858239</v>
      </c>
      <c r="BC19" s="37">
        <f t="shared" si="11"/>
        <v>26984.126984126982</v>
      </c>
      <c r="BD19" s="37">
        <f t="shared" si="11"/>
        <v>2936.096718480138</v>
      </c>
      <c r="BE19" s="37">
        <f t="shared" si="11"/>
        <v>4392.7648578811368</v>
      </c>
      <c r="BF19" s="37">
        <f t="shared" si="11"/>
        <v>4197.5308641975307</v>
      </c>
      <c r="BG19" s="38">
        <f t="shared" si="22"/>
        <v>0</v>
      </c>
      <c r="BH19" s="38">
        <f t="shared" si="16"/>
        <v>0</v>
      </c>
      <c r="BI19" s="38">
        <f t="shared" si="17"/>
        <v>0</v>
      </c>
      <c r="BJ19" s="38">
        <f t="shared" si="18"/>
        <v>0</v>
      </c>
      <c r="BK19" s="38">
        <f t="shared" si="19"/>
        <v>8</v>
      </c>
      <c r="BL19" s="38">
        <f t="shared" si="20"/>
        <v>0</v>
      </c>
      <c r="BM19" s="38">
        <f t="shared" si="21"/>
        <v>0</v>
      </c>
      <c r="BO19" s="188"/>
    </row>
    <row r="20" spans="2:67">
      <c r="B20" s="3" t="s">
        <v>52</v>
      </c>
      <c r="C20" s="39">
        <v>0.58333333333333337</v>
      </c>
      <c r="D20" s="40">
        <v>0.625</v>
      </c>
      <c r="E20" s="181">
        <v>0.14899999999999999</v>
      </c>
      <c r="F20" s="181">
        <v>7.2999999999999995E-2</v>
      </c>
      <c r="G20" s="181">
        <v>0.154</v>
      </c>
      <c r="H20" s="181">
        <v>0.156</v>
      </c>
      <c r="I20" s="181">
        <v>0.23499999999999999</v>
      </c>
      <c r="J20" s="181">
        <v>0.113</v>
      </c>
      <c r="K20" s="181">
        <v>0.154</v>
      </c>
      <c r="L20" s="41">
        <f t="shared" ca="1" si="4"/>
        <v>192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8</v>
      </c>
      <c r="R20" s="43">
        <f t="shared" si="5"/>
        <v>0</v>
      </c>
      <c r="S20" s="44">
        <f t="shared" si="5"/>
        <v>0</v>
      </c>
      <c r="T20" s="45">
        <f t="shared" ca="1" si="6"/>
        <v>32</v>
      </c>
      <c r="U20" s="46">
        <v>3400</v>
      </c>
      <c r="V20" s="47">
        <v>3400</v>
      </c>
      <c r="W20" s="47">
        <v>3400</v>
      </c>
      <c r="X20" s="47">
        <v>3400</v>
      </c>
      <c r="Y20" s="47">
        <v>3400</v>
      </c>
      <c r="Z20" s="47">
        <v>3400</v>
      </c>
      <c r="AA20" s="48">
        <v>3400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108800</v>
      </c>
      <c r="AG20" s="50">
        <f t="shared" ca="1" si="7"/>
        <v>0</v>
      </c>
      <c r="AH20" s="51">
        <f t="shared" ca="1" si="7"/>
        <v>0</v>
      </c>
      <c r="AI20" s="114">
        <f t="shared" ca="1" si="15"/>
        <v>108800</v>
      </c>
      <c r="AJ20" s="49">
        <f t="shared" ca="1" si="8"/>
        <v>0</v>
      </c>
      <c r="AK20" s="50">
        <f t="shared" ca="1" si="8"/>
        <v>0</v>
      </c>
      <c r="AL20" s="50">
        <f t="shared" ca="1" si="8"/>
        <v>0</v>
      </c>
      <c r="AM20" s="50">
        <f t="shared" ca="1" si="8"/>
        <v>0</v>
      </c>
      <c r="AN20" s="50">
        <f t="shared" ca="1" si="8"/>
        <v>45.12</v>
      </c>
      <c r="AO20" s="50">
        <f t="shared" ca="1" si="8"/>
        <v>0</v>
      </c>
      <c r="AP20" s="51">
        <f t="shared" ca="1" si="8"/>
        <v>0</v>
      </c>
      <c r="AQ20" s="52">
        <f t="shared" ca="1" si="9"/>
        <v>45.12</v>
      </c>
      <c r="AR20" s="49" t="str">
        <f t="shared" ca="1" si="10"/>
        <v/>
      </c>
      <c r="AS20" s="50" t="str">
        <f t="shared" ca="1" si="10"/>
        <v/>
      </c>
      <c r="AT20" s="50" t="str">
        <f t="shared" ca="1" si="10"/>
        <v/>
      </c>
      <c r="AU20" s="50" t="str">
        <f t="shared" ca="1" si="10"/>
        <v/>
      </c>
      <c r="AV20" s="50">
        <f t="shared" ca="1" si="10"/>
        <v>2411.3475177304967</v>
      </c>
      <c r="AW20" s="50" t="str">
        <f t="shared" ca="1" si="10"/>
        <v/>
      </c>
      <c r="AX20" s="51" t="str">
        <f t="shared" ca="1" si="10"/>
        <v/>
      </c>
      <c r="AY20" s="52">
        <f t="shared" ca="1" si="10"/>
        <v>2411.3475177304967</v>
      </c>
      <c r="AZ20" s="37">
        <f t="shared" si="13"/>
        <v>3803.131991051454</v>
      </c>
      <c r="BA20" s="37">
        <f t="shared" si="11"/>
        <v>7762.5570776255709</v>
      </c>
      <c r="BB20" s="37">
        <f t="shared" si="11"/>
        <v>3679.6536796536793</v>
      </c>
      <c r="BC20" s="37">
        <f t="shared" si="11"/>
        <v>3632.4786324786323</v>
      </c>
      <c r="BD20" s="37">
        <f t="shared" si="11"/>
        <v>2411.3475177304963</v>
      </c>
      <c r="BE20" s="37">
        <f t="shared" si="11"/>
        <v>5014.7492625368723</v>
      </c>
      <c r="BF20" s="37">
        <f t="shared" si="11"/>
        <v>3679.6536796536793</v>
      </c>
      <c r="BG20" s="38">
        <f t="shared" si="22"/>
        <v>0</v>
      </c>
      <c r="BH20" s="38">
        <f t="shared" si="16"/>
        <v>0</v>
      </c>
      <c r="BI20" s="38">
        <f t="shared" si="17"/>
        <v>0</v>
      </c>
      <c r="BJ20" s="38">
        <f t="shared" si="18"/>
        <v>0</v>
      </c>
      <c r="BK20" s="38">
        <f t="shared" si="19"/>
        <v>8</v>
      </c>
      <c r="BL20" s="38">
        <f t="shared" si="20"/>
        <v>0</v>
      </c>
      <c r="BM20" s="38">
        <f t="shared" si="21"/>
        <v>0</v>
      </c>
      <c r="BO20" s="188"/>
    </row>
    <row r="21" spans="2:67">
      <c r="B21" s="3" t="s">
        <v>52</v>
      </c>
      <c r="C21" s="39">
        <v>0.625</v>
      </c>
      <c r="D21" s="40">
        <v>0.66666666666666663</v>
      </c>
      <c r="E21" s="181">
        <v>3.5000000000000003E-2</v>
      </c>
      <c r="F21" s="181">
        <v>0.126</v>
      </c>
      <c r="G21" s="181">
        <v>7.4999999999999997E-2</v>
      </c>
      <c r="H21" s="181">
        <v>0.20899999999999999</v>
      </c>
      <c r="I21" s="181">
        <v>6.7000000000000004E-2</v>
      </c>
      <c r="J21" s="181">
        <v>2.5000000000000001E-2</v>
      </c>
      <c r="K21" s="181">
        <v>0.13700000000000001</v>
      </c>
      <c r="L21" s="41">
        <f t="shared" ca="1" si="4"/>
        <v>192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8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45">
        <f t="shared" ca="1" si="6"/>
        <v>32</v>
      </c>
      <c r="U21" s="46">
        <v>3400</v>
      </c>
      <c r="V21" s="47">
        <v>3400</v>
      </c>
      <c r="W21" s="47">
        <v>3400</v>
      </c>
      <c r="X21" s="47">
        <v>3400</v>
      </c>
      <c r="Y21" s="47">
        <v>3400</v>
      </c>
      <c r="Z21" s="47">
        <v>3400</v>
      </c>
      <c r="AA21" s="48">
        <v>3400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108800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114">
        <f t="shared" ca="1" si="15"/>
        <v>108800</v>
      </c>
      <c r="AJ21" s="49">
        <f t="shared" ca="1" si="8"/>
        <v>0</v>
      </c>
      <c r="AK21" s="50">
        <f t="shared" ca="1" si="8"/>
        <v>0</v>
      </c>
      <c r="AL21" s="50">
        <f t="shared" ca="1" si="8"/>
        <v>0</v>
      </c>
      <c r="AM21" s="50">
        <f t="shared" ca="1" si="8"/>
        <v>40.128</v>
      </c>
      <c r="AN21" s="50">
        <f t="shared" ca="1" si="8"/>
        <v>0</v>
      </c>
      <c r="AO21" s="50">
        <f t="shared" ca="1" si="8"/>
        <v>0</v>
      </c>
      <c r="AP21" s="51">
        <f t="shared" ca="1" si="8"/>
        <v>0</v>
      </c>
      <c r="AQ21" s="52">
        <f t="shared" ca="1" si="9"/>
        <v>40.128</v>
      </c>
      <c r="AR21" s="49" t="str">
        <f t="shared" ca="1" si="10"/>
        <v/>
      </c>
      <c r="AS21" s="50" t="str">
        <f t="shared" ca="1" si="10"/>
        <v/>
      </c>
      <c r="AT21" s="50" t="str">
        <f t="shared" ca="1" si="10"/>
        <v/>
      </c>
      <c r="AU21" s="50">
        <f t="shared" ca="1" si="10"/>
        <v>2711.3237639553431</v>
      </c>
      <c r="AV21" s="50" t="str">
        <f t="shared" ca="1" si="10"/>
        <v/>
      </c>
      <c r="AW21" s="50" t="str">
        <f t="shared" ca="1" si="10"/>
        <v/>
      </c>
      <c r="AX21" s="51" t="str">
        <f t="shared" ca="1" si="10"/>
        <v/>
      </c>
      <c r="AY21" s="52">
        <f t="shared" ca="1" si="10"/>
        <v>2711.3237639553431</v>
      </c>
      <c r="AZ21" s="37">
        <f t="shared" si="13"/>
        <v>16190.476190476187</v>
      </c>
      <c r="BA21" s="37">
        <f t="shared" si="11"/>
        <v>4497.3544973544967</v>
      </c>
      <c r="BB21" s="37">
        <f t="shared" si="11"/>
        <v>7555.5555555555557</v>
      </c>
      <c r="BC21" s="37">
        <f t="shared" si="11"/>
        <v>2711.3237639553427</v>
      </c>
      <c r="BD21" s="37">
        <f t="shared" si="11"/>
        <v>8457.7114427860688</v>
      </c>
      <c r="BE21" s="37">
        <f t="shared" si="11"/>
        <v>22666.666666666664</v>
      </c>
      <c r="BF21" s="37">
        <f t="shared" si="11"/>
        <v>4136.25304136253</v>
      </c>
      <c r="BG21" s="38">
        <f t="shared" si="22"/>
        <v>0</v>
      </c>
      <c r="BH21" s="38">
        <f t="shared" si="16"/>
        <v>0</v>
      </c>
      <c r="BI21" s="38">
        <f t="shared" si="17"/>
        <v>0</v>
      </c>
      <c r="BJ21" s="38">
        <f t="shared" si="18"/>
        <v>8</v>
      </c>
      <c r="BK21" s="38">
        <f t="shared" si="19"/>
        <v>0</v>
      </c>
      <c r="BL21" s="38">
        <f t="shared" si="20"/>
        <v>0</v>
      </c>
      <c r="BM21" s="38">
        <f t="shared" si="21"/>
        <v>0</v>
      </c>
      <c r="BO21" s="188"/>
    </row>
    <row r="22" spans="2:67">
      <c r="B22" s="3" t="s">
        <v>52</v>
      </c>
      <c r="C22" s="39">
        <v>0.66666666666666663</v>
      </c>
      <c r="D22" s="40">
        <v>0.70833333333333337</v>
      </c>
      <c r="E22" s="181">
        <v>6.5000000000000002E-2</v>
      </c>
      <c r="F22" s="181">
        <v>0.151</v>
      </c>
      <c r="G22" s="181">
        <v>8.5000000000000006E-2</v>
      </c>
      <c r="H22" s="181">
        <v>0.20399999999999999</v>
      </c>
      <c r="I22" s="181">
        <v>0.09</v>
      </c>
      <c r="J22" s="181">
        <v>0.16</v>
      </c>
      <c r="K22" s="181">
        <v>0.121</v>
      </c>
      <c r="L22" s="41">
        <f t="shared" ca="1" si="4"/>
        <v>192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8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32</v>
      </c>
      <c r="U22" s="46">
        <v>3400</v>
      </c>
      <c r="V22" s="47">
        <v>3400</v>
      </c>
      <c r="W22" s="47">
        <v>3400</v>
      </c>
      <c r="X22" s="47">
        <v>3400</v>
      </c>
      <c r="Y22" s="47">
        <v>3400</v>
      </c>
      <c r="Z22" s="47">
        <v>3400</v>
      </c>
      <c r="AA22" s="48">
        <v>3400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108800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114">
        <f t="shared" ca="1" si="15"/>
        <v>108800</v>
      </c>
      <c r="AJ22" s="49">
        <f t="shared" ca="1" si="8"/>
        <v>0</v>
      </c>
      <c r="AK22" s="50">
        <f t="shared" ca="1" si="8"/>
        <v>0</v>
      </c>
      <c r="AL22" s="50">
        <f t="shared" ca="1" si="8"/>
        <v>0</v>
      </c>
      <c r="AM22" s="50">
        <f t="shared" ca="1" si="8"/>
        <v>39.167999999999999</v>
      </c>
      <c r="AN22" s="50">
        <f t="shared" ca="1" si="8"/>
        <v>0</v>
      </c>
      <c r="AO22" s="50">
        <f t="shared" ca="1" si="8"/>
        <v>0</v>
      </c>
      <c r="AP22" s="51">
        <f t="shared" ca="1" si="8"/>
        <v>0</v>
      </c>
      <c r="AQ22" s="52">
        <f t="shared" ca="1" si="9"/>
        <v>39.167999999999999</v>
      </c>
      <c r="AR22" s="49" t="str">
        <f t="shared" ca="1" si="10"/>
        <v/>
      </c>
      <c r="AS22" s="50" t="str">
        <f t="shared" ca="1" si="10"/>
        <v/>
      </c>
      <c r="AT22" s="50" t="str">
        <f t="shared" ca="1" si="10"/>
        <v/>
      </c>
      <c r="AU22" s="50">
        <f t="shared" ca="1" si="10"/>
        <v>2777.7777777777778</v>
      </c>
      <c r="AV22" s="50" t="str">
        <f t="shared" ca="1" si="10"/>
        <v/>
      </c>
      <c r="AW22" s="50" t="str">
        <f t="shared" ca="1" si="10"/>
        <v/>
      </c>
      <c r="AX22" s="51" t="str">
        <f t="shared" ca="1" si="10"/>
        <v/>
      </c>
      <c r="AY22" s="52">
        <f t="shared" ca="1" si="10"/>
        <v>2777.7777777777778</v>
      </c>
      <c r="AZ22" s="37">
        <f t="shared" si="13"/>
        <v>8717.9487179487169</v>
      </c>
      <c r="BA22" s="37">
        <f t="shared" si="11"/>
        <v>3752.7593818984546</v>
      </c>
      <c r="BB22" s="37">
        <f t="shared" si="11"/>
        <v>6666.6666666666661</v>
      </c>
      <c r="BC22" s="37">
        <f t="shared" si="11"/>
        <v>2777.7777777777778</v>
      </c>
      <c r="BD22" s="37">
        <f t="shared" si="11"/>
        <v>6296.2962962962965</v>
      </c>
      <c r="BE22" s="37">
        <f t="shared" si="11"/>
        <v>3541.6666666666665</v>
      </c>
      <c r="BF22" s="37">
        <f t="shared" si="11"/>
        <v>4683.1955922865009</v>
      </c>
      <c r="BG22" s="38">
        <f t="shared" si="22"/>
        <v>0</v>
      </c>
      <c r="BH22" s="38">
        <f t="shared" si="16"/>
        <v>0</v>
      </c>
      <c r="BI22" s="38">
        <f t="shared" si="17"/>
        <v>0</v>
      </c>
      <c r="BJ22" s="38">
        <f t="shared" si="18"/>
        <v>8</v>
      </c>
      <c r="BK22" s="38">
        <f t="shared" si="19"/>
        <v>0</v>
      </c>
      <c r="BL22" s="38">
        <f t="shared" si="20"/>
        <v>0</v>
      </c>
      <c r="BM22" s="38">
        <f t="shared" si="21"/>
        <v>0</v>
      </c>
      <c r="BO22" s="188"/>
    </row>
    <row r="23" spans="2:67">
      <c r="B23" s="3" t="s">
        <v>52</v>
      </c>
      <c r="C23" s="39">
        <v>0.70833333333333337</v>
      </c>
      <c r="D23" s="40">
        <v>0.75</v>
      </c>
      <c r="E23" s="181">
        <v>5.2999999999999999E-2</v>
      </c>
      <c r="F23" s="181">
        <v>0.108</v>
      </c>
      <c r="G23" s="181">
        <v>0.17199999999999999</v>
      </c>
      <c r="H23" s="181">
        <v>0.25800000000000001</v>
      </c>
      <c r="I23" s="181">
        <v>0.184</v>
      </c>
      <c r="J23" s="181">
        <v>0.16</v>
      </c>
      <c r="K23" s="181">
        <v>0.122</v>
      </c>
      <c r="L23" s="41">
        <f t="shared" ca="1" si="4"/>
        <v>192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8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32</v>
      </c>
      <c r="U23" s="46">
        <v>3400</v>
      </c>
      <c r="V23" s="47">
        <v>3400</v>
      </c>
      <c r="W23" s="47">
        <v>3400</v>
      </c>
      <c r="X23" s="47">
        <v>3400</v>
      </c>
      <c r="Y23" s="47">
        <v>3400</v>
      </c>
      <c r="Z23" s="47">
        <v>3400</v>
      </c>
      <c r="AA23" s="48">
        <v>3400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108800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14">
        <f t="shared" ca="1" si="15"/>
        <v>108800</v>
      </c>
      <c r="AJ23" s="49">
        <f t="shared" ca="1" si="8"/>
        <v>0</v>
      </c>
      <c r="AK23" s="50">
        <f t="shared" ca="1" si="8"/>
        <v>0</v>
      </c>
      <c r="AL23" s="50">
        <f t="shared" ca="1" si="8"/>
        <v>0</v>
      </c>
      <c r="AM23" s="50">
        <f t="shared" ca="1" si="8"/>
        <v>49.536000000000001</v>
      </c>
      <c r="AN23" s="50">
        <f t="shared" ca="1" si="8"/>
        <v>0</v>
      </c>
      <c r="AO23" s="50">
        <f t="shared" ca="1" si="8"/>
        <v>0</v>
      </c>
      <c r="AP23" s="51">
        <f t="shared" ca="1" si="8"/>
        <v>0</v>
      </c>
      <c r="AQ23" s="52">
        <f t="shared" ca="1" si="9"/>
        <v>49.536000000000001</v>
      </c>
      <c r="AR23" s="49" t="str">
        <f t="shared" ca="1" si="10"/>
        <v/>
      </c>
      <c r="AS23" s="50" t="str">
        <f t="shared" ca="1" si="10"/>
        <v/>
      </c>
      <c r="AT23" s="50" t="str">
        <f t="shared" ca="1" si="10"/>
        <v/>
      </c>
      <c r="AU23" s="50">
        <f t="shared" ca="1" si="10"/>
        <v>2196.3824289405684</v>
      </c>
      <c r="AV23" s="50" t="str">
        <f t="shared" ca="1" si="10"/>
        <v/>
      </c>
      <c r="AW23" s="50" t="str">
        <f t="shared" ca="1" si="10"/>
        <v/>
      </c>
      <c r="AX23" s="51" t="str">
        <f t="shared" ca="1" si="10"/>
        <v/>
      </c>
      <c r="AY23" s="52">
        <f t="shared" ca="1" si="10"/>
        <v>2196.3824289405684</v>
      </c>
      <c r="AZ23" s="37">
        <f t="shared" si="13"/>
        <v>10691.823899371069</v>
      </c>
      <c r="BA23" s="37">
        <f t="shared" si="11"/>
        <v>5246.9135802469136</v>
      </c>
      <c r="BB23" s="37">
        <f t="shared" si="11"/>
        <v>3294.5736434108526</v>
      </c>
      <c r="BC23" s="37">
        <f t="shared" si="11"/>
        <v>2196.3824289405684</v>
      </c>
      <c r="BD23" s="37">
        <f t="shared" si="11"/>
        <v>3079.710144927536</v>
      </c>
      <c r="BE23" s="37">
        <f t="shared" si="11"/>
        <v>3541.6666666666665</v>
      </c>
      <c r="BF23" s="37">
        <f t="shared" si="11"/>
        <v>4644.8087431693984</v>
      </c>
      <c r="BG23" s="38">
        <f t="shared" si="22"/>
        <v>0</v>
      </c>
      <c r="BH23" s="38">
        <f t="shared" si="16"/>
        <v>0</v>
      </c>
      <c r="BI23" s="38">
        <f t="shared" si="17"/>
        <v>0</v>
      </c>
      <c r="BJ23" s="38">
        <f t="shared" si="18"/>
        <v>8</v>
      </c>
      <c r="BK23" s="38">
        <f t="shared" si="19"/>
        <v>0</v>
      </c>
      <c r="BL23" s="38">
        <f t="shared" si="20"/>
        <v>0</v>
      </c>
      <c r="BM23" s="38">
        <f t="shared" si="21"/>
        <v>0</v>
      </c>
      <c r="BO23" s="188"/>
    </row>
    <row r="24" spans="2:67">
      <c r="B24" s="3" t="s">
        <v>48</v>
      </c>
      <c r="C24" s="39">
        <v>0.75</v>
      </c>
      <c r="D24" s="40">
        <v>0.79166666666666663</v>
      </c>
      <c r="E24" s="181">
        <v>0.188</v>
      </c>
      <c r="F24" s="181">
        <v>0.191</v>
      </c>
      <c r="G24" s="181">
        <v>0.20899999999999999</v>
      </c>
      <c r="H24" s="181">
        <v>0.25900000000000001</v>
      </c>
      <c r="I24" s="181">
        <v>0.35699999999999998</v>
      </c>
      <c r="J24" s="181">
        <v>0.219</v>
      </c>
      <c r="K24" s="181">
        <v>0.16600000000000001</v>
      </c>
      <c r="L24" s="41">
        <f t="shared" ca="1" si="4"/>
        <v>1008</v>
      </c>
      <c r="M24" s="42">
        <f t="shared" si="5"/>
        <v>0</v>
      </c>
      <c r="N24" s="43">
        <f t="shared" si="5"/>
        <v>8</v>
      </c>
      <c r="O24" s="43">
        <f t="shared" si="5"/>
        <v>8</v>
      </c>
      <c r="P24" s="43">
        <f t="shared" si="5"/>
        <v>8</v>
      </c>
      <c r="Q24" s="43">
        <f t="shared" si="5"/>
        <v>8</v>
      </c>
      <c r="R24" s="43">
        <f t="shared" si="5"/>
        <v>8</v>
      </c>
      <c r="S24" s="44">
        <f t="shared" si="5"/>
        <v>0</v>
      </c>
      <c r="T24" s="45">
        <f t="shared" ca="1" si="6"/>
        <v>168</v>
      </c>
      <c r="U24" s="46">
        <v>3400</v>
      </c>
      <c r="V24" s="47">
        <v>3400</v>
      </c>
      <c r="W24" s="47">
        <v>3400</v>
      </c>
      <c r="X24" s="47">
        <v>3400</v>
      </c>
      <c r="Y24" s="47">
        <v>3400</v>
      </c>
      <c r="Z24" s="47">
        <v>3400</v>
      </c>
      <c r="AA24" s="48">
        <v>3400</v>
      </c>
      <c r="AB24" s="49">
        <f t="shared" ca="1" si="7"/>
        <v>0</v>
      </c>
      <c r="AC24" s="50">
        <f t="shared" ca="1" si="7"/>
        <v>108800</v>
      </c>
      <c r="AD24" s="50">
        <f t="shared" ca="1" si="7"/>
        <v>108800</v>
      </c>
      <c r="AE24" s="50">
        <f t="shared" ca="1" si="7"/>
        <v>108800</v>
      </c>
      <c r="AF24" s="50">
        <f t="shared" ca="1" si="7"/>
        <v>108800</v>
      </c>
      <c r="AG24" s="50">
        <f t="shared" ca="1" si="7"/>
        <v>136000</v>
      </c>
      <c r="AH24" s="51">
        <f t="shared" ca="1" si="7"/>
        <v>0</v>
      </c>
      <c r="AI24" s="114">
        <f t="shared" ca="1" si="15"/>
        <v>571200</v>
      </c>
      <c r="AJ24" s="49">
        <f t="shared" ca="1" si="8"/>
        <v>0</v>
      </c>
      <c r="AK24" s="50">
        <f t="shared" ca="1" si="8"/>
        <v>36.671999999999997</v>
      </c>
      <c r="AL24" s="50">
        <f t="shared" ca="1" si="8"/>
        <v>40.128</v>
      </c>
      <c r="AM24" s="50">
        <f t="shared" ca="1" si="8"/>
        <v>49.728000000000002</v>
      </c>
      <c r="AN24" s="50">
        <f t="shared" ca="1" si="8"/>
        <v>68.543999999999997</v>
      </c>
      <c r="AO24" s="50">
        <f t="shared" ca="1" si="8"/>
        <v>52.56</v>
      </c>
      <c r="AP24" s="51">
        <f t="shared" ca="1" si="8"/>
        <v>0</v>
      </c>
      <c r="AQ24" s="52">
        <f t="shared" ca="1" si="9"/>
        <v>247.63200000000001</v>
      </c>
      <c r="AR24" s="49" t="str">
        <f t="shared" ca="1" si="10"/>
        <v/>
      </c>
      <c r="AS24" s="50">
        <f t="shared" ca="1" si="10"/>
        <v>2966.8411867364748</v>
      </c>
      <c r="AT24" s="50">
        <f t="shared" ca="1" si="10"/>
        <v>2711.3237639553431</v>
      </c>
      <c r="AU24" s="50">
        <f t="shared" ca="1" si="10"/>
        <v>2187.902187902188</v>
      </c>
      <c r="AV24" s="50">
        <f t="shared" ca="1" si="10"/>
        <v>1587.3015873015875</v>
      </c>
      <c r="AW24" s="50">
        <f t="shared" ca="1" si="10"/>
        <v>2587.51902587519</v>
      </c>
      <c r="AX24" s="51" t="str">
        <f t="shared" ca="1" si="10"/>
        <v/>
      </c>
      <c r="AY24" s="52">
        <f t="shared" ca="1" si="10"/>
        <v>2306.6485753052916</v>
      </c>
      <c r="AZ24" s="37">
        <f t="shared" si="13"/>
        <v>3014.1843971631201</v>
      </c>
      <c r="BA24" s="37">
        <f t="shared" si="11"/>
        <v>2966.8411867364744</v>
      </c>
      <c r="BB24" s="37">
        <f t="shared" si="11"/>
        <v>2711.3237639553427</v>
      </c>
      <c r="BC24" s="37">
        <f t="shared" si="11"/>
        <v>2187.9021879021875</v>
      </c>
      <c r="BD24" s="37">
        <f t="shared" si="11"/>
        <v>1587.3015873015872</v>
      </c>
      <c r="BE24" s="37">
        <f t="shared" si="11"/>
        <v>2587.51902587519</v>
      </c>
      <c r="BF24" s="37">
        <f t="shared" si="11"/>
        <v>3413.654618473895</v>
      </c>
      <c r="BG24" s="38">
        <f t="shared" si="22"/>
        <v>0</v>
      </c>
      <c r="BH24" s="38">
        <f t="shared" si="16"/>
        <v>8</v>
      </c>
      <c r="BI24" s="38">
        <f t="shared" si="17"/>
        <v>8</v>
      </c>
      <c r="BJ24" s="38">
        <f t="shared" si="18"/>
        <v>8</v>
      </c>
      <c r="BK24" s="38">
        <f t="shared" si="19"/>
        <v>8</v>
      </c>
      <c r="BL24" s="38">
        <f t="shared" si="20"/>
        <v>8</v>
      </c>
      <c r="BM24" s="38">
        <f t="shared" si="21"/>
        <v>0</v>
      </c>
      <c r="BO24" s="188"/>
    </row>
    <row r="25" spans="2:67">
      <c r="B25" s="3" t="s">
        <v>48</v>
      </c>
      <c r="C25" s="39">
        <v>0.79166666666666663</v>
      </c>
      <c r="D25" s="40">
        <v>0.83333333333333337</v>
      </c>
      <c r="E25" s="181">
        <v>0.224</v>
      </c>
      <c r="F25" s="181">
        <v>0.24299999999999999</v>
      </c>
      <c r="G25" s="181">
        <v>0.22</v>
      </c>
      <c r="H25" s="181">
        <v>0.21299999999999999</v>
      </c>
      <c r="I25" s="181">
        <v>0.29799999999999999</v>
      </c>
      <c r="J25" s="181">
        <v>0.19500000000000001</v>
      </c>
      <c r="K25" s="181">
        <v>7.3999999999999996E-2</v>
      </c>
      <c r="L25" s="41">
        <f t="shared" ca="1" si="4"/>
        <v>1248</v>
      </c>
      <c r="M25" s="42">
        <f t="shared" si="5"/>
        <v>8</v>
      </c>
      <c r="N25" s="43">
        <f t="shared" si="5"/>
        <v>8</v>
      </c>
      <c r="O25" s="43">
        <f t="shared" si="5"/>
        <v>8</v>
      </c>
      <c r="P25" s="43">
        <f t="shared" si="5"/>
        <v>8</v>
      </c>
      <c r="Q25" s="43">
        <f t="shared" si="5"/>
        <v>8</v>
      </c>
      <c r="R25" s="43">
        <f t="shared" si="5"/>
        <v>8</v>
      </c>
      <c r="S25" s="44">
        <f t="shared" si="5"/>
        <v>0</v>
      </c>
      <c r="T25" s="45">
        <f t="shared" ca="1" si="6"/>
        <v>208</v>
      </c>
      <c r="U25" s="46">
        <v>3400</v>
      </c>
      <c r="V25" s="47">
        <v>3400</v>
      </c>
      <c r="W25" s="47">
        <v>3400</v>
      </c>
      <c r="X25" s="47">
        <v>3400</v>
      </c>
      <c r="Y25" s="47">
        <v>3400</v>
      </c>
      <c r="Z25" s="47">
        <v>3400</v>
      </c>
      <c r="AA25" s="48">
        <v>3400</v>
      </c>
      <c r="AB25" s="49">
        <f t="shared" ca="1" si="7"/>
        <v>136000</v>
      </c>
      <c r="AC25" s="50">
        <f t="shared" ca="1" si="7"/>
        <v>108800</v>
      </c>
      <c r="AD25" s="50">
        <f t="shared" ca="1" si="7"/>
        <v>108800</v>
      </c>
      <c r="AE25" s="50">
        <f t="shared" ca="1" si="7"/>
        <v>108800</v>
      </c>
      <c r="AF25" s="50">
        <f t="shared" ca="1" si="7"/>
        <v>108800</v>
      </c>
      <c r="AG25" s="50">
        <f t="shared" ca="1" si="7"/>
        <v>136000</v>
      </c>
      <c r="AH25" s="51">
        <f t="shared" ca="1" si="7"/>
        <v>0</v>
      </c>
      <c r="AI25" s="114">
        <f t="shared" ca="1" si="15"/>
        <v>707200</v>
      </c>
      <c r="AJ25" s="49">
        <f t="shared" ca="1" si="8"/>
        <v>53.76</v>
      </c>
      <c r="AK25" s="50">
        <f t="shared" ca="1" si="8"/>
        <v>46.655999999999999</v>
      </c>
      <c r="AL25" s="50">
        <f t="shared" ca="1" si="8"/>
        <v>42.24</v>
      </c>
      <c r="AM25" s="50">
        <f t="shared" ca="1" si="8"/>
        <v>40.896000000000001</v>
      </c>
      <c r="AN25" s="50">
        <f t="shared" ca="1" si="8"/>
        <v>57.215999999999994</v>
      </c>
      <c r="AO25" s="50">
        <f t="shared" ca="1" si="8"/>
        <v>46.800000000000004</v>
      </c>
      <c r="AP25" s="51">
        <f t="shared" ca="1" si="8"/>
        <v>0</v>
      </c>
      <c r="AQ25" s="52">
        <f t="shared" ca="1" si="9"/>
        <v>287.56800000000004</v>
      </c>
      <c r="AR25" s="49">
        <f t="shared" ca="1" si="10"/>
        <v>2529.761904761905</v>
      </c>
      <c r="AS25" s="50">
        <f t="shared" ca="1" si="10"/>
        <v>2331.9615912208506</v>
      </c>
      <c r="AT25" s="50">
        <f t="shared" ca="1" si="10"/>
        <v>2575.7575757575755</v>
      </c>
      <c r="AU25" s="50">
        <f t="shared" ca="1" si="10"/>
        <v>2660.4068857589982</v>
      </c>
      <c r="AV25" s="50">
        <f t="shared" ca="1" si="10"/>
        <v>1901.5659955257272</v>
      </c>
      <c r="AW25" s="50">
        <f t="shared" ca="1" si="10"/>
        <v>2905.9829059829058</v>
      </c>
      <c r="AX25" s="51" t="str">
        <f t="shared" ca="1" si="10"/>
        <v/>
      </c>
      <c r="AY25" s="52">
        <f t="shared" ca="1" si="10"/>
        <v>2459.2444221888386</v>
      </c>
      <c r="AZ25" s="37">
        <f t="shared" si="13"/>
        <v>2529.7619047619046</v>
      </c>
      <c r="BA25" s="37">
        <f t="shared" si="11"/>
        <v>2331.9615912208506</v>
      </c>
      <c r="BB25" s="37">
        <f t="shared" si="11"/>
        <v>2575.7575757575755</v>
      </c>
      <c r="BC25" s="37">
        <f t="shared" si="11"/>
        <v>2660.4068857589982</v>
      </c>
      <c r="BD25" s="37">
        <f t="shared" si="11"/>
        <v>1901.565995525727</v>
      </c>
      <c r="BE25" s="37">
        <f t="shared" si="11"/>
        <v>2905.9829059829058</v>
      </c>
      <c r="BF25" s="37">
        <f t="shared" si="11"/>
        <v>7657.6576576576572</v>
      </c>
      <c r="BG25" s="38">
        <f t="shared" si="22"/>
        <v>8</v>
      </c>
      <c r="BH25" s="38">
        <f t="shared" si="16"/>
        <v>8</v>
      </c>
      <c r="BI25" s="38">
        <f t="shared" si="17"/>
        <v>8</v>
      </c>
      <c r="BJ25" s="38">
        <f t="shared" si="18"/>
        <v>8</v>
      </c>
      <c r="BK25" s="38">
        <f t="shared" si="19"/>
        <v>8</v>
      </c>
      <c r="BL25" s="38">
        <f t="shared" si="20"/>
        <v>8</v>
      </c>
      <c r="BM25" s="38">
        <f t="shared" si="21"/>
        <v>0</v>
      </c>
      <c r="BO25" s="188"/>
    </row>
    <row r="26" spans="2:67">
      <c r="B26" s="3" t="s">
        <v>47</v>
      </c>
      <c r="C26" s="39">
        <v>0.83333333333333337</v>
      </c>
      <c r="D26" s="40">
        <v>0.875</v>
      </c>
      <c r="E26" s="181">
        <v>0.217</v>
      </c>
      <c r="F26" s="181">
        <v>0.13200000000000001</v>
      </c>
      <c r="G26" s="181">
        <v>0.16800000000000001</v>
      </c>
      <c r="H26" s="181">
        <v>0.15</v>
      </c>
      <c r="I26" s="181">
        <v>0.44</v>
      </c>
      <c r="J26" s="181">
        <v>0.20200000000000001</v>
      </c>
      <c r="K26" s="181">
        <v>0.247</v>
      </c>
      <c r="L26" s="41">
        <f t="shared" ca="1" si="4"/>
        <v>822</v>
      </c>
      <c r="M26" s="42">
        <f t="shared" si="5"/>
        <v>8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8</v>
      </c>
      <c r="R26" s="43">
        <f t="shared" si="5"/>
        <v>5</v>
      </c>
      <c r="S26" s="44">
        <f t="shared" si="5"/>
        <v>8</v>
      </c>
      <c r="T26" s="45">
        <f t="shared" ca="1" si="6"/>
        <v>137</v>
      </c>
      <c r="U26" s="46">
        <v>5100</v>
      </c>
      <c r="V26" s="47">
        <v>5100</v>
      </c>
      <c r="W26" s="47">
        <v>5100</v>
      </c>
      <c r="X26" s="47">
        <v>5100</v>
      </c>
      <c r="Y26" s="47">
        <v>5100</v>
      </c>
      <c r="Z26" s="47">
        <v>5100</v>
      </c>
      <c r="AA26" s="48">
        <v>5100</v>
      </c>
      <c r="AB26" s="49">
        <f t="shared" ca="1" si="7"/>
        <v>204000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163200</v>
      </c>
      <c r="AG26" s="50">
        <f t="shared" ca="1" si="7"/>
        <v>127500</v>
      </c>
      <c r="AH26" s="51">
        <f t="shared" ca="1" si="7"/>
        <v>204000</v>
      </c>
      <c r="AI26" s="114">
        <f t="shared" ca="1" si="15"/>
        <v>698700</v>
      </c>
      <c r="AJ26" s="49">
        <f t="shared" ca="1" si="8"/>
        <v>52.08</v>
      </c>
      <c r="AK26" s="50">
        <f t="shared" ca="1" si="8"/>
        <v>0</v>
      </c>
      <c r="AL26" s="50">
        <f t="shared" ca="1" si="8"/>
        <v>0</v>
      </c>
      <c r="AM26" s="50">
        <f t="shared" ca="1" si="8"/>
        <v>0</v>
      </c>
      <c r="AN26" s="50">
        <f t="shared" ca="1" si="8"/>
        <v>84.48</v>
      </c>
      <c r="AO26" s="50">
        <f t="shared" ca="1" si="8"/>
        <v>30.3</v>
      </c>
      <c r="AP26" s="51">
        <f t="shared" ca="1" si="8"/>
        <v>59.28</v>
      </c>
      <c r="AQ26" s="52">
        <f t="shared" ca="1" si="9"/>
        <v>226.14000000000001</v>
      </c>
      <c r="AR26" s="49">
        <f t="shared" ca="1" si="10"/>
        <v>3917.0506912442397</v>
      </c>
      <c r="AS26" s="50" t="str">
        <f t="shared" ca="1" si="10"/>
        <v/>
      </c>
      <c r="AT26" s="50" t="str">
        <f t="shared" ca="1" si="10"/>
        <v/>
      </c>
      <c r="AU26" s="50" t="str">
        <f t="shared" ca="1" si="10"/>
        <v/>
      </c>
      <c r="AV26" s="50">
        <f t="shared" ca="1" si="10"/>
        <v>1931.8181818181818</v>
      </c>
      <c r="AW26" s="50">
        <f t="shared" ca="1" si="10"/>
        <v>4207.9207920792078</v>
      </c>
      <c r="AX26" s="51">
        <f t="shared" ca="1" si="10"/>
        <v>3441.2955465587042</v>
      </c>
      <c r="AY26" s="52">
        <f t="shared" ca="1" si="10"/>
        <v>3089.6789599363224</v>
      </c>
      <c r="AZ26" s="37">
        <f t="shared" si="13"/>
        <v>3917.0506912442397</v>
      </c>
      <c r="BA26" s="37">
        <f t="shared" si="11"/>
        <v>6439.393939393939</v>
      </c>
      <c r="BB26" s="37">
        <f t="shared" si="11"/>
        <v>5059.5238095238092</v>
      </c>
      <c r="BC26" s="37">
        <f t="shared" si="11"/>
        <v>5666.666666666667</v>
      </c>
      <c r="BD26" s="37">
        <f t="shared" si="11"/>
        <v>1931.8181818181818</v>
      </c>
      <c r="BE26" s="37">
        <f t="shared" si="11"/>
        <v>4207.9207920792078</v>
      </c>
      <c r="BF26" s="37">
        <f t="shared" si="11"/>
        <v>3441.2955465587047</v>
      </c>
      <c r="BG26" s="239">
        <f>VLOOKUP(AZ26,$BS$3:$BT$7,2,TRUE)</f>
        <v>8</v>
      </c>
      <c r="BH26" s="239">
        <f t="shared" ref="BH26:BH28" si="23">VLOOKUP(BA26,$BS$3:$BT$7,2,TRUE)</f>
        <v>0</v>
      </c>
      <c r="BI26" s="239">
        <f t="shared" ref="BI26:BI28" si="24">VLOOKUP(BB26,$BS$3:$BT$7,2,TRUE)</f>
        <v>0</v>
      </c>
      <c r="BJ26" s="239">
        <f t="shared" ref="BJ26:BJ28" si="25">VLOOKUP(BC26,$BS$3:$BT$7,2,TRUE)</f>
        <v>0</v>
      </c>
      <c r="BK26" s="239">
        <f t="shared" ref="BK26:BK28" si="26">VLOOKUP(BD26,$BS$3:$BT$7,2,TRUE)</f>
        <v>8</v>
      </c>
      <c r="BL26" s="239">
        <f t="shared" ref="BL26:BL28" si="27">VLOOKUP(BE26,$BS$3:$BT$7,2,TRUE)</f>
        <v>5</v>
      </c>
      <c r="BM26" s="239">
        <f t="shared" ref="BM26:BM28" si="28">VLOOKUP(BF26,$BS$3:$BT$7,2,TRUE)</f>
        <v>8</v>
      </c>
      <c r="BO26" s="188"/>
    </row>
    <row r="27" spans="2:67">
      <c r="B27" s="3" t="s">
        <v>47</v>
      </c>
      <c r="C27" s="39">
        <v>0.875</v>
      </c>
      <c r="D27" s="40">
        <v>0.91666666666666663</v>
      </c>
      <c r="E27" s="181">
        <v>0.25</v>
      </c>
      <c r="F27" s="181">
        <v>0.19</v>
      </c>
      <c r="G27" s="181">
        <v>0.189</v>
      </c>
      <c r="H27" s="181">
        <v>0.23499999999999999</v>
      </c>
      <c r="I27" s="181">
        <v>0.21099999999999999</v>
      </c>
      <c r="J27" s="181">
        <v>0.255</v>
      </c>
      <c r="K27" s="181">
        <v>0.17199999999999999</v>
      </c>
      <c r="L27" s="41">
        <f t="shared" ca="1" si="4"/>
        <v>1032</v>
      </c>
      <c r="M27" s="42">
        <f t="shared" si="5"/>
        <v>8</v>
      </c>
      <c r="N27" s="43">
        <f t="shared" si="5"/>
        <v>5</v>
      </c>
      <c r="O27" s="43">
        <f t="shared" si="5"/>
        <v>5</v>
      </c>
      <c r="P27" s="43">
        <f t="shared" si="5"/>
        <v>8</v>
      </c>
      <c r="Q27" s="43">
        <f t="shared" si="5"/>
        <v>5</v>
      </c>
      <c r="R27" s="43">
        <f t="shared" si="5"/>
        <v>8</v>
      </c>
      <c r="S27" s="44">
        <f t="shared" si="5"/>
        <v>0</v>
      </c>
      <c r="T27" s="45">
        <f t="shared" ca="1" si="6"/>
        <v>172</v>
      </c>
      <c r="U27" s="46">
        <v>5100</v>
      </c>
      <c r="V27" s="47">
        <v>5100</v>
      </c>
      <c r="W27" s="47">
        <v>5100</v>
      </c>
      <c r="X27" s="47">
        <v>5100</v>
      </c>
      <c r="Y27" s="47">
        <v>5100</v>
      </c>
      <c r="Z27" s="47">
        <v>5100</v>
      </c>
      <c r="AA27" s="48">
        <v>5100</v>
      </c>
      <c r="AB27" s="49">
        <f t="shared" ca="1" si="7"/>
        <v>204000</v>
      </c>
      <c r="AC27" s="50">
        <f t="shared" ca="1" si="7"/>
        <v>102000</v>
      </c>
      <c r="AD27" s="50">
        <f t="shared" ca="1" si="7"/>
        <v>102000</v>
      </c>
      <c r="AE27" s="50">
        <f t="shared" ca="1" si="7"/>
        <v>163200</v>
      </c>
      <c r="AF27" s="50">
        <f t="shared" ca="1" si="7"/>
        <v>102000</v>
      </c>
      <c r="AG27" s="50">
        <f t="shared" ca="1" si="7"/>
        <v>204000</v>
      </c>
      <c r="AH27" s="51">
        <f t="shared" ca="1" si="7"/>
        <v>0</v>
      </c>
      <c r="AI27" s="114">
        <f t="shared" ca="1" si="15"/>
        <v>877200</v>
      </c>
      <c r="AJ27" s="49">
        <f t="shared" ca="1" si="8"/>
        <v>60</v>
      </c>
      <c r="AK27" s="50">
        <f t="shared" ca="1" si="8"/>
        <v>22.8</v>
      </c>
      <c r="AL27" s="50">
        <f t="shared" ca="1" si="8"/>
        <v>22.68</v>
      </c>
      <c r="AM27" s="50">
        <f t="shared" ca="1" si="8"/>
        <v>45.12</v>
      </c>
      <c r="AN27" s="50">
        <f t="shared" ca="1" si="8"/>
        <v>25.32</v>
      </c>
      <c r="AO27" s="50">
        <f t="shared" ca="1" si="8"/>
        <v>61.2</v>
      </c>
      <c r="AP27" s="51">
        <f t="shared" ca="1" si="8"/>
        <v>0</v>
      </c>
      <c r="AQ27" s="52">
        <f t="shared" ca="1" si="9"/>
        <v>237.12</v>
      </c>
      <c r="AR27" s="49">
        <f t="shared" ca="1" si="10"/>
        <v>3400</v>
      </c>
      <c r="AS27" s="50">
        <f t="shared" ca="1" si="10"/>
        <v>4473.6842105263158</v>
      </c>
      <c r="AT27" s="50">
        <f t="shared" ca="1" si="10"/>
        <v>4497.3544973544977</v>
      </c>
      <c r="AU27" s="50">
        <f t="shared" ca="1" si="10"/>
        <v>3617.0212765957449</v>
      </c>
      <c r="AV27" s="50">
        <f t="shared" ca="1" si="10"/>
        <v>4028.4360189573458</v>
      </c>
      <c r="AW27" s="50">
        <f t="shared" ca="1" si="10"/>
        <v>3333.333333333333</v>
      </c>
      <c r="AX27" s="51" t="str">
        <f t="shared" ca="1" si="10"/>
        <v/>
      </c>
      <c r="AY27" s="52">
        <f t="shared" ca="1" si="10"/>
        <v>3699.392712550607</v>
      </c>
      <c r="AZ27" s="37">
        <f t="shared" si="13"/>
        <v>3400</v>
      </c>
      <c r="BA27" s="37">
        <f t="shared" si="11"/>
        <v>4473.6842105263158</v>
      </c>
      <c r="BB27" s="37">
        <f t="shared" si="11"/>
        <v>4497.3544973544977</v>
      </c>
      <c r="BC27" s="37">
        <f t="shared" si="11"/>
        <v>3617.0212765957449</v>
      </c>
      <c r="BD27" s="37">
        <f t="shared" si="11"/>
        <v>4028.4360189573463</v>
      </c>
      <c r="BE27" s="37">
        <f t="shared" si="11"/>
        <v>3333.3333333333335</v>
      </c>
      <c r="BF27" s="37">
        <f t="shared" si="11"/>
        <v>4941.8604651162796</v>
      </c>
      <c r="BG27" s="239">
        <f t="shared" ref="BG27:BG28" si="29">VLOOKUP(AZ27,$BS$3:$BT$7,2,TRUE)</f>
        <v>8</v>
      </c>
      <c r="BH27" s="239">
        <f t="shared" si="23"/>
        <v>5</v>
      </c>
      <c r="BI27" s="239">
        <f t="shared" si="24"/>
        <v>5</v>
      </c>
      <c r="BJ27" s="239">
        <f t="shared" si="25"/>
        <v>8</v>
      </c>
      <c r="BK27" s="239">
        <f t="shared" si="26"/>
        <v>5</v>
      </c>
      <c r="BL27" s="239">
        <f t="shared" si="27"/>
        <v>8</v>
      </c>
      <c r="BM27" s="239">
        <f t="shared" si="28"/>
        <v>0</v>
      </c>
      <c r="BO27" s="188"/>
    </row>
    <row r="28" spans="2:67">
      <c r="B28" s="3" t="s">
        <v>47</v>
      </c>
      <c r="C28" s="39">
        <v>0.91666666666666663</v>
      </c>
      <c r="D28" s="40">
        <v>0.95833333333333337</v>
      </c>
      <c r="E28" s="181">
        <v>0.38100000000000001</v>
      </c>
      <c r="F28" s="181">
        <v>0.13600000000000001</v>
      </c>
      <c r="G28" s="181">
        <v>0.17199999999999999</v>
      </c>
      <c r="H28" s="181">
        <v>0.193</v>
      </c>
      <c r="I28" s="181">
        <v>0.34200000000000003</v>
      </c>
      <c r="J28" s="181">
        <v>0.152</v>
      </c>
      <c r="K28" s="181">
        <v>0.11600000000000001</v>
      </c>
      <c r="L28" s="41">
        <f t="shared" ca="1" si="4"/>
        <v>552</v>
      </c>
      <c r="M28" s="42">
        <f t="shared" si="5"/>
        <v>8</v>
      </c>
      <c r="N28" s="43">
        <f t="shared" si="5"/>
        <v>0</v>
      </c>
      <c r="O28" s="43">
        <f t="shared" si="5"/>
        <v>0</v>
      </c>
      <c r="P28" s="43">
        <f t="shared" si="5"/>
        <v>5</v>
      </c>
      <c r="Q28" s="43">
        <f t="shared" si="5"/>
        <v>8</v>
      </c>
      <c r="R28" s="43">
        <f t="shared" si="5"/>
        <v>0</v>
      </c>
      <c r="S28" s="44">
        <f t="shared" si="5"/>
        <v>0</v>
      </c>
      <c r="T28" s="45">
        <f t="shared" ca="1" si="6"/>
        <v>92</v>
      </c>
      <c r="U28" s="46">
        <v>5100</v>
      </c>
      <c r="V28" s="47">
        <v>5100</v>
      </c>
      <c r="W28" s="47">
        <v>5100</v>
      </c>
      <c r="X28" s="47">
        <v>5100</v>
      </c>
      <c r="Y28" s="47">
        <v>5100</v>
      </c>
      <c r="Z28" s="47">
        <v>5100</v>
      </c>
      <c r="AA28" s="48">
        <v>5100</v>
      </c>
      <c r="AB28" s="49">
        <f t="shared" ca="1" si="7"/>
        <v>204000</v>
      </c>
      <c r="AC28" s="50">
        <f t="shared" ca="1" si="7"/>
        <v>0</v>
      </c>
      <c r="AD28" s="50">
        <f t="shared" ca="1" si="7"/>
        <v>0</v>
      </c>
      <c r="AE28" s="50">
        <f t="shared" ca="1" si="7"/>
        <v>102000</v>
      </c>
      <c r="AF28" s="50">
        <f t="shared" ca="1" si="7"/>
        <v>163200</v>
      </c>
      <c r="AG28" s="50">
        <f t="shared" ca="1" si="7"/>
        <v>0</v>
      </c>
      <c r="AH28" s="51">
        <f t="shared" ca="1" si="7"/>
        <v>0</v>
      </c>
      <c r="AI28" s="114">
        <f t="shared" ca="1" si="15"/>
        <v>469200</v>
      </c>
      <c r="AJ28" s="49">
        <f t="shared" ca="1" si="8"/>
        <v>91.44</v>
      </c>
      <c r="AK28" s="50">
        <f t="shared" ca="1" si="8"/>
        <v>0</v>
      </c>
      <c r="AL28" s="50">
        <f t="shared" ca="1" si="8"/>
        <v>0</v>
      </c>
      <c r="AM28" s="50">
        <f t="shared" ca="1" si="8"/>
        <v>23.16</v>
      </c>
      <c r="AN28" s="50">
        <f t="shared" ca="1" si="8"/>
        <v>65.664000000000001</v>
      </c>
      <c r="AO28" s="50">
        <f t="shared" ca="1" si="8"/>
        <v>0</v>
      </c>
      <c r="AP28" s="51">
        <f t="shared" ca="1" si="8"/>
        <v>0</v>
      </c>
      <c r="AQ28" s="52">
        <f t="shared" ca="1" si="9"/>
        <v>180.26400000000001</v>
      </c>
      <c r="AR28" s="49">
        <f t="shared" ca="1" si="10"/>
        <v>2230.9711286089241</v>
      </c>
      <c r="AS28" s="50" t="str">
        <f t="shared" ca="1" si="10"/>
        <v/>
      </c>
      <c r="AT28" s="50" t="str">
        <f t="shared" ca="1" si="10"/>
        <v/>
      </c>
      <c r="AU28" s="50">
        <f t="shared" ca="1" si="10"/>
        <v>4404.1450777202072</v>
      </c>
      <c r="AV28" s="50">
        <f t="shared" ca="1" si="10"/>
        <v>2485.3801169590643</v>
      </c>
      <c r="AW28" s="50" t="str">
        <f t="shared" ca="1" si="10"/>
        <v/>
      </c>
      <c r="AX28" s="51" t="str">
        <f t="shared" ca="1" si="10"/>
        <v/>
      </c>
      <c r="AY28" s="52">
        <f t="shared" ca="1" si="10"/>
        <v>2602.8491545732923</v>
      </c>
      <c r="AZ28" s="37">
        <f t="shared" si="13"/>
        <v>2230.9711286089237</v>
      </c>
      <c r="BA28" s="37">
        <f t="shared" si="11"/>
        <v>6250</v>
      </c>
      <c r="BB28" s="37">
        <f t="shared" si="11"/>
        <v>4941.8604651162796</v>
      </c>
      <c r="BC28" s="37">
        <f t="shared" si="11"/>
        <v>4404.1450777202072</v>
      </c>
      <c r="BD28" s="37">
        <f t="shared" si="11"/>
        <v>2485.3801169590643</v>
      </c>
      <c r="BE28" s="37">
        <f t="shared" si="11"/>
        <v>5592.105263157895</v>
      </c>
      <c r="BF28" s="37">
        <f t="shared" si="11"/>
        <v>7327.5862068965516</v>
      </c>
      <c r="BG28" s="239">
        <f t="shared" si="29"/>
        <v>8</v>
      </c>
      <c r="BH28" s="239">
        <f t="shared" si="23"/>
        <v>0</v>
      </c>
      <c r="BI28" s="239">
        <f t="shared" si="24"/>
        <v>0</v>
      </c>
      <c r="BJ28" s="239">
        <f t="shared" si="25"/>
        <v>5</v>
      </c>
      <c r="BK28" s="239">
        <f t="shared" si="26"/>
        <v>8</v>
      </c>
      <c r="BL28" s="239">
        <f t="shared" si="27"/>
        <v>0</v>
      </c>
      <c r="BM28" s="239">
        <f t="shared" si="28"/>
        <v>0</v>
      </c>
      <c r="BO28" s="188"/>
    </row>
    <row r="29" spans="2:67" ht="15" thickBot="1">
      <c r="B29" s="3" t="s">
        <v>49</v>
      </c>
      <c r="C29" s="54">
        <v>0.95833333333333337</v>
      </c>
      <c r="D29" s="55">
        <v>0</v>
      </c>
      <c r="E29" s="181">
        <v>6.8000000000000005E-2</v>
      </c>
      <c r="F29" s="181">
        <v>0.11899999999999999</v>
      </c>
      <c r="G29" s="181">
        <v>0.104</v>
      </c>
      <c r="H29" s="181">
        <v>0.17</v>
      </c>
      <c r="I29" s="181">
        <v>0.19</v>
      </c>
      <c r="J29" s="181">
        <v>0.126</v>
      </c>
      <c r="K29" s="181">
        <v>0.2</v>
      </c>
      <c r="L29" s="56">
        <f t="shared" ca="1" si="4"/>
        <v>432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8</v>
      </c>
      <c r="R29" s="58">
        <f t="shared" si="5"/>
        <v>0</v>
      </c>
      <c r="S29" s="59">
        <f t="shared" si="5"/>
        <v>8</v>
      </c>
      <c r="T29" s="60">
        <f t="shared" ca="1" si="6"/>
        <v>72</v>
      </c>
      <c r="U29" s="61">
        <v>3400</v>
      </c>
      <c r="V29" s="62">
        <v>3400</v>
      </c>
      <c r="W29" s="62">
        <v>3400</v>
      </c>
      <c r="X29" s="62">
        <v>3400</v>
      </c>
      <c r="Y29" s="62">
        <v>3400</v>
      </c>
      <c r="Z29" s="62">
        <v>3400</v>
      </c>
      <c r="AA29" s="63">
        <v>3400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108800</v>
      </c>
      <c r="AG29" s="65">
        <f t="shared" ca="1" si="7"/>
        <v>0</v>
      </c>
      <c r="AH29" s="66">
        <f t="shared" ca="1" si="7"/>
        <v>136000</v>
      </c>
      <c r="AI29" s="115">
        <f t="shared" ca="1" si="15"/>
        <v>244800</v>
      </c>
      <c r="AJ29" s="64">
        <f t="shared" ca="1" si="8"/>
        <v>0</v>
      </c>
      <c r="AK29" s="65">
        <f t="shared" ca="1" si="8"/>
        <v>0</v>
      </c>
      <c r="AL29" s="65">
        <f t="shared" ca="1" si="8"/>
        <v>0</v>
      </c>
      <c r="AM29" s="65">
        <f t="shared" ca="1" si="8"/>
        <v>0</v>
      </c>
      <c r="AN29" s="65">
        <f t="shared" ca="1" si="8"/>
        <v>36.480000000000004</v>
      </c>
      <c r="AO29" s="65">
        <f t="shared" ca="1" si="8"/>
        <v>0</v>
      </c>
      <c r="AP29" s="66">
        <f t="shared" ca="1" si="8"/>
        <v>48</v>
      </c>
      <c r="AQ29" s="67">
        <f t="shared" ca="1" si="9"/>
        <v>84.48</v>
      </c>
      <c r="AR29" s="64" t="str">
        <f t="shared" ca="1" si="10"/>
        <v/>
      </c>
      <c r="AS29" s="65" t="str">
        <f t="shared" ca="1" si="10"/>
        <v/>
      </c>
      <c r="AT29" s="65" t="str">
        <f t="shared" ca="1" si="10"/>
        <v/>
      </c>
      <c r="AU29" s="65" t="str">
        <f t="shared" ca="1" si="10"/>
        <v/>
      </c>
      <c r="AV29" s="65">
        <f t="shared" ca="1" si="10"/>
        <v>2982.4561403508769</v>
      </c>
      <c r="AW29" s="65" t="str">
        <f t="shared" ca="1" si="10"/>
        <v/>
      </c>
      <c r="AX29" s="66">
        <f t="shared" ca="1" si="10"/>
        <v>2833.3333333333335</v>
      </c>
      <c r="AY29" s="67">
        <f t="shared" ca="1" si="10"/>
        <v>2897.7272727272725</v>
      </c>
      <c r="AZ29" s="37">
        <f t="shared" si="13"/>
        <v>8333.3333333333321</v>
      </c>
      <c r="BA29" s="37">
        <f t="shared" si="11"/>
        <v>4761.9047619047615</v>
      </c>
      <c r="BB29" s="37">
        <f t="shared" si="11"/>
        <v>5448.7179487179483</v>
      </c>
      <c r="BC29" s="37">
        <f t="shared" si="11"/>
        <v>3333.333333333333</v>
      </c>
      <c r="BD29" s="37">
        <f t="shared" si="11"/>
        <v>2982.4561403508769</v>
      </c>
      <c r="BE29" s="37">
        <f t="shared" si="11"/>
        <v>4497.3544973544967</v>
      </c>
      <c r="BF29" s="37">
        <f t="shared" si="11"/>
        <v>2833.333333333333</v>
      </c>
      <c r="BG29" s="38">
        <f t="shared" ref="BG29" si="30">IFERROR(VLOOKUP(AZ29,$BP$3:$BQ$7,2,TRUE),"")</f>
        <v>0</v>
      </c>
      <c r="BH29" s="38">
        <f t="shared" ref="BH29" si="31">IFERROR(VLOOKUP(BA29,$BP$3:$BQ$7,2,TRUE),"")</f>
        <v>0</v>
      </c>
      <c r="BI29" s="38">
        <f t="shared" ref="BI29" si="32">IFERROR(VLOOKUP(BB29,$BP$3:$BQ$7,2,TRUE),"")</f>
        <v>0</v>
      </c>
      <c r="BJ29" s="38">
        <f t="shared" ref="BJ29" si="33">IFERROR(VLOOKUP(BC29,$BP$3:$BQ$7,2,TRUE),"")</f>
        <v>0</v>
      </c>
      <c r="BK29" s="38">
        <f t="shared" ref="BK29" si="34">IFERROR(VLOOKUP(BD29,$BP$3:$BQ$7,2,TRUE),"")</f>
        <v>8</v>
      </c>
      <c r="BL29" s="38">
        <f t="shared" ref="BL29" si="35">IFERROR(VLOOKUP(BE29,$BP$3:$BQ$7,2,TRUE),"")</f>
        <v>0</v>
      </c>
      <c r="BM29" s="38">
        <f t="shared" ref="BM29" si="36">IFERROR(VLOOKUP(BF29,$BP$3:$BQ$7,2,TRUE),"")</f>
        <v>8</v>
      </c>
      <c r="BO29" s="188"/>
    </row>
    <row r="30" spans="2:67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37">SUM(M6:M29)</f>
        <v>48</v>
      </c>
      <c r="N30" s="70">
        <f t="shared" si="37"/>
        <v>37</v>
      </c>
      <c r="O30" s="70">
        <f t="shared" si="37"/>
        <v>37</v>
      </c>
      <c r="P30" s="70">
        <f t="shared" si="37"/>
        <v>61</v>
      </c>
      <c r="Q30" s="70">
        <f t="shared" si="37"/>
        <v>85</v>
      </c>
      <c r="R30" s="70">
        <f t="shared" si="37"/>
        <v>69</v>
      </c>
      <c r="S30" s="70">
        <f t="shared" si="37"/>
        <v>24</v>
      </c>
      <c r="T30" s="71">
        <f t="shared" ca="1" si="37"/>
        <v>1585</v>
      </c>
      <c r="U30" s="68"/>
      <c r="V30" s="68"/>
      <c r="W30" s="68"/>
      <c r="X30" s="68"/>
      <c r="Y30" s="68"/>
      <c r="Z30" s="68"/>
      <c r="AA30" s="68"/>
      <c r="AB30" s="70">
        <f t="shared" ref="AB30:AQ30" ca="1" si="38">SUM(AB6:AB29)</f>
        <v>1020000</v>
      </c>
      <c r="AC30" s="70">
        <f t="shared" ca="1" si="38"/>
        <v>537200</v>
      </c>
      <c r="AD30" s="70">
        <f t="shared" ca="1" si="38"/>
        <v>537200</v>
      </c>
      <c r="AE30" s="70">
        <f t="shared" ca="1" si="38"/>
        <v>918000</v>
      </c>
      <c r="AF30" s="70">
        <f t="shared" ca="1" si="38"/>
        <v>1298800</v>
      </c>
      <c r="AG30" s="70">
        <f t="shared" ca="1" si="38"/>
        <v>1283500</v>
      </c>
      <c r="AH30" s="70">
        <f t="shared" ca="1" si="38"/>
        <v>476000</v>
      </c>
      <c r="AI30" s="71">
        <f t="shared" ca="1" si="38"/>
        <v>6070700</v>
      </c>
      <c r="AJ30" s="70">
        <f t="shared" ca="1" si="38"/>
        <v>357.84</v>
      </c>
      <c r="AK30" s="70">
        <f t="shared" ca="1" si="38"/>
        <v>193.48800000000003</v>
      </c>
      <c r="AL30" s="70">
        <f t="shared" ca="1" si="38"/>
        <v>181.65600000000001</v>
      </c>
      <c r="AM30" s="70">
        <f t="shared" ca="1" si="38"/>
        <v>332.47200000000004</v>
      </c>
      <c r="AN30" s="70">
        <f t="shared" ca="1" si="38"/>
        <v>534.12</v>
      </c>
      <c r="AO30" s="70">
        <f t="shared" ca="1" si="38"/>
        <v>471.18</v>
      </c>
      <c r="AP30" s="70">
        <f t="shared" ca="1" si="38"/>
        <v>156.24</v>
      </c>
      <c r="AQ30" s="71">
        <f t="shared" ca="1" si="38"/>
        <v>2226.9960000000005</v>
      </c>
      <c r="AR30" s="70">
        <f t="shared" ref="AR30:AY30" ca="1" si="39">AB30/AJ30</f>
        <v>2850.4359490274987</v>
      </c>
      <c r="AS30" s="70">
        <f t="shared" ca="1" si="39"/>
        <v>2776.3995699991729</v>
      </c>
      <c r="AT30" s="70">
        <f t="shared" ca="1" si="39"/>
        <v>2957.2378561677015</v>
      </c>
      <c r="AU30" s="70">
        <f t="shared" ca="1" si="39"/>
        <v>2761.1347722514975</v>
      </c>
      <c r="AV30" s="70">
        <f t="shared" ca="1" si="39"/>
        <v>2431.6632966374596</v>
      </c>
      <c r="AW30" s="70">
        <f t="shared" ca="1" si="39"/>
        <v>2724.0120548410373</v>
      </c>
      <c r="AX30" s="70">
        <f t="shared" ca="1" si="39"/>
        <v>3046.5949820788528</v>
      </c>
      <c r="AY30" s="72">
        <f t="shared" ca="1" si="39"/>
        <v>2725.9590946728231</v>
      </c>
      <c r="AZ30" s="73"/>
      <c r="BA30" s="73"/>
      <c r="BB30" s="73"/>
      <c r="BC30" s="73"/>
      <c r="BD30" s="73"/>
      <c r="BE30" s="73"/>
      <c r="BF30" s="73"/>
    </row>
    <row r="31" spans="2:67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7" ht="15" thickBot="1">
      <c r="B32" s="3"/>
      <c r="C32" s="76" t="s">
        <v>26</v>
      </c>
      <c r="D32" s="99">
        <v>7000000</v>
      </c>
      <c r="E32" s="78"/>
      <c r="F32" s="68"/>
      <c r="G32" s="68"/>
      <c r="H32" s="69"/>
      <c r="I32" s="120"/>
      <c r="J32" s="79"/>
      <c r="O32" s="77"/>
      <c r="P32" s="74"/>
      <c r="Q32" s="74"/>
      <c r="R32" s="77"/>
      <c r="S32" s="116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643.524</v>
      </c>
      <c r="AR32" s="68"/>
      <c r="AS32" s="68"/>
      <c r="AT32" s="68"/>
      <c r="AU32" s="68"/>
      <c r="AV32" s="68"/>
      <c r="AW32" s="68"/>
      <c r="AX32" s="68"/>
      <c r="AY32" s="81">
        <f ca="1">AI30</f>
        <v>6070700</v>
      </c>
      <c r="AZ32" s="73" t="s">
        <v>27</v>
      </c>
      <c r="BA32" s="73" t="s">
        <v>28</v>
      </c>
      <c r="BB32" s="73" t="s">
        <v>36</v>
      </c>
      <c r="BC32" s="73" t="s">
        <v>30</v>
      </c>
      <c r="BD32" s="73" t="s">
        <v>10</v>
      </c>
      <c r="BE32" s="73"/>
      <c r="BF32" s="73"/>
    </row>
    <row r="33" spans="1:59" ht="15" thickBot="1">
      <c r="B33" s="3"/>
      <c r="C33" s="227" t="s">
        <v>31</v>
      </c>
      <c r="D33" s="78">
        <f ca="1">AI30/AQ30</f>
        <v>2725.9590946728231</v>
      </c>
      <c r="E33" s="82"/>
      <c r="F33" s="68"/>
      <c r="G33" s="68"/>
      <c r="H33" s="69"/>
      <c r="I33" s="69"/>
      <c r="J33" s="234"/>
      <c r="K33" s="1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0.28896504528970857</v>
      </c>
      <c r="AR33" s="68"/>
      <c r="AS33" s="68"/>
      <c r="AT33" s="68"/>
      <c r="AU33" s="68"/>
      <c r="AV33" s="68"/>
      <c r="AW33" s="68"/>
      <c r="AX33" s="68"/>
      <c r="AY33" s="84"/>
      <c r="AZ33" s="139">
        <f ca="1">AQ30*70%</f>
        <v>1558.8972000000003</v>
      </c>
      <c r="BA33" s="73">
        <v>1247.223</v>
      </c>
      <c r="BB33" s="73">
        <f ca="1">BA33+AZ33</f>
        <v>2806.1202000000003</v>
      </c>
      <c r="BC33" s="73">
        <f ca="1">AY32</f>
        <v>6070700</v>
      </c>
      <c r="BD33" s="73">
        <f ca="1">AY32/BB33</f>
        <v>2163.3784611222281</v>
      </c>
      <c r="BE33" s="73"/>
      <c r="BF33" s="73"/>
    </row>
    <row r="34" spans="1:59" ht="15" thickBot="1">
      <c r="B34" s="3"/>
      <c r="C34" s="227" t="s">
        <v>32</v>
      </c>
      <c r="D34" s="85">
        <f ca="1">D33*3</f>
        <v>8177.8772840184693</v>
      </c>
      <c r="E34" s="86"/>
      <c r="F34" s="68"/>
      <c r="G34" s="68"/>
      <c r="H34" s="68"/>
      <c r="I34" s="68"/>
      <c r="J34" s="68"/>
      <c r="K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118"/>
      <c r="BD34" s="73"/>
      <c r="BE34" s="73"/>
      <c r="BF34" s="73"/>
    </row>
    <row r="35" spans="1:59" ht="15" thickBot="1">
      <c r="B35" s="88"/>
      <c r="C35" s="90"/>
      <c r="D35" s="91"/>
      <c r="E35" s="92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9">
      <c r="AZ36" s="73"/>
      <c r="BB36" s="1"/>
      <c r="BC36" s="135"/>
    </row>
    <row r="37" spans="1:59">
      <c r="AQ37" s="236"/>
      <c r="AY37" s="94"/>
      <c r="BB37" s="94"/>
      <c r="BC37" s="135"/>
      <c r="BG37" s="94"/>
    </row>
    <row r="38" spans="1:59">
      <c r="AY38" s="240"/>
      <c r="BE38" s="135"/>
      <c r="BG38" s="135"/>
    </row>
    <row r="39" spans="1:59">
      <c r="AY39" s="94"/>
    </row>
    <row r="44" spans="1:59">
      <c r="B44" t="s">
        <v>54</v>
      </c>
      <c r="C44" t="s">
        <v>55</v>
      </c>
    </row>
    <row r="45" spans="1:59">
      <c r="A45" s="3" t="s">
        <v>46</v>
      </c>
      <c r="B45" s="135">
        <f ca="1">SUMIFS($AI$6:$AI$29,$B$6:$B$29,A45)/$B$54</f>
        <v>0</v>
      </c>
      <c r="C45" s="135">
        <f ca="1">SUMIFS($AQ$6:$AQ$29,$B$6:$B$29,A45)/$C$54</f>
        <v>0</v>
      </c>
    </row>
    <row r="46" spans="1:59">
      <c r="A46" s="3" t="s">
        <v>50</v>
      </c>
      <c r="B46" s="135">
        <f t="shared" ref="B46:B51" ca="1" si="40">SUMIFS($AI$6:$AI$29,$B$6:$B$29,A46)/$B$54</f>
        <v>0.25987118454214508</v>
      </c>
      <c r="C46" s="135">
        <f t="shared" ref="C46:C51" ca="1" si="41">SUMIFS($AQ$6:$AQ$29,$B$6:$B$29,A46)/$C$54</f>
        <v>0.27892641028542481</v>
      </c>
    </row>
    <row r="47" spans="1:59">
      <c r="A47" s="3" t="s">
        <v>51</v>
      </c>
      <c r="B47" s="135">
        <f t="shared" ca="1" si="40"/>
        <v>8.0649677961355359E-2</v>
      </c>
      <c r="C47" s="135">
        <f t="shared" ca="1" si="41"/>
        <v>7.5739695985084829E-2</v>
      </c>
    </row>
    <row r="48" spans="1:59">
      <c r="A48" s="3" t="s">
        <v>52</v>
      </c>
      <c r="B48" s="135">
        <f t="shared" ca="1" si="40"/>
        <v>7.1688602632315884E-2</v>
      </c>
      <c r="C48" s="135">
        <f t="shared" ca="1" si="41"/>
        <v>7.8110602803058454E-2</v>
      </c>
    </row>
    <row r="49" spans="1:3">
      <c r="A49" s="3" t="s">
        <v>48</v>
      </c>
      <c r="B49" s="135">
        <f t="shared" ca="1" si="40"/>
        <v>0.2105852702324279</v>
      </c>
      <c r="C49" s="135">
        <f t="shared" ca="1" si="41"/>
        <v>0.2403237365491451</v>
      </c>
    </row>
    <row r="50" spans="1:3">
      <c r="A50" s="171" t="s">
        <v>47</v>
      </c>
      <c r="B50" s="135">
        <f t="shared" ca="1" si="40"/>
        <v>0.33688042565107812</v>
      </c>
      <c r="C50" s="135">
        <f t="shared" ca="1" si="41"/>
        <v>0.28896504528970857</v>
      </c>
    </row>
    <row r="51" spans="1:3">
      <c r="A51" s="3" t="s">
        <v>49</v>
      </c>
      <c r="B51" s="135">
        <f t="shared" ca="1" si="40"/>
        <v>4.032483898067768E-2</v>
      </c>
      <c r="C51" s="135">
        <f t="shared" ca="1" si="41"/>
        <v>3.7934509087578054E-2</v>
      </c>
    </row>
    <row r="54" spans="1:3">
      <c r="B54" s="1">
        <f ca="1">AI30</f>
        <v>6070700</v>
      </c>
      <c r="C54" s="1">
        <f ca="1">AQ30</f>
        <v>2226.9960000000005</v>
      </c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 I32">
    <cfRule type="colorScale" priority="6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23" priority="3" operator="containsText" text="Paid">
      <formula>NOT(ISERROR(SEARCH("Paid",B6)))</formula>
    </cfRule>
    <cfRule type="containsText" dxfId="22" priority="4" operator="containsText" text="FOC">
      <formula>NOT(ISERROR(SEARCH("FOC",B6)))</formula>
    </cfRule>
  </conditionalFormatting>
  <conditionalFormatting sqref="A45:A51">
    <cfRule type="containsText" dxfId="21" priority="1" operator="containsText" text="Paid">
      <formula>NOT(ISERROR(SEARCH("Paid",A45)))</formula>
    </cfRule>
    <cfRule type="containsText" dxfId="20" priority="2" operator="containsText" text="FOC">
      <formula>NOT(ISERROR(SEARCH("FOC",A45)))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R44"/>
  <sheetViews>
    <sheetView zoomScale="40" zoomScaleNormal="40" workbookViewId="0">
      <selection activeCell="BR5" sqref="BR5"/>
    </sheetView>
  </sheetViews>
  <sheetFormatPr defaultRowHeight="14.5"/>
  <cols>
    <col min="1" max="1" width="12.7265625" bestFit="1" customWidth="1"/>
    <col min="2" max="2" width="12" bestFit="1" customWidth="1"/>
    <col min="3" max="3" width="8.453125" bestFit="1" customWidth="1"/>
    <col min="4" max="4" width="14" bestFit="1" customWidth="1"/>
    <col min="5" max="5" width="6.54296875" bestFit="1" customWidth="1"/>
    <col min="6" max="6" width="7.54296875" bestFit="1" customWidth="1"/>
    <col min="7" max="7" width="6.54296875" bestFit="1" customWidth="1"/>
    <col min="8" max="8" width="7" bestFit="1" customWidth="1"/>
    <col min="9" max="9" width="6.54296875" bestFit="1" customWidth="1"/>
    <col min="10" max="11" width="7" bestFit="1" customWidth="1"/>
    <col min="12" max="12" width="17.7265625" hidden="1" customWidth="1"/>
    <col min="13" max="13" width="20.54296875" hidden="1" customWidth="1"/>
    <col min="14" max="14" width="9.453125" hidden="1" customWidth="1"/>
    <col min="15" max="15" width="8.453125" hidden="1" customWidth="1"/>
    <col min="16" max="16" width="11.81640625" hidden="1" customWidth="1"/>
    <col min="17" max="17" width="12.54296875" hidden="1" customWidth="1"/>
    <col min="18" max="18" width="7.26953125" hidden="1" customWidth="1"/>
    <col min="19" max="19" width="8" hidden="1" customWidth="1"/>
    <col min="20" max="20" width="15.1796875" hidden="1" customWidth="1"/>
    <col min="21" max="27" width="9.453125" hidden="1" customWidth="1"/>
    <col min="28" max="28" width="8.453125" hidden="1" customWidth="1"/>
    <col min="29" max="29" width="9.453125" hidden="1" customWidth="1"/>
    <col min="30" max="30" width="8.453125" hidden="1" customWidth="1"/>
    <col min="31" max="31" width="9" hidden="1" customWidth="1"/>
    <col min="32" max="32" width="8.453125" hidden="1" customWidth="1"/>
    <col min="33" max="33" width="7.26953125" hidden="1" customWidth="1"/>
    <col min="34" max="34" width="8" hidden="1" customWidth="1"/>
    <col min="35" max="35" width="18.7265625" bestFit="1" customWidth="1"/>
    <col min="36" max="36" width="8.453125" hidden="1" customWidth="1"/>
    <col min="37" max="37" width="9.453125" hidden="1" customWidth="1"/>
    <col min="38" max="38" width="8.453125" hidden="1" customWidth="1"/>
    <col min="39" max="39" width="9" hidden="1" customWidth="1"/>
    <col min="40" max="40" width="8.453125" hidden="1" customWidth="1"/>
    <col min="41" max="41" width="7.26953125" hidden="1" customWidth="1"/>
    <col min="42" max="42" width="8" hidden="1" customWidth="1"/>
    <col min="43" max="43" width="27.7265625" bestFit="1" customWidth="1"/>
    <col min="44" max="44" width="9" hidden="1" customWidth="1"/>
    <col min="45" max="45" width="9.453125" hidden="1" customWidth="1"/>
    <col min="46" max="50" width="9" hidden="1" customWidth="1"/>
    <col min="51" max="51" width="22.54296875" bestFit="1" customWidth="1"/>
    <col min="52" max="52" width="12.453125" bestFit="1" customWidth="1"/>
    <col min="53" max="53" width="11.453125" bestFit="1" customWidth="1"/>
    <col min="54" max="54" width="12" bestFit="1" customWidth="1"/>
    <col min="55" max="55" width="15.1796875" bestFit="1" customWidth="1"/>
    <col min="56" max="56" width="11.26953125" bestFit="1" customWidth="1"/>
    <col min="57" max="57" width="9" bestFit="1" customWidth="1"/>
    <col min="58" max="58" width="10.54296875" bestFit="1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8.453125" bestFit="1" customWidth="1"/>
    <col min="64" max="64" width="7.26953125" bestFit="1" customWidth="1"/>
    <col min="65" max="65" width="8" customWidth="1"/>
  </cols>
  <sheetData>
    <row r="1" spans="1:70" ht="15" customHeight="1">
      <c r="A1" s="275">
        <v>43525</v>
      </c>
      <c r="B1" s="276" t="s">
        <v>42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  <c r="BD1" s="277"/>
      <c r="BE1" s="277"/>
      <c r="BF1" s="277"/>
      <c r="BG1" s="277"/>
      <c r="BH1" s="277"/>
      <c r="BI1" s="277"/>
      <c r="BJ1" s="277"/>
      <c r="BK1" s="277"/>
      <c r="BL1" s="277"/>
      <c r="BM1" s="277"/>
    </row>
    <row r="2" spans="1:70" ht="15.75" customHeight="1" thickBot="1">
      <c r="A2" s="275"/>
      <c r="B2" s="276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277"/>
      <c r="BG2" s="277"/>
      <c r="BH2" s="277"/>
      <c r="BI2" s="277"/>
      <c r="BJ2" s="277"/>
      <c r="BK2" s="277"/>
      <c r="BL2" s="277"/>
      <c r="BM2" s="277"/>
      <c r="BQ2">
        <v>1</v>
      </c>
      <c r="BR2">
        <v>8</v>
      </c>
    </row>
    <row r="3" spans="1:70" ht="15" thickBot="1">
      <c r="A3" s="2">
        <f>DAY(DATE(YEAR(A1),MONTH(A1)+1,1)-1)</f>
        <v>31</v>
      </c>
      <c r="B3" s="3"/>
      <c r="C3" s="278" t="s">
        <v>0</v>
      </c>
      <c r="D3" s="279"/>
      <c r="E3" s="280" t="s">
        <v>1</v>
      </c>
      <c r="F3" s="281"/>
      <c r="G3" s="281"/>
      <c r="H3" s="281"/>
      <c r="I3" s="281"/>
      <c r="J3" s="281"/>
      <c r="K3" s="282"/>
      <c r="L3" s="4" t="s">
        <v>2</v>
      </c>
      <c r="M3" s="283" t="s">
        <v>3</v>
      </c>
      <c r="N3" s="284"/>
      <c r="O3" s="284"/>
      <c r="P3" s="284"/>
      <c r="Q3" s="284"/>
      <c r="R3" s="284"/>
      <c r="S3" s="284"/>
      <c r="T3" s="285" t="s">
        <v>4</v>
      </c>
      <c r="U3" s="288" t="s">
        <v>5</v>
      </c>
      <c r="V3" s="288"/>
      <c r="W3" s="288"/>
      <c r="X3" s="288"/>
      <c r="Y3" s="288"/>
      <c r="Z3" s="288"/>
      <c r="AA3" s="289"/>
      <c r="AB3" s="262" t="s">
        <v>6</v>
      </c>
      <c r="AC3" s="263"/>
      <c r="AD3" s="263"/>
      <c r="AE3" s="263"/>
      <c r="AF3" s="263"/>
      <c r="AG3" s="263"/>
      <c r="AH3" s="263"/>
      <c r="AI3" s="290" t="s">
        <v>7</v>
      </c>
      <c r="AJ3" s="263" t="s">
        <v>8</v>
      </c>
      <c r="AK3" s="263"/>
      <c r="AL3" s="263"/>
      <c r="AM3" s="263"/>
      <c r="AN3" s="263"/>
      <c r="AO3" s="263"/>
      <c r="AP3" s="263"/>
      <c r="AQ3" s="260" t="s">
        <v>9</v>
      </c>
      <c r="AR3" s="263" t="s">
        <v>10</v>
      </c>
      <c r="AS3" s="263"/>
      <c r="AT3" s="263"/>
      <c r="AU3" s="263"/>
      <c r="AV3" s="263"/>
      <c r="AW3" s="263"/>
      <c r="AX3" s="263"/>
      <c r="AY3" s="260" t="s">
        <v>11</v>
      </c>
      <c r="AZ3" s="262" t="s">
        <v>12</v>
      </c>
      <c r="BA3" s="263"/>
      <c r="BB3" s="263"/>
      <c r="BC3" s="263"/>
      <c r="BD3" s="263"/>
      <c r="BE3" s="263"/>
      <c r="BF3" s="264"/>
      <c r="BG3" s="265" t="s">
        <v>13</v>
      </c>
      <c r="BH3" s="266"/>
      <c r="BI3" s="266"/>
      <c r="BJ3" s="266"/>
      <c r="BK3" s="266"/>
      <c r="BL3" s="266"/>
      <c r="BM3" s="267"/>
      <c r="BQ3">
        <v>2000</v>
      </c>
      <c r="BR3">
        <v>5</v>
      </c>
    </row>
    <row r="4" spans="1:70" ht="15" thickBot="1">
      <c r="B4" s="3"/>
      <c r="C4" s="227"/>
      <c r="D4" s="228"/>
      <c r="E4" s="121"/>
      <c r="F4" s="122"/>
      <c r="G4" s="122"/>
      <c r="H4" s="122"/>
      <c r="I4" s="122"/>
      <c r="J4" s="122"/>
      <c r="K4" s="123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86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91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61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61"/>
      <c r="AZ4" s="271" t="s">
        <v>14</v>
      </c>
      <c r="BA4" s="272"/>
      <c r="BB4" s="272"/>
      <c r="BC4" s="272"/>
      <c r="BD4" s="272"/>
      <c r="BE4" s="272"/>
      <c r="BF4" s="273"/>
      <c r="BG4" s="268"/>
      <c r="BH4" s="269"/>
      <c r="BI4" s="269"/>
      <c r="BJ4" s="269"/>
      <c r="BK4" s="269"/>
      <c r="BL4" s="269"/>
      <c r="BM4" s="270"/>
      <c r="BQ4">
        <f>BQ3+500</f>
        <v>2500</v>
      </c>
      <c r="BR4">
        <v>0</v>
      </c>
    </row>
    <row r="5" spans="1:70" ht="15" thickBot="1">
      <c r="A5" s="10">
        <v>43466</v>
      </c>
      <c r="B5" s="3"/>
      <c r="C5" s="11" t="s">
        <v>16</v>
      </c>
      <c r="D5" s="12" t="s">
        <v>17</v>
      </c>
      <c r="E5" s="124" t="s">
        <v>18</v>
      </c>
      <c r="F5" s="124" t="s">
        <v>19</v>
      </c>
      <c r="G5" s="124" t="s">
        <v>20</v>
      </c>
      <c r="H5" s="124" t="s">
        <v>21</v>
      </c>
      <c r="I5" s="124" t="s">
        <v>22</v>
      </c>
      <c r="J5" s="124" t="s">
        <v>23</v>
      </c>
      <c r="K5" s="124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87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92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61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61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Q5">
        <f t="shared" ref="BQ5:BQ9" si="4">BQ4+500</f>
        <v>3000</v>
      </c>
      <c r="BR5">
        <v>0</v>
      </c>
    </row>
    <row r="6" spans="1:70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1">
        <v>0.36</v>
      </c>
      <c r="F6" s="181">
        <v>0.41099999999999998</v>
      </c>
      <c r="G6" s="181">
        <v>0.40500000000000003</v>
      </c>
      <c r="H6" s="181">
        <v>0.24199999999999999</v>
      </c>
      <c r="I6" s="181">
        <v>0.21199999999999999</v>
      </c>
      <c r="J6" s="181">
        <v>0.222</v>
      </c>
      <c r="K6" s="181">
        <v>0.253</v>
      </c>
      <c r="L6" s="24">
        <f t="shared" ref="L6:L29" ca="1" si="5">T6*6</f>
        <v>0</v>
      </c>
      <c r="M6" s="25">
        <f t="shared" ref="M6:S29" si="6">BG6</f>
        <v>0</v>
      </c>
      <c r="N6" s="26">
        <f t="shared" si="6"/>
        <v>0</v>
      </c>
      <c r="O6" s="26">
        <f t="shared" si="6"/>
        <v>0</v>
      </c>
      <c r="P6" s="26">
        <f t="shared" si="6"/>
        <v>0</v>
      </c>
      <c r="Q6" s="26">
        <f t="shared" si="6"/>
        <v>0</v>
      </c>
      <c r="R6" s="26">
        <f t="shared" si="6"/>
        <v>0</v>
      </c>
      <c r="S6" s="27">
        <f t="shared" si="6"/>
        <v>0</v>
      </c>
      <c r="T6" s="28">
        <f t="shared" ref="T6:T29" ca="1" si="7">IFERROR(M6*M$4+N6*N$4+O6*O$4+P6*P$4+Q6*Q$4+R6*R$4+S6*S$4,"0")</f>
        <v>0</v>
      </c>
      <c r="U6" s="29">
        <v>9000</v>
      </c>
      <c r="V6" s="30">
        <v>9000</v>
      </c>
      <c r="W6" s="30">
        <v>9000</v>
      </c>
      <c r="X6" s="30">
        <v>9000</v>
      </c>
      <c r="Y6" s="30">
        <v>9000</v>
      </c>
      <c r="Z6" s="30">
        <v>9000</v>
      </c>
      <c r="AA6" s="31">
        <v>9000</v>
      </c>
      <c r="AB6" s="32">
        <f t="shared" ref="AB6:AH29" ca="1" si="8">M6*U6*AB$4</f>
        <v>0</v>
      </c>
      <c r="AC6" s="33">
        <f t="shared" ca="1" si="8"/>
        <v>0</v>
      </c>
      <c r="AD6" s="33">
        <f t="shared" ca="1" si="8"/>
        <v>0</v>
      </c>
      <c r="AE6" s="33">
        <f t="shared" ca="1" si="8"/>
        <v>0</v>
      </c>
      <c r="AF6" s="33">
        <f t="shared" ca="1" si="8"/>
        <v>0</v>
      </c>
      <c r="AG6" s="33">
        <f t="shared" ca="1" si="8"/>
        <v>0</v>
      </c>
      <c r="AH6" s="34">
        <f t="shared" ca="1" si="8"/>
        <v>0</v>
      </c>
      <c r="AI6" s="35">
        <f t="shared" ref="AI6:AI29" ca="1" si="9">SUM(AB6:AH6)</f>
        <v>0</v>
      </c>
      <c r="AJ6" s="32">
        <f t="shared" ref="AJ6:AP29" ca="1" si="10">M6*AJ$4*60/$L$4*E6</f>
        <v>0</v>
      </c>
      <c r="AK6" s="33">
        <f t="shared" ca="1" si="10"/>
        <v>0</v>
      </c>
      <c r="AL6" s="33">
        <f t="shared" ca="1" si="10"/>
        <v>0</v>
      </c>
      <c r="AM6" s="33">
        <f t="shared" ca="1" si="10"/>
        <v>0</v>
      </c>
      <c r="AN6" s="33">
        <f t="shared" ca="1" si="10"/>
        <v>0</v>
      </c>
      <c r="AO6" s="33">
        <f t="shared" ca="1" si="10"/>
        <v>0</v>
      </c>
      <c r="AP6" s="34">
        <f t="shared" ca="1" si="10"/>
        <v>0</v>
      </c>
      <c r="AQ6" s="36">
        <f t="shared" ref="AQ6:AQ29" ca="1" si="11">SUM(AJ6:AP6)</f>
        <v>0</v>
      </c>
      <c r="AR6" s="32" t="str">
        <f t="shared" ref="AR6:AY29" ca="1" si="12">IFERROR(AB6/AJ6,"")</f>
        <v/>
      </c>
      <c r="AS6" s="33" t="str">
        <f t="shared" ca="1" si="12"/>
        <v/>
      </c>
      <c r="AT6" s="33" t="str">
        <f t="shared" ca="1" si="12"/>
        <v/>
      </c>
      <c r="AU6" s="33" t="str">
        <f t="shared" ca="1" si="12"/>
        <v/>
      </c>
      <c r="AV6" s="33" t="str">
        <f t="shared" ca="1" si="12"/>
        <v/>
      </c>
      <c r="AW6" s="33" t="str">
        <f t="shared" ca="1" si="12"/>
        <v/>
      </c>
      <c r="AX6" s="34" t="str">
        <f t="shared" ca="1" si="12"/>
        <v/>
      </c>
      <c r="AY6" s="36" t="str">
        <f t="shared" ca="1" si="12"/>
        <v/>
      </c>
      <c r="AZ6" s="37">
        <f>IFERROR(U6/6/E6,"0")</f>
        <v>4166.666666666667</v>
      </c>
      <c r="BA6" s="37">
        <f t="shared" ref="BA6:BF29" si="13">IFERROR(V6/6/F6,"0")</f>
        <v>3649.6350364963505</v>
      </c>
      <c r="BB6" s="37">
        <f t="shared" si="13"/>
        <v>3703.7037037037035</v>
      </c>
      <c r="BC6" s="37">
        <f t="shared" si="13"/>
        <v>6198.3471074380168</v>
      </c>
      <c r="BD6" s="37">
        <f t="shared" si="13"/>
        <v>7075.4716981132078</v>
      </c>
      <c r="BE6" s="37">
        <f t="shared" si="13"/>
        <v>6756.7567567567567</v>
      </c>
      <c r="BF6" s="133">
        <f t="shared" si="13"/>
        <v>5928.853754940711</v>
      </c>
      <c r="BG6" s="134">
        <f>VLOOKUP(AZ6,$BQ$2:$BR$9,2,TRUE)</f>
        <v>0</v>
      </c>
      <c r="BH6" s="134">
        <f t="shared" ref="BH6:BM6" si="14">VLOOKUP(BA6,$BQ$2:$BR$9,2,TRUE)</f>
        <v>0</v>
      </c>
      <c r="BI6" s="134">
        <f t="shared" si="14"/>
        <v>0</v>
      </c>
      <c r="BJ6" s="134">
        <f t="shared" si="14"/>
        <v>0</v>
      </c>
      <c r="BK6" s="134">
        <f t="shared" si="14"/>
        <v>0</v>
      </c>
      <c r="BL6" s="134">
        <f t="shared" si="14"/>
        <v>0</v>
      </c>
      <c r="BM6" s="134">
        <f t="shared" si="14"/>
        <v>0</v>
      </c>
      <c r="BQ6">
        <f t="shared" si="4"/>
        <v>3500</v>
      </c>
      <c r="BR6">
        <v>0</v>
      </c>
    </row>
    <row r="7" spans="1:70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0.14199999999999999</v>
      </c>
      <c r="F7" s="181">
        <v>0.26700000000000002</v>
      </c>
      <c r="G7" s="181">
        <v>9.6000000000000002E-2</v>
      </c>
      <c r="H7" s="181">
        <v>0.13200000000000001</v>
      </c>
      <c r="I7" s="181">
        <v>7.0999999999999994E-2</v>
      </c>
      <c r="J7" s="181">
        <v>0.17100000000000001</v>
      </c>
      <c r="K7" s="181">
        <v>0.10100000000000001</v>
      </c>
      <c r="L7" s="41">
        <f t="shared" ca="1" si="5"/>
        <v>0</v>
      </c>
      <c r="M7" s="42">
        <f t="shared" si="6"/>
        <v>0</v>
      </c>
      <c r="N7" s="43">
        <f t="shared" si="6"/>
        <v>0</v>
      </c>
      <c r="O7" s="43">
        <f t="shared" si="6"/>
        <v>0</v>
      </c>
      <c r="P7" s="43">
        <f t="shared" si="6"/>
        <v>0</v>
      </c>
      <c r="Q7" s="43">
        <f t="shared" si="6"/>
        <v>0</v>
      </c>
      <c r="R7" s="43">
        <f t="shared" si="6"/>
        <v>0</v>
      </c>
      <c r="S7" s="44">
        <f t="shared" si="6"/>
        <v>0</v>
      </c>
      <c r="T7" s="45">
        <f t="shared" ca="1" si="7"/>
        <v>0</v>
      </c>
      <c r="U7" s="46">
        <v>5700</v>
      </c>
      <c r="V7" s="47">
        <v>5700</v>
      </c>
      <c r="W7" s="47">
        <v>5700</v>
      </c>
      <c r="X7" s="47">
        <v>5700</v>
      </c>
      <c r="Y7" s="47">
        <v>5700</v>
      </c>
      <c r="Z7" s="47">
        <v>5700</v>
      </c>
      <c r="AA7" s="48">
        <v>5700</v>
      </c>
      <c r="AB7" s="49">
        <f t="shared" ca="1" si="8"/>
        <v>0</v>
      </c>
      <c r="AC7" s="50">
        <f t="shared" ca="1" si="8"/>
        <v>0</v>
      </c>
      <c r="AD7" s="50">
        <f t="shared" ca="1" si="8"/>
        <v>0</v>
      </c>
      <c r="AE7" s="50">
        <f t="shared" ca="1" si="8"/>
        <v>0</v>
      </c>
      <c r="AF7" s="50">
        <f t="shared" ca="1" si="8"/>
        <v>0</v>
      </c>
      <c r="AG7" s="50">
        <f t="shared" ca="1" si="8"/>
        <v>0</v>
      </c>
      <c r="AH7" s="51">
        <f t="shared" ca="1" si="8"/>
        <v>0</v>
      </c>
      <c r="AI7" s="114">
        <f t="shared" ca="1" si="9"/>
        <v>0</v>
      </c>
      <c r="AJ7" s="49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1">
        <f t="shared" ca="1" si="10"/>
        <v>0</v>
      </c>
      <c r="AQ7" s="52">
        <f t="shared" ca="1" si="11"/>
        <v>0</v>
      </c>
      <c r="AR7" s="49" t="str">
        <f t="shared" ca="1" si="12"/>
        <v/>
      </c>
      <c r="AS7" s="50" t="str">
        <f t="shared" ca="1" si="12"/>
        <v/>
      </c>
      <c r="AT7" s="50" t="str">
        <f t="shared" ca="1" si="12"/>
        <v/>
      </c>
      <c r="AU7" s="50" t="str">
        <f t="shared" ca="1" si="12"/>
        <v/>
      </c>
      <c r="AV7" s="50" t="str">
        <f t="shared" ca="1" si="12"/>
        <v/>
      </c>
      <c r="AW7" s="50" t="str">
        <f t="shared" ca="1" si="12"/>
        <v/>
      </c>
      <c r="AX7" s="51" t="str">
        <f t="shared" ca="1" si="12"/>
        <v/>
      </c>
      <c r="AY7" s="52" t="str">
        <f t="shared" ca="1" si="12"/>
        <v/>
      </c>
      <c r="AZ7" s="37">
        <f t="shared" ref="AZ7:AZ29" si="15">IFERROR(U7/6/E7,"0")</f>
        <v>6690.140845070423</v>
      </c>
      <c r="BA7" s="37">
        <f t="shared" si="13"/>
        <v>3558.0524344569285</v>
      </c>
      <c r="BB7" s="37">
        <f t="shared" si="13"/>
        <v>9895.8333333333339</v>
      </c>
      <c r="BC7" s="37">
        <f t="shared" si="13"/>
        <v>7196.969696969697</v>
      </c>
      <c r="BD7" s="37">
        <f t="shared" si="13"/>
        <v>13380.281690140846</v>
      </c>
      <c r="BE7" s="37">
        <f t="shared" si="13"/>
        <v>5555.5555555555547</v>
      </c>
      <c r="BF7" s="133">
        <f t="shared" si="13"/>
        <v>9405.9405940594061</v>
      </c>
      <c r="BG7" s="134"/>
      <c r="BH7" s="134"/>
      <c r="BI7" s="134"/>
      <c r="BJ7" s="134"/>
      <c r="BK7" s="134"/>
      <c r="BL7" s="134"/>
      <c r="BM7" s="134"/>
      <c r="BQ7">
        <f t="shared" si="4"/>
        <v>4000</v>
      </c>
      <c r="BR7">
        <v>0</v>
      </c>
    </row>
    <row r="8" spans="1:70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0.38200000000000001</v>
      </c>
      <c r="F8" s="181">
        <v>7.6999999999999999E-2</v>
      </c>
      <c r="G8" s="181">
        <v>0.36199999999999999</v>
      </c>
      <c r="H8" s="181">
        <v>8.7999999999999995E-2</v>
      </c>
      <c r="I8" s="181">
        <v>0</v>
      </c>
      <c r="J8" s="181">
        <v>0.05</v>
      </c>
      <c r="K8" s="181">
        <v>7.3999999999999996E-2</v>
      </c>
      <c r="L8" s="41">
        <f t="shared" ca="1" si="5"/>
        <v>0</v>
      </c>
      <c r="M8" s="42">
        <f t="shared" si="6"/>
        <v>0</v>
      </c>
      <c r="N8" s="43">
        <f t="shared" si="6"/>
        <v>0</v>
      </c>
      <c r="O8" s="43">
        <f t="shared" si="6"/>
        <v>0</v>
      </c>
      <c r="P8" s="43">
        <f t="shared" si="6"/>
        <v>0</v>
      </c>
      <c r="Q8" s="43">
        <f t="shared" si="6"/>
        <v>0</v>
      </c>
      <c r="R8" s="43">
        <f t="shared" si="6"/>
        <v>0</v>
      </c>
      <c r="S8" s="44">
        <f t="shared" si="6"/>
        <v>0</v>
      </c>
      <c r="T8" s="45">
        <f t="shared" ca="1" si="7"/>
        <v>0</v>
      </c>
      <c r="U8" s="46">
        <v>5700</v>
      </c>
      <c r="V8" s="47">
        <v>5700</v>
      </c>
      <c r="W8" s="47">
        <v>5700</v>
      </c>
      <c r="X8" s="47">
        <v>5700</v>
      </c>
      <c r="Y8" s="47">
        <v>5700</v>
      </c>
      <c r="Z8" s="47">
        <v>5700</v>
      </c>
      <c r="AA8" s="48">
        <v>5700</v>
      </c>
      <c r="AB8" s="49">
        <f t="shared" ca="1" si="8"/>
        <v>0</v>
      </c>
      <c r="AC8" s="50">
        <f t="shared" ca="1" si="8"/>
        <v>0</v>
      </c>
      <c r="AD8" s="50">
        <f t="shared" ca="1" si="8"/>
        <v>0</v>
      </c>
      <c r="AE8" s="50">
        <f t="shared" ca="1" si="8"/>
        <v>0</v>
      </c>
      <c r="AF8" s="50">
        <f t="shared" ca="1" si="8"/>
        <v>0</v>
      </c>
      <c r="AG8" s="50">
        <f t="shared" ca="1" si="8"/>
        <v>0</v>
      </c>
      <c r="AH8" s="51">
        <f t="shared" ca="1" si="8"/>
        <v>0</v>
      </c>
      <c r="AI8" s="114">
        <f t="shared" ca="1" si="9"/>
        <v>0</v>
      </c>
      <c r="AJ8" s="49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1">
        <f t="shared" ca="1" si="10"/>
        <v>0</v>
      </c>
      <c r="AQ8" s="52">
        <f t="shared" ca="1" si="11"/>
        <v>0</v>
      </c>
      <c r="AR8" s="49" t="str">
        <f t="shared" ca="1" si="12"/>
        <v/>
      </c>
      <c r="AS8" s="50" t="str">
        <f t="shared" ca="1" si="12"/>
        <v/>
      </c>
      <c r="AT8" s="50" t="str">
        <f t="shared" ca="1" si="12"/>
        <v/>
      </c>
      <c r="AU8" s="50" t="str">
        <f t="shared" ca="1" si="12"/>
        <v/>
      </c>
      <c r="AV8" s="50" t="str">
        <f t="shared" ca="1" si="12"/>
        <v/>
      </c>
      <c r="AW8" s="50" t="str">
        <f t="shared" ca="1" si="12"/>
        <v/>
      </c>
      <c r="AX8" s="51" t="str">
        <f t="shared" ca="1" si="12"/>
        <v/>
      </c>
      <c r="AY8" s="52" t="str">
        <f t="shared" ca="1" si="12"/>
        <v/>
      </c>
      <c r="AZ8" s="37">
        <f t="shared" si="15"/>
        <v>2486.9109947643979</v>
      </c>
      <c r="BA8" s="37">
        <f t="shared" si="13"/>
        <v>12337.662337662337</v>
      </c>
      <c r="BB8" s="37">
        <f t="shared" si="13"/>
        <v>2624.3093922651933</v>
      </c>
      <c r="BC8" s="37">
        <f t="shared" si="13"/>
        <v>10795.454545454546</v>
      </c>
      <c r="BD8" s="37" t="str">
        <f t="shared" si="13"/>
        <v>0</v>
      </c>
      <c r="BE8" s="37">
        <f t="shared" si="13"/>
        <v>19000</v>
      </c>
      <c r="BF8" s="133">
        <f t="shared" si="13"/>
        <v>12837.837837837838</v>
      </c>
      <c r="BG8" s="134"/>
      <c r="BH8" s="134"/>
      <c r="BI8" s="134"/>
      <c r="BJ8" s="134"/>
      <c r="BK8" s="134"/>
      <c r="BL8" s="134"/>
      <c r="BM8" s="134"/>
      <c r="BQ8">
        <f t="shared" si="4"/>
        <v>4500</v>
      </c>
      <c r="BR8">
        <v>0</v>
      </c>
    </row>
    <row r="9" spans="1:70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5.7000000000000002E-2</v>
      </c>
      <c r="F9" s="181">
        <v>0.04</v>
      </c>
      <c r="G9" s="181">
        <v>0.38500000000000001</v>
      </c>
      <c r="H9" s="181">
        <v>4.1000000000000002E-2</v>
      </c>
      <c r="I9" s="181">
        <v>8.9999999999999993E-3</v>
      </c>
      <c r="J9" s="181">
        <v>4.2000000000000003E-2</v>
      </c>
      <c r="K9" s="181">
        <v>7.8E-2</v>
      </c>
      <c r="L9" s="41">
        <f t="shared" ca="1" si="5"/>
        <v>0</v>
      </c>
      <c r="M9" s="42">
        <f t="shared" si="6"/>
        <v>0</v>
      </c>
      <c r="N9" s="43">
        <f t="shared" si="6"/>
        <v>0</v>
      </c>
      <c r="O9" s="43">
        <f t="shared" si="6"/>
        <v>0</v>
      </c>
      <c r="P9" s="43">
        <f t="shared" si="6"/>
        <v>0</v>
      </c>
      <c r="Q9" s="43">
        <f t="shared" si="6"/>
        <v>0</v>
      </c>
      <c r="R9" s="43">
        <f t="shared" si="6"/>
        <v>0</v>
      </c>
      <c r="S9" s="44">
        <f t="shared" si="6"/>
        <v>0</v>
      </c>
      <c r="T9" s="45">
        <f t="shared" ca="1" si="7"/>
        <v>0</v>
      </c>
      <c r="U9" s="46">
        <v>5700</v>
      </c>
      <c r="V9" s="47">
        <v>5700</v>
      </c>
      <c r="W9" s="47">
        <v>5700</v>
      </c>
      <c r="X9" s="47">
        <v>5700</v>
      </c>
      <c r="Y9" s="47">
        <v>5700</v>
      </c>
      <c r="Z9" s="47">
        <v>5700</v>
      </c>
      <c r="AA9" s="48">
        <v>5700</v>
      </c>
      <c r="AB9" s="49">
        <f t="shared" ca="1" si="8"/>
        <v>0</v>
      </c>
      <c r="AC9" s="50">
        <f t="shared" ca="1" si="8"/>
        <v>0</v>
      </c>
      <c r="AD9" s="50">
        <f t="shared" ca="1" si="8"/>
        <v>0</v>
      </c>
      <c r="AE9" s="50">
        <f t="shared" ca="1" si="8"/>
        <v>0</v>
      </c>
      <c r="AF9" s="50">
        <f t="shared" ca="1" si="8"/>
        <v>0</v>
      </c>
      <c r="AG9" s="50">
        <f t="shared" ca="1" si="8"/>
        <v>0</v>
      </c>
      <c r="AH9" s="51">
        <f t="shared" ca="1" si="8"/>
        <v>0</v>
      </c>
      <c r="AI9" s="114">
        <f t="shared" ca="1" si="9"/>
        <v>0</v>
      </c>
      <c r="AJ9" s="49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1">
        <f t="shared" ca="1" si="10"/>
        <v>0</v>
      </c>
      <c r="AQ9" s="52">
        <f t="shared" ca="1" si="11"/>
        <v>0</v>
      </c>
      <c r="AR9" s="49" t="str">
        <f t="shared" ca="1" si="12"/>
        <v/>
      </c>
      <c r="AS9" s="50" t="str">
        <f t="shared" ca="1" si="12"/>
        <v/>
      </c>
      <c r="AT9" s="50" t="str">
        <f t="shared" ca="1" si="12"/>
        <v/>
      </c>
      <c r="AU9" s="50" t="str">
        <f t="shared" ca="1" si="12"/>
        <v/>
      </c>
      <c r="AV9" s="50" t="str">
        <f t="shared" ca="1" si="12"/>
        <v/>
      </c>
      <c r="AW9" s="50" t="str">
        <f t="shared" ca="1" si="12"/>
        <v/>
      </c>
      <c r="AX9" s="51" t="str">
        <f t="shared" ca="1" si="12"/>
        <v/>
      </c>
      <c r="AY9" s="52" t="str">
        <f t="shared" ca="1" si="12"/>
        <v/>
      </c>
      <c r="AZ9" s="37">
        <f t="shared" si="15"/>
        <v>16666.666666666668</v>
      </c>
      <c r="BA9" s="37">
        <f t="shared" si="13"/>
        <v>23750</v>
      </c>
      <c r="BB9" s="37">
        <f t="shared" si="13"/>
        <v>2467.5324675324673</v>
      </c>
      <c r="BC9" s="37">
        <f t="shared" si="13"/>
        <v>23170.731707317071</v>
      </c>
      <c r="BD9" s="37">
        <f t="shared" si="13"/>
        <v>105555.55555555556</v>
      </c>
      <c r="BE9" s="37">
        <f t="shared" si="13"/>
        <v>22619.047619047618</v>
      </c>
      <c r="BF9" s="133">
        <f t="shared" si="13"/>
        <v>12179.48717948718</v>
      </c>
      <c r="BG9" s="134"/>
      <c r="BH9" s="134"/>
      <c r="BI9" s="134"/>
      <c r="BJ9" s="134"/>
      <c r="BK9" s="134"/>
      <c r="BL9" s="134"/>
      <c r="BM9" s="134"/>
      <c r="BQ9">
        <f t="shared" si="4"/>
        <v>5000</v>
      </c>
      <c r="BR9">
        <v>0</v>
      </c>
    </row>
    <row r="10" spans="1:70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3.0000000000000001E-3</v>
      </c>
      <c r="F10" s="181">
        <v>1E-3</v>
      </c>
      <c r="G10" s="181">
        <v>0.307</v>
      </c>
      <c r="H10" s="181">
        <v>0.05</v>
      </c>
      <c r="I10" s="181">
        <v>2E-3</v>
      </c>
      <c r="J10" s="181">
        <v>1E-3</v>
      </c>
      <c r="K10" s="181">
        <v>5.5E-2</v>
      </c>
      <c r="L10" s="41">
        <f t="shared" ca="1" si="5"/>
        <v>0</v>
      </c>
      <c r="M10" s="42">
        <f t="shared" si="6"/>
        <v>0</v>
      </c>
      <c r="N10" s="43">
        <f t="shared" si="6"/>
        <v>0</v>
      </c>
      <c r="O10" s="43">
        <f t="shared" si="6"/>
        <v>0</v>
      </c>
      <c r="P10" s="43">
        <f t="shared" si="6"/>
        <v>0</v>
      </c>
      <c r="Q10" s="43">
        <f t="shared" si="6"/>
        <v>0</v>
      </c>
      <c r="R10" s="43">
        <f t="shared" si="6"/>
        <v>0</v>
      </c>
      <c r="S10" s="44">
        <f t="shared" si="6"/>
        <v>0</v>
      </c>
      <c r="T10" s="45">
        <f t="shared" ca="1" si="7"/>
        <v>0</v>
      </c>
      <c r="U10" s="46">
        <v>5700</v>
      </c>
      <c r="V10" s="47">
        <v>5700</v>
      </c>
      <c r="W10" s="47">
        <v>5700</v>
      </c>
      <c r="X10" s="47">
        <v>5700</v>
      </c>
      <c r="Y10" s="47">
        <v>5700</v>
      </c>
      <c r="Z10" s="47">
        <v>5700</v>
      </c>
      <c r="AA10" s="48">
        <v>5700</v>
      </c>
      <c r="AB10" s="49">
        <f t="shared" ca="1" si="8"/>
        <v>0</v>
      </c>
      <c r="AC10" s="50">
        <f t="shared" ca="1" si="8"/>
        <v>0</v>
      </c>
      <c r="AD10" s="50">
        <f t="shared" ca="1" si="8"/>
        <v>0</v>
      </c>
      <c r="AE10" s="50">
        <f t="shared" ca="1" si="8"/>
        <v>0</v>
      </c>
      <c r="AF10" s="50">
        <f t="shared" ca="1" si="8"/>
        <v>0</v>
      </c>
      <c r="AG10" s="50">
        <f t="shared" ca="1" si="8"/>
        <v>0</v>
      </c>
      <c r="AH10" s="51">
        <f t="shared" ca="1" si="8"/>
        <v>0</v>
      </c>
      <c r="AI10" s="114">
        <f t="shared" ca="1" si="9"/>
        <v>0</v>
      </c>
      <c r="AJ10" s="49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1">
        <f t="shared" ca="1" si="10"/>
        <v>0</v>
      </c>
      <c r="AQ10" s="52">
        <f t="shared" ca="1" si="11"/>
        <v>0</v>
      </c>
      <c r="AR10" s="49" t="str">
        <f t="shared" ca="1" si="12"/>
        <v/>
      </c>
      <c r="AS10" s="50" t="str">
        <f t="shared" ca="1" si="12"/>
        <v/>
      </c>
      <c r="AT10" s="50" t="str">
        <f t="shared" ca="1" si="12"/>
        <v/>
      </c>
      <c r="AU10" s="50" t="str">
        <f t="shared" ca="1" si="12"/>
        <v/>
      </c>
      <c r="AV10" s="50" t="str">
        <f t="shared" ca="1" si="12"/>
        <v/>
      </c>
      <c r="AW10" s="50" t="str">
        <f t="shared" ca="1" si="12"/>
        <v/>
      </c>
      <c r="AX10" s="51" t="str">
        <f t="shared" ca="1" si="12"/>
        <v/>
      </c>
      <c r="AY10" s="52" t="str">
        <f t="shared" ca="1" si="12"/>
        <v/>
      </c>
      <c r="AZ10" s="37">
        <f t="shared" si="15"/>
        <v>316666.66666666669</v>
      </c>
      <c r="BA10" s="37">
        <f t="shared" si="13"/>
        <v>950000</v>
      </c>
      <c r="BB10" s="37">
        <f t="shared" si="13"/>
        <v>3094.4625407166122</v>
      </c>
      <c r="BC10" s="37">
        <f t="shared" si="13"/>
        <v>19000</v>
      </c>
      <c r="BD10" s="37">
        <f t="shared" si="13"/>
        <v>475000</v>
      </c>
      <c r="BE10" s="37">
        <f t="shared" si="13"/>
        <v>950000</v>
      </c>
      <c r="BF10" s="133">
        <f t="shared" si="13"/>
        <v>17272.727272727272</v>
      </c>
      <c r="BG10" s="134"/>
      <c r="BH10" s="134"/>
      <c r="BI10" s="134"/>
      <c r="BJ10" s="134"/>
      <c r="BK10" s="134"/>
      <c r="BL10" s="134"/>
      <c r="BM10" s="134"/>
    </row>
    <row r="11" spans="1:70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5.0000000000000001E-3</v>
      </c>
      <c r="F11" s="181">
        <v>1.6E-2</v>
      </c>
      <c r="G11" s="181">
        <v>1.6E-2</v>
      </c>
      <c r="H11" s="181">
        <v>3.5999999999999997E-2</v>
      </c>
      <c r="I11" s="181">
        <v>0</v>
      </c>
      <c r="J11" s="181">
        <v>6.0000000000000001E-3</v>
      </c>
      <c r="K11" s="181">
        <v>4.0000000000000001E-3</v>
      </c>
      <c r="L11" s="41">
        <f t="shared" ca="1" si="5"/>
        <v>0</v>
      </c>
      <c r="M11" s="42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4">
        <f t="shared" si="6"/>
        <v>0</v>
      </c>
      <c r="T11" s="45">
        <f t="shared" ca="1" si="7"/>
        <v>0</v>
      </c>
      <c r="U11" s="46">
        <v>5700</v>
      </c>
      <c r="V11" s="47">
        <v>5700</v>
      </c>
      <c r="W11" s="47">
        <v>5700</v>
      </c>
      <c r="X11" s="47">
        <v>5700</v>
      </c>
      <c r="Y11" s="47">
        <v>5700</v>
      </c>
      <c r="Z11" s="47">
        <v>5700</v>
      </c>
      <c r="AA11" s="48">
        <v>5700</v>
      </c>
      <c r="AB11" s="49">
        <f t="shared" ca="1" si="8"/>
        <v>0</v>
      </c>
      <c r="AC11" s="50">
        <f t="shared" ca="1" si="8"/>
        <v>0</v>
      </c>
      <c r="AD11" s="50">
        <f t="shared" ca="1" si="8"/>
        <v>0</v>
      </c>
      <c r="AE11" s="50">
        <f t="shared" ca="1" si="8"/>
        <v>0</v>
      </c>
      <c r="AF11" s="50">
        <f t="shared" ca="1" si="8"/>
        <v>0</v>
      </c>
      <c r="AG11" s="50">
        <f t="shared" ca="1" si="8"/>
        <v>0</v>
      </c>
      <c r="AH11" s="51">
        <f t="shared" ca="1" si="8"/>
        <v>0</v>
      </c>
      <c r="AI11" s="114">
        <f t="shared" ca="1" si="9"/>
        <v>0</v>
      </c>
      <c r="AJ11" s="49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1">
        <f t="shared" ca="1" si="10"/>
        <v>0</v>
      </c>
      <c r="AQ11" s="52">
        <f t="shared" ca="1" si="11"/>
        <v>0</v>
      </c>
      <c r="AR11" s="49" t="str">
        <f t="shared" ca="1" si="12"/>
        <v/>
      </c>
      <c r="AS11" s="50" t="str">
        <f t="shared" ca="1" si="12"/>
        <v/>
      </c>
      <c r="AT11" s="50" t="str">
        <f t="shared" ca="1" si="12"/>
        <v/>
      </c>
      <c r="AU11" s="50" t="str">
        <f t="shared" ca="1" si="12"/>
        <v/>
      </c>
      <c r="AV11" s="50" t="str">
        <f t="shared" ca="1" si="12"/>
        <v/>
      </c>
      <c r="AW11" s="50" t="str">
        <f t="shared" ca="1" si="12"/>
        <v/>
      </c>
      <c r="AX11" s="51" t="str">
        <f t="shared" ca="1" si="12"/>
        <v/>
      </c>
      <c r="AY11" s="52" t="str">
        <f t="shared" ca="1" si="12"/>
        <v/>
      </c>
      <c r="AZ11" s="37">
        <f t="shared" si="15"/>
        <v>190000</v>
      </c>
      <c r="BA11" s="37">
        <f t="shared" si="13"/>
        <v>59375</v>
      </c>
      <c r="BB11" s="37">
        <f t="shared" si="13"/>
        <v>59375</v>
      </c>
      <c r="BC11" s="37">
        <f t="shared" si="13"/>
        <v>26388.888888888891</v>
      </c>
      <c r="BD11" s="37" t="str">
        <f t="shared" si="13"/>
        <v>0</v>
      </c>
      <c r="BE11" s="37">
        <f t="shared" si="13"/>
        <v>158333.33333333334</v>
      </c>
      <c r="BF11" s="133">
        <f t="shared" si="13"/>
        <v>237500</v>
      </c>
      <c r="BG11" s="134"/>
      <c r="BH11" s="134"/>
      <c r="BI11" s="134"/>
      <c r="BJ11" s="134"/>
      <c r="BK11" s="134"/>
      <c r="BL11" s="134"/>
      <c r="BM11" s="134"/>
    </row>
    <row r="12" spans="1:70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0.04</v>
      </c>
      <c r="F12" s="181">
        <v>1.7999999999999999E-2</v>
      </c>
      <c r="G12" s="181">
        <v>1.7000000000000001E-2</v>
      </c>
      <c r="H12" s="181">
        <v>3.6999999999999998E-2</v>
      </c>
      <c r="I12" s="181">
        <v>2.3E-2</v>
      </c>
      <c r="J12" s="181">
        <v>3.5999999999999997E-2</v>
      </c>
      <c r="K12" s="181">
        <v>2.1000000000000001E-2</v>
      </c>
      <c r="L12" s="41">
        <f t="shared" ca="1" si="5"/>
        <v>0</v>
      </c>
      <c r="M12" s="42">
        <f t="shared" si="6"/>
        <v>0</v>
      </c>
      <c r="N12" s="43">
        <f t="shared" si="6"/>
        <v>0</v>
      </c>
      <c r="O12" s="43">
        <f t="shared" si="6"/>
        <v>0</v>
      </c>
      <c r="P12" s="43">
        <f t="shared" si="6"/>
        <v>0</v>
      </c>
      <c r="Q12" s="43">
        <f t="shared" si="6"/>
        <v>0</v>
      </c>
      <c r="R12" s="43">
        <f t="shared" si="6"/>
        <v>0</v>
      </c>
      <c r="S12" s="44">
        <f t="shared" si="6"/>
        <v>0</v>
      </c>
      <c r="T12" s="45">
        <f t="shared" ca="1" si="7"/>
        <v>0</v>
      </c>
      <c r="U12" s="46">
        <v>5700</v>
      </c>
      <c r="V12" s="47">
        <v>5700</v>
      </c>
      <c r="W12" s="47">
        <v>5700</v>
      </c>
      <c r="X12" s="47">
        <v>5700</v>
      </c>
      <c r="Y12" s="47">
        <v>5700</v>
      </c>
      <c r="Z12" s="47">
        <v>5700</v>
      </c>
      <c r="AA12" s="48">
        <v>5700</v>
      </c>
      <c r="AB12" s="49">
        <f t="shared" ca="1" si="8"/>
        <v>0</v>
      </c>
      <c r="AC12" s="50">
        <f t="shared" ca="1" si="8"/>
        <v>0</v>
      </c>
      <c r="AD12" s="50">
        <f t="shared" ca="1" si="8"/>
        <v>0</v>
      </c>
      <c r="AE12" s="50">
        <f t="shared" ca="1" si="8"/>
        <v>0</v>
      </c>
      <c r="AF12" s="50">
        <f t="shared" ca="1" si="8"/>
        <v>0</v>
      </c>
      <c r="AG12" s="50">
        <f t="shared" ca="1" si="8"/>
        <v>0</v>
      </c>
      <c r="AH12" s="51">
        <f t="shared" ca="1" si="8"/>
        <v>0</v>
      </c>
      <c r="AI12" s="114">
        <f t="shared" ca="1" si="9"/>
        <v>0</v>
      </c>
      <c r="AJ12" s="49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1">
        <f t="shared" ca="1" si="10"/>
        <v>0</v>
      </c>
      <c r="AQ12" s="52">
        <f t="shared" ca="1" si="11"/>
        <v>0</v>
      </c>
      <c r="AR12" s="49" t="str">
        <f t="shared" ca="1" si="12"/>
        <v/>
      </c>
      <c r="AS12" s="50" t="str">
        <f t="shared" ca="1" si="12"/>
        <v/>
      </c>
      <c r="AT12" s="50" t="str">
        <f t="shared" ca="1" si="12"/>
        <v/>
      </c>
      <c r="AU12" s="50" t="str">
        <f t="shared" ca="1" si="12"/>
        <v/>
      </c>
      <c r="AV12" s="50" t="str">
        <f t="shared" ca="1" si="12"/>
        <v/>
      </c>
      <c r="AW12" s="50" t="str">
        <f t="shared" ca="1" si="12"/>
        <v/>
      </c>
      <c r="AX12" s="51" t="str">
        <f t="shared" ca="1" si="12"/>
        <v/>
      </c>
      <c r="AY12" s="52" t="str">
        <f t="shared" ca="1" si="12"/>
        <v/>
      </c>
      <c r="AZ12" s="37">
        <f t="shared" si="15"/>
        <v>23750</v>
      </c>
      <c r="BA12" s="37">
        <f t="shared" si="13"/>
        <v>52777.777777777781</v>
      </c>
      <c r="BB12" s="37">
        <f t="shared" si="13"/>
        <v>55882.352941176468</v>
      </c>
      <c r="BC12" s="37">
        <f t="shared" si="13"/>
        <v>25675.675675675677</v>
      </c>
      <c r="BD12" s="37">
        <f t="shared" si="13"/>
        <v>41304.34782608696</v>
      </c>
      <c r="BE12" s="37">
        <f t="shared" si="13"/>
        <v>26388.888888888891</v>
      </c>
      <c r="BF12" s="133">
        <f t="shared" si="13"/>
        <v>45238.095238095237</v>
      </c>
      <c r="BG12" s="134"/>
      <c r="BH12" s="134"/>
      <c r="BI12" s="134"/>
      <c r="BJ12" s="134"/>
      <c r="BK12" s="134"/>
      <c r="BL12" s="134"/>
      <c r="BM12" s="134"/>
    </row>
    <row r="13" spans="1:70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0.185</v>
      </c>
      <c r="F13" s="181">
        <v>0.22700000000000001</v>
      </c>
      <c r="G13" s="181">
        <v>0.29099999999999998</v>
      </c>
      <c r="H13" s="181">
        <v>0.33100000000000002</v>
      </c>
      <c r="I13" s="181">
        <v>0.30399999999999999</v>
      </c>
      <c r="J13" s="181">
        <v>0.34300000000000003</v>
      </c>
      <c r="K13" s="181">
        <v>0.379</v>
      </c>
      <c r="L13" s="41">
        <f t="shared" ca="1" si="5"/>
        <v>0</v>
      </c>
      <c r="M13" s="42">
        <f t="shared" si="6"/>
        <v>0</v>
      </c>
      <c r="N13" s="43">
        <f t="shared" si="6"/>
        <v>0</v>
      </c>
      <c r="O13" s="43">
        <f t="shared" si="6"/>
        <v>0</v>
      </c>
      <c r="P13" s="43">
        <f t="shared" si="6"/>
        <v>0</v>
      </c>
      <c r="Q13" s="43">
        <f t="shared" si="6"/>
        <v>0</v>
      </c>
      <c r="R13" s="43">
        <f t="shared" si="6"/>
        <v>0</v>
      </c>
      <c r="S13" s="44">
        <f t="shared" si="6"/>
        <v>0</v>
      </c>
      <c r="T13" s="45">
        <f t="shared" ca="1" si="7"/>
        <v>0</v>
      </c>
      <c r="U13" s="46">
        <v>5700</v>
      </c>
      <c r="V13" s="47">
        <v>5700</v>
      </c>
      <c r="W13" s="47">
        <v>5700</v>
      </c>
      <c r="X13" s="47">
        <v>5700</v>
      </c>
      <c r="Y13" s="47">
        <v>5700</v>
      </c>
      <c r="Z13" s="47">
        <v>5700</v>
      </c>
      <c r="AA13" s="48">
        <v>5700</v>
      </c>
      <c r="AB13" s="49">
        <f t="shared" ca="1" si="8"/>
        <v>0</v>
      </c>
      <c r="AC13" s="50">
        <f t="shared" ca="1" si="8"/>
        <v>0</v>
      </c>
      <c r="AD13" s="50">
        <f t="shared" ca="1" si="8"/>
        <v>0</v>
      </c>
      <c r="AE13" s="50">
        <f t="shared" ca="1" si="8"/>
        <v>0</v>
      </c>
      <c r="AF13" s="50">
        <f t="shared" ca="1" si="8"/>
        <v>0</v>
      </c>
      <c r="AG13" s="50">
        <f t="shared" ca="1" si="8"/>
        <v>0</v>
      </c>
      <c r="AH13" s="51">
        <f t="shared" ca="1" si="8"/>
        <v>0</v>
      </c>
      <c r="AI13" s="114">
        <f t="shared" ca="1" si="9"/>
        <v>0</v>
      </c>
      <c r="AJ13" s="49">
        <f t="shared" ca="1" si="10"/>
        <v>0</v>
      </c>
      <c r="AK13" s="50">
        <f t="shared" ca="1" si="10"/>
        <v>0</v>
      </c>
      <c r="AL13" s="50">
        <f t="shared" ca="1" si="10"/>
        <v>0</v>
      </c>
      <c r="AM13" s="50">
        <f t="shared" ca="1" si="10"/>
        <v>0</v>
      </c>
      <c r="AN13" s="50">
        <f t="shared" ca="1" si="10"/>
        <v>0</v>
      </c>
      <c r="AO13" s="50">
        <f t="shared" ca="1" si="10"/>
        <v>0</v>
      </c>
      <c r="AP13" s="51">
        <f t="shared" ca="1" si="10"/>
        <v>0</v>
      </c>
      <c r="AQ13" s="52">
        <f t="shared" ca="1" si="11"/>
        <v>0</v>
      </c>
      <c r="AR13" s="49" t="str">
        <f t="shared" ca="1" si="12"/>
        <v/>
      </c>
      <c r="AS13" s="50" t="str">
        <f t="shared" ca="1" si="12"/>
        <v/>
      </c>
      <c r="AT13" s="50" t="str">
        <f t="shared" ca="1" si="12"/>
        <v/>
      </c>
      <c r="AU13" s="50" t="str">
        <f t="shared" ca="1" si="12"/>
        <v/>
      </c>
      <c r="AV13" s="50" t="str">
        <f t="shared" ca="1" si="12"/>
        <v/>
      </c>
      <c r="AW13" s="50" t="str">
        <f t="shared" ca="1" si="12"/>
        <v/>
      </c>
      <c r="AX13" s="51" t="str">
        <f t="shared" ca="1" si="12"/>
        <v/>
      </c>
      <c r="AY13" s="52" t="str">
        <f t="shared" ca="1" si="12"/>
        <v/>
      </c>
      <c r="AZ13" s="37">
        <f t="shared" si="15"/>
        <v>5135.135135135135</v>
      </c>
      <c r="BA13" s="37">
        <f t="shared" si="13"/>
        <v>4185.0220264317177</v>
      </c>
      <c r="BB13" s="37">
        <f t="shared" si="13"/>
        <v>3264.6048109965636</v>
      </c>
      <c r="BC13" s="37">
        <f t="shared" si="13"/>
        <v>2870.0906344410873</v>
      </c>
      <c r="BD13" s="37">
        <f t="shared" si="13"/>
        <v>3125</v>
      </c>
      <c r="BE13" s="37">
        <f t="shared" si="13"/>
        <v>2769.6793002915451</v>
      </c>
      <c r="BF13" s="133">
        <f t="shared" si="13"/>
        <v>2506.5963060686017</v>
      </c>
      <c r="BG13" s="134">
        <f t="shared" ref="BG13:BG29" si="16">VLOOKUP(AZ13,$BQ$2:$BR$9,2,TRUE)</f>
        <v>0</v>
      </c>
      <c r="BH13" s="134">
        <f t="shared" ref="BH13:BH29" si="17">VLOOKUP(BA13,$BQ$2:$BR$9,2,TRUE)</f>
        <v>0</v>
      </c>
      <c r="BI13" s="134">
        <f t="shared" ref="BI13:BI29" si="18">VLOOKUP(BB13,$BQ$2:$BR$9,2,TRUE)</f>
        <v>0</v>
      </c>
      <c r="BJ13" s="134">
        <f t="shared" ref="BJ13:BJ29" si="19">VLOOKUP(BC13,$BQ$2:$BR$9,2,TRUE)</f>
        <v>0</v>
      </c>
      <c r="BK13" s="134">
        <f t="shared" ref="BK13:BK29" si="20">VLOOKUP(BD13,$BQ$2:$BR$9,2,TRUE)</f>
        <v>0</v>
      </c>
      <c r="BL13" s="134">
        <f t="shared" ref="BL13:BL29" si="21">VLOOKUP(BE13,$BQ$2:$BR$9,2,TRUE)</f>
        <v>0</v>
      </c>
      <c r="BM13" s="134">
        <f t="shared" ref="BM13:BM29" si="22">VLOOKUP(BF13,$BQ$2:$BR$9,2,TRUE)</f>
        <v>0</v>
      </c>
    </row>
    <row r="14" spans="1:70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0.34</v>
      </c>
      <c r="F14" s="181">
        <v>0.47499999999999998</v>
      </c>
      <c r="G14" s="181">
        <v>0.443</v>
      </c>
      <c r="H14" s="181">
        <v>0.42099999999999999</v>
      </c>
      <c r="I14" s="181">
        <v>0.56699999999999995</v>
      </c>
      <c r="J14" s="181">
        <v>0.48</v>
      </c>
      <c r="K14" s="181">
        <v>0.58499999999999996</v>
      </c>
      <c r="L14" s="41">
        <f t="shared" ca="1" si="5"/>
        <v>1032</v>
      </c>
      <c r="M14" s="42">
        <f t="shared" si="6"/>
        <v>0</v>
      </c>
      <c r="N14" s="43">
        <f t="shared" si="6"/>
        <v>5</v>
      </c>
      <c r="O14" s="43">
        <f t="shared" si="6"/>
        <v>5</v>
      </c>
      <c r="P14" s="43">
        <f t="shared" si="6"/>
        <v>5</v>
      </c>
      <c r="Q14" s="43">
        <f t="shared" si="6"/>
        <v>8</v>
      </c>
      <c r="R14" s="43">
        <f t="shared" si="6"/>
        <v>8</v>
      </c>
      <c r="S14" s="44">
        <f t="shared" si="6"/>
        <v>8</v>
      </c>
      <c r="T14" s="45">
        <f t="shared" ca="1" si="7"/>
        <v>172</v>
      </c>
      <c r="U14" s="46">
        <v>5700</v>
      </c>
      <c r="V14" s="47">
        <v>5700</v>
      </c>
      <c r="W14" s="47">
        <v>5700</v>
      </c>
      <c r="X14" s="47">
        <v>5700</v>
      </c>
      <c r="Y14" s="47">
        <v>5700</v>
      </c>
      <c r="Z14" s="47">
        <v>5700</v>
      </c>
      <c r="AA14" s="48">
        <v>5700</v>
      </c>
      <c r="AB14" s="49">
        <f t="shared" ca="1" si="8"/>
        <v>0</v>
      </c>
      <c r="AC14" s="50">
        <f t="shared" ca="1" si="8"/>
        <v>114000</v>
      </c>
      <c r="AD14" s="50">
        <f t="shared" ca="1" si="8"/>
        <v>114000</v>
      </c>
      <c r="AE14" s="50">
        <f t="shared" ca="1" si="8"/>
        <v>114000</v>
      </c>
      <c r="AF14" s="50">
        <f t="shared" ca="1" si="8"/>
        <v>182400</v>
      </c>
      <c r="AG14" s="50">
        <f t="shared" ca="1" si="8"/>
        <v>228000</v>
      </c>
      <c r="AH14" s="51">
        <f t="shared" ca="1" si="8"/>
        <v>228000</v>
      </c>
      <c r="AI14" s="114">
        <f t="shared" ca="1" si="9"/>
        <v>980400</v>
      </c>
      <c r="AJ14" s="49">
        <f t="shared" ca="1" si="10"/>
        <v>0</v>
      </c>
      <c r="AK14" s="50">
        <f t="shared" ca="1" si="10"/>
        <v>57</v>
      </c>
      <c r="AL14" s="50">
        <f t="shared" ca="1" si="10"/>
        <v>53.160000000000004</v>
      </c>
      <c r="AM14" s="50">
        <f t="shared" ca="1" si="10"/>
        <v>50.519999999999996</v>
      </c>
      <c r="AN14" s="50">
        <f t="shared" ca="1" si="10"/>
        <v>108.86399999999999</v>
      </c>
      <c r="AO14" s="50">
        <f t="shared" ca="1" si="10"/>
        <v>115.19999999999999</v>
      </c>
      <c r="AP14" s="51">
        <f t="shared" ca="1" si="10"/>
        <v>140.39999999999998</v>
      </c>
      <c r="AQ14" s="52">
        <f t="shared" ca="1" si="11"/>
        <v>525.14400000000001</v>
      </c>
      <c r="AR14" s="49" t="str">
        <f t="shared" ca="1" si="12"/>
        <v/>
      </c>
      <c r="AS14" s="50">
        <f t="shared" ca="1" si="12"/>
        <v>2000</v>
      </c>
      <c r="AT14" s="50">
        <f t="shared" ca="1" si="12"/>
        <v>2144.4695259593677</v>
      </c>
      <c r="AU14" s="50">
        <f t="shared" ca="1" si="12"/>
        <v>2256.5320665083136</v>
      </c>
      <c r="AV14" s="50">
        <f t="shared" ca="1" si="12"/>
        <v>1675.4850088183423</v>
      </c>
      <c r="AW14" s="50">
        <f t="shared" ca="1" si="12"/>
        <v>1979.166666666667</v>
      </c>
      <c r="AX14" s="51">
        <f t="shared" ca="1" si="12"/>
        <v>1623.9316239316242</v>
      </c>
      <c r="AY14" s="52">
        <f t="shared" ca="1" si="12"/>
        <v>1866.9165029020612</v>
      </c>
      <c r="AZ14" s="37">
        <f t="shared" si="15"/>
        <v>2794.1176470588234</v>
      </c>
      <c r="BA14" s="37">
        <f t="shared" si="13"/>
        <v>2000</v>
      </c>
      <c r="BB14" s="37">
        <f t="shared" si="13"/>
        <v>2144.4695259593677</v>
      </c>
      <c r="BC14" s="37">
        <f t="shared" si="13"/>
        <v>2256.5320665083136</v>
      </c>
      <c r="BD14" s="37">
        <f t="shared" si="13"/>
        <v>1675.4850088183423</v>
      </c>
      <c r="BE14" s="37">
        <f t="shared" si="13"/>
        <v>1979.1666666666667</v>
      </c>
      <c r="BF14" s="133">
        <f t="shared" si="13"/>
        <v>1623.931623931624</v>
      </c>
      <c r="BG14" s="134">
        <f t="shared" si="16"/>
        <v>0</v>
      </c>
      <c r="BH14" s="134">
        <f t="shared" si="17"/>
        <v>5</v>
      </c>
      <c r="BI14" s="134">
        <f t="shared" si="18"/>
        <v>5</v>
      </c>
      <c r="BJ14" s="134">
        <f t="shared" si="19"/>
        <v>5</v>
      </c>
      <c r="BK14" s="134">
        <f t="shared" si="20"/>
        <v>8</v>
      </c>
      <c r="BL14" s="134">
        <f t="shared" si="21"/>
        <v>8</v>
      </c>
      <c r="BM14" s="134">
        <f t="shared" si="22"/>
        <v>8</v>
      </c>
    </row>
    <row r="15" spans="1:70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0.59099999999999997</v>
      </c>
      <c r="F15" s="181">
        <v>0.55200000000000005</v>
      </c>
      <c r="G15" s="181">
        <v>0.47199999999999998</v>
      </c>
      <c r="H15" s="181">
        <v>0.28199999999999997</v>
      </c>
      <c r="I15" s="181">
        <v>0.38100000000000001</v>
      </c>
      <c r="J15" s="181">
        <v>0.32600000000000001</v>
      </c>
      <c r="K15" s="181">
        <v>0.64600000000000002</v>
      </c>
      <c r="L15" s="41">
        <f t="shared" ca="1" si="5"/>
        <v>0</v>
      </c>
      <c r="M15" s="42">
        <f t="shared" si="6"/>
        <v>0</v>
      </c>
      <c r="N15" s="43">
        <f t="shared" si="6"/>
        <v>0</v>
      </c>
      <c r="O15" s="43">
        <f t="shared" si="6"/>
        <v>0</v>
      </c>
      <c r="P15" s="43">
        <f t="shared" si="6"/>
        <v>0</v>
      </c>
      <c r="Q15" s="43">
        <f t="shared" si="6"/>
        <v>0</v>
      </c>
      <c r="R15" s="43">
        <f t="shared" si="6"/>
        <v>0</v>
      </c>
      <c r="S15" s="44">
        <f t="shared" si="6"/>
        <v>0</v>
      </c>
      <c r="T15" s="45">
        <f t="shared" ca="1" si="7"/>
        <v>0</v>
      </c>
      <c r="U15" s="46">
        <v>11400</v>
      </c>
      <c r="V15" s="47">
        <v>11400</v>
      </c>
      <c r="W15" s="47">
        <v>11400</v>
      </c>
      <c r="X15" s="47">
        <v>11400</v>
      </c>
      <c r="Y15" s="47">
        <v>11400</v>
      </c>
      <c r="Z15" s="47">
        <v>11400</v>
      </c>
      <c r="AA15" s="48">
        <v>11400</v>
      </c>
      <c r="AB15" s="49">
        <f t="shared" ca="1" si="8"/>
        <v>0</v>
      </c>
      <c r="AC15" s="50">
        <f t="shared" ca="1" si="8"/>
        <v>0</v>
      </c>
      <c r="AD15" s="50">
        <f t="shared" ca="1" si="8"/>
        <v>0</v>
      </c>
      <c r="AE15" s="50">
        <f t="shared" ca="1" si="8"/>
        <v>0</v>
      </c>
      <c r="AF15" s="50">
        <f t="shared" ca="1" si="8"/>
        <v>0</v>
      </c>
      <c r="AG15" s="50">
        <f t="shared" ca="1" si="8"/>
        <v>0</v>
      </c>
      <c r="AH15" s="51">
        <f t="shared" ca="1" si="8"/>
        <v>0</v>
      </c>
      <c r="AI15" s="114">
        <f t="shared" ca="1" si="9"/>
        <v>0</v>
      </c>
      <c r="AJ15" s="49">
        <f t="shared" ca="1" si="10"/>
        <v>0</v>
      </c>
      <c r="AK15" s="50">
        <f t="shared" ca="1" si="10"/>
        <v>0</v>
      </c>
      <c r="AL15" s="50">
        <f t="shared" ca="1" si="10"/>
        <v>0</v>
      </c>
      <c r="AM15" s="50">
        <f t="shared" ca="1" si="10"/>
        <v>0</v>
      </c>
      <c r="AN15" s="50">
        <f t="shared" ca="1" si="10"/>
        <v>0</v>
      </c>
      <c r="AO15" s="50">
        <f t="shared" ca="1" si="10"/>
        <v>0</v>
      </c>
      <c r="AP15" s="51">
        <f t="shared" ca="1" si="10"/>
        <v>0</v>
      </c>
      <c r="AQ15" s="52">
        <f t="shared" ca="1" si="11"/>
        <v>0</v>
      </c>
      <c r="AR15" s="49" t="str">
        <f t="shared" ca="1" si="12"/>
        <v/>
      </c>
      <c r="AS15" s="50" t="str">
        <f t="shared" ca="1" si="12"/>
        <v/>
      </c>
      <c r="AT15" s="50" t="str">
        <f t="shared" ca="1" si="12"/>
        <v/>
      </c>
      <c r="AU15" s="50" t="str">
        <f t="shared" ca="1" si="12"/>
        <v/>
      </c>
      <c r="AV15" s="50" t="str">
        <f t="shared" ca="1" si="12"/>
        <v/>
      </c>
      <c r="AW15" s="50" t="str">
        <f t="shared" ca="1" si="12"/>
        <v/>
      </c>
      <c r="AX15" s="51" t="str">
        <f t="shared" ca="1" si="12"/>
        <v/>
      </c>
      <c r="AY15" s="52" t="str">
        <f t="shared" ca="1" si="12"/>
        <v/>
      </c>
      <c r="AZ15" s="37">
        <f t="shared" si="15"/>
        <v>3214.890016920474</v>
      </c>
      <c r="BA15" s="37">
        <f t="shared" si="13"/>
        <v>3442.028985507246</v>
      </c>
      <c r="BB15" s="37">
        <f t="shared" si="13"/>
        <v>4025.4237288135596</v>
      </c>
      <c r="BC15" s="37">
        <f t="shared" si="13"/>
        <v>6737.5886524822699</v>
      </c>
      <c r="BD15" s="37">
        <f t="shared" si="13"/>
        <v>4986.8766404199478</v>
      </c>
      <c r="BE15" s="37">
        <f t="shared" si="13"/>
        <v>5828.2208588957055</v>
      </c>
      <c r="BF15" s="133">
        <f t="shared" si="13"/>
        <v>2941.1764705882351</v>
      </c>
      <c r="BG15" s="134">
        <f t="shared" si="16"/>
        <v>0</v>
      </c>
      <c r="BH15" s="134">
        <f t="shared" si="17"/>
        <v>0</v>
      </c>
      <c r="BI15" s="134">
        <f t="shared" si="18"/>
        <v>0</v>
      </c>
      <c r="BJ15" s="134">
        <f t="shared" si="19"/>
        <v>0</v>
      </c>
      <c r="BK15" s="134">
        <f t="shared" si="20"/>
        <v>0</v>
      </c>
      <c r="BL15" s="134">
        <f t="shared" si="21"/>
        <v>0</v>
      </c>
      <c r="BM15" s="134">
        <f t="shared" si="22"/>
        <v>0</v>
      </c>
    </row>
    <row r="16" spans="1:70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0.51100000000000001</v>
      </c>
      <c r="F16" s="181">
        <v>0.372</v>
      </c>
      <c r="G16" s="181">
        <v>0.34100000000000003</v>
      </c>
      <c r="H16" s="181">
        <v>0.54600000000000004</v>
      </c>
      <c r="I16" s="181">
        <v>0.39900000000000002</v>
      </c>
      <c r="J16" s="181">
        <v>0.26500000000000001</v>
      </c>
      <c r="K16" s="181">
        <v>0.45800000000000002</v>
      </c>
      <c r="L16" s="41">
        <f t="shared" ca="1" si="5"/>
        <v>0</v>
      </c>
      <c r="M16" s="42">
        <f t="shared" si="6"/>
        <v>0</v>
      </c>
      <c r="N16" s="43">
        <f t="shared" si="6"/>
        <v>0</v>
      </c>
      <c r="O16" s="43">
        <f t="shared" si="6"/>
        <v>0</v>
      </c>
      <c r="P16" s="43">
        <f t="shared" si="6"/>
        <v>0</v>
      </c>
      <c r="Q16" s="43">
        <f t="shared" si="6"/>
        <v>0</v>
      </c>
      <c r="R16" s="43">
        <f t="shared" si="6"/>
        <v>0</v>
      </c>
      <c r="S16" s="44">
        <f t="shared" si="6"/>
        <v>0</v>
      </c>
      <c r="T16" s="45">
        <f t="shared" ca="1" si="7"/>
        <v>0</v>
      </c>
      <c r="U16" s="46">
        <v>11400</v>
      </c>
      <c r="V16" s="47">
        <v>11400</v>
      </c>
      <c r="W16" s="47">
        <v>11400</v>
      </c>
      <c r="X16" s="47">
        <v>11400</v>
      </c>
      <c r="Y16" s="47">
        <v>11400</v>
      </c>
      <c r="Z16" s="47">
        <v>11400</v>
      </c>
      <c r="AA16" s="48">
        <v>11400</v>
      </c>
      <c r="AB16" s="49">
        <f t="shared" ca="1" si="8"/>
        <v>0</v>
      </c>
      <c r="AC16" s="50">
        <f t="shared" ca="1" si="8"/>
        <v>0</v>
      </c>
      <c r="AD16" s="50">
        <f t="shared" ca="1" si="8"/>
        <v>0</v>
      </c>
      <c r="AE16" s="50">
        <f t="shared" ca="1" si="8"/>
        <v>0</v>
      </c>
      <c r="AF16" s="50">
        <f t="shared" ca="1" si="8"/>
        <v>0</v>
      </c>
      <c r="AG16" s="50">
        <f t="shared" ca="1" si="8"/>
        <v>0</v>
      </c>
      <c r="AH16" s="51">
        <f t="shared" ca="1" si="8"/>
        <v>0</v>
      </c>
      <c r="AI16" s="114">
        <f t="shared" ca="1" si="9"/>
        <v>0</v>
      </c>
      <c r="AJ16" s="49">
        <f t="shared" ca="1" si="10"/>
        <v>0</v>
      </c>
      <c r="AK16" s="50">
        <f t="shared" ca="1" si="10"/>
        <v>0</v>
      </c>
      <c r="AL16" s="50">
        <f t="shared" ca="1" si="10"/>
        <v>0</v>
      </c>
      <c r="AM16" s="50">
        <f t="shared" ca="1" si="10"/>
        <v>0</v>
      </c>
      <c r="AN16" s="50">
        <f t="shared" ca="1" si="10"/>
        <v>0</v>
      </c>
      <c r="AO16" s="50">
        <f t="shared" ca="1" si="10"/>
        <v>0</v>
      </c>
      <c r="AP16" s="51">
        <f t="shared" ca="1" si="10"/>
        <v>0</v>
      </c>
      <c r="AQ16" s="52">
        <f t="shared" ca="1" si="11"/>
        <v>0</v>
      </c>
      <c r="AR16" s="49" t="str">
        <f t="shared" ca="1" si="12"/>
        <v/>
      </c>
      <c r="AS16" s="50" t="str">
        <f t="shared" ca="1" si="12"/>
        <v/>
      </c>
      <c r="AT16" s="50" t="str">
        <f t="shared" ca="1" si="12"/>
        <v/>
      </c>
      <c r="AU16" s="50" t="str">
        <f t="shared" ca="1" si="12"/>
        <v/>
      </c>
      <c r="AV16" s="50" t="str">
        <f t="shared" ca="1" si="12"/>
        <v/>
      </c>
      <c r="AW16" s="50" t="str">
        <f t="shared" ca="1" si="12"/>
        <v/>
      </c>
      <c r="AX16" s="51" t="str">
        <f t="shared" ca="1" si="12"/>
        <v/>
      </c>
      <c r="AY16" s="52" t="str">
        <f t="shared" ca="1" si="12"/>
        <v/>
      </c>
      <c r="AZ16" s="37">
        <f t="shared" si="15"/>
        <v>3718.1996086105673</v>
      </c>
      <c r="BA16" s="37">
        <f t="shared" si="13"/>
        <v>5107.5268817204305</v>
      </c>
      <c r="BB16" s="37">
        <f t="shared" si="13"/>
        <v>5571.8475073313775</v>
      </c>
      <c r="BC16" s="37">
        <f t="shared" si="13"/>
        <v>3479.8534798534797</v>
      </c>
      <c r="BD16" s="37">
        <f t="shared" si="13"/>
        <v>4761.9047619047615</v>
      </c>
      <c r="BE16" s="37">
        <f t="shared" si="13"/>
        <v>7169.8113207547167</v>
      </c>
      <c r="BF16" s="133">
        <f t="shared" si="13"/>
        <v>4148.4716157205239</v>
      </c>
      <c r="BG16" s="134">
        <f t="shared" si="16"/>
        <v>0</v>
      </c>
      <c r="BH16" s="134">
        <f t="shared" si="17"/>
        <v>0</v>
      </c>
      <c r="BI16" s="134">
        <f t="shared" si="18"/>
        <v>0</v>
      </c>
      <c r="BJ16" s="134">
        <f t="shared" si="19"/>
        <v>0</v>
      </c>
      <c r="BK16" s="134">
        <f t="shared" si="20"/>
        <v>0</v>
      </c>
      <c r="BL16" s="134">
        <f t="shared" si="21"/>
        <v>0</v>
      </c>
      <c r="BM16" s="134">
        <f t="shared" si="22"/>
        <v>0</v>
      </c>
    </row>
    <row r="17" spans="2:65" ht="15" thickBot="1">
      <c r="B17" s="3" t="s">
        <v>50</v>
      </c>
      <c r="C17" s="39">
        <v>0.45833333333333331</v>
      </c>
      <c r="D17" s="40">
        <v>0.5</v>
      </c>
      <c r="E17" s="181">
        <v>0.32600000000000001</v>
      </c>
      <c r="F17" s="181">
        <v>0.312</v>
      </c>
      <c r="G17" s="181">
        <v>0.66700000000000004</v>
      </c>
      <c r="H17" s="181">
        <v>0.55100000000000005</v>
      </c>
      <c r="I17" s="181">
        <v>0.41099999999999998</v>
      </c>
      <c r="J17" s="181">
        <v>0.34899999999999998</v>
      </c>
      <c r="K17" s="181">
        <v>0.29199999999999998</v>
      </c>
      <c r="L17" s="41">
        <f t="shared" ca="1" si="5"/>
        <v>312</v>
      </c>
      <c r="M17" s="42">
        <f t="shared" si="6"/>
        <v>0</v>
      </c>
      <c r="N17" s="43">
        <f t="shared" si="6"/>
        <v>0</v>
      </c>
      <c r="O17" s="43">
        <f t="shared" si="6"/>
        <v>8</v>
      </c>
      <c r="P17" s="43">
        <f t="shared" si="6"/>
        <v>5</v>
      </c>
      <c r="Q17" s="43">
        <f t="shared" si="6"/>
        <v>0</v>
      </c>
      <c r="R17" s="43">
        <f t="shared" si="6"/>
        <v>0</v>
      </c>
      <c r="S17" s="44">
        <f t="shared" si="6"/>
        <v>0</v>
      </c>
      <c r="T17" s="45">
        <f t="shared" ca="1" si="7"/>
        <v>52</v>
      </c>
      <c r="U17" s="46">
        <v>7500</v>
      </c>
      <c r="V17" s="47">
        <v>7500</v>
      </c>
      <c r="W17" s="47">
        <v>7500</v>
      </c>
      <c r="X17" s="47">
        <v>7500</v>
      </c>
      <c r="Y17" s="47">
        <v>7500</v>
      </c>
      <c r="Z17" s="47">
        <v>7500</v>
      </c>
      <c r="AA17" s="48">
        <v>7500</v>
      </c>
      <c r="AB17" s="49">
        <f t="shared" ca="1" si="8"/>
        <v>0</v>
      </c>
      <c r="AC17" s="50">
        <f t="shared" ca="1" si="8"/>
        <v>0</v>
      </c>
      <c r="AD17" s="50">
        <f t="shared" ca="1" si="8"/>
        <v>240000</v>
      </c>
      <c r="AE17" s="50">
        <f t="shared" ca="1" si="8"/>
        <v>150000</v>
      </c>
      <c r="AF17" s="50">
        <f t="shared" ca="1" si="8"/>
        <v>0</v>
      </c>
      <c r="AG17" s="50">
        <f t="shared" ca="1" si="8"/>
        <v>0</v>
      </c>
      <c r="AH17" s="51">
        <f t="shared" ca="1" si="8"/>
        <v>0</v>
      </c>
      <c r="AI17" s="114">
        <f t="shared" ca="1" si="9"/>
        <v>390000</v>
      </c>
      <c r="AJ17" s="49">
        <f t="shared" ca="1" si="10"/>
        <v>0</v>
      </c>
      <c r="AK17" s="50">
        <f t="shared" ca="1" si="10"/>
        <v>0</v>
      </c>
      <c r="AL17" s="50">
        <f t="shared" ca="1" si="10"/>
        <v>128.06400000000002</v>
      </c>
      <c r="AM17" s="50">
        <f t="shared" ca="1" si="10"/>
        <v>66.12</v>
      </c>
      <c r="AN17" s="50">
        <f t="shared" ca="1" si="10"/>
        <v>0</v>
      </c>
      <c r="AO17" s="50">
        <f t="shared" ca="1" si="10"/>
        <v>0</v>
      </c>
      <c r="AP17" s="51">
        <f t="shared" ca="1" si="10"/>
        <v>0</v>
      </c>
      <c r="AQ17" s="52">
        <f t="shared" ca="1" si="11"/>
        <v>194.18400000000003</v>
      </c>
      <c r="AR17" s="49" t="str">
        <f t="shared" ca="1" si="12"/>
        <v/>
      </c>
      <c r="AS17" s="50" t="str">
        <f t="shared" ca="1" si="12"/>
        <v/>
      </c>
      <c r="AT17" s="50">
        <f t="shared" ca="1" si="12"/>
        <v>1874.0629685157419</v>
      </c>
      <c r="AU17" s="50">
        <f t="shared" ca="1" si="12"/>
        <v>2268.6025408348455</v>
      </c>
      <c r="AV17" s="50" t="str">
        <f t="shared" ca="1" si="12"/>
        <v/>
      </c>
      <c r="AW17" s="50" t="str">
        <f t="shared" ca="1" si="12"/>
        <v/>
      </c>
      <c r="AX17" s="51" t="str">
        <f t="shared" ca="1" si="12"/>
        <v/>
      </c>
      <c r="AY17" s="52">
        <f t="shared" ca="1" si="12"/>
        <v>2008.404399950562</v>
      </c>
      <c r="AZ17" s="37">
        <f t="shared" si="15"/>
        <v>3834.3558282208587</v>
      </c>
      <c r="BA17" s="37">
        <f t="shared" si="13"/>
        <v>4006.4102564102564</v>
      </c>
      <c r="BB17" s="37">
        <f t="shared" si="13"/>
        <v>1874.0629685157421</v>
      </c>
      <c r="BC17" s="37">
        <f t="shared" si="13"/>
        <v>2268.6025408348455</v>
      </c>
      <c r="BD17" s="37">
        <f t="shared" si="13"/>
        <v>3041.3625304136253</v>
      </c>
      <c r="BE17" s="37">
        <f t="shared" si="13"/>
        <v>3581.6618911174787</v>
      </c>
      <c r="BF17" s="133">
        <f t="shared" si="13"/>
        <v>4280.821917808219</v>
      </c>
      <c r="BG17" s="134">
        <f t="shared" si="16"/>
        <v>0</v>
      </c>
      <c r="BH17" s="134">
        <f t="shared" si="17"/>
        <v>0</v>
      </c>
      <c r="BI17" s="134">
        <f t="shared" si="18"/>
        <v>8</v>
      </c>
      <c r="BJ17" s="134">
        <f t="shared" si="19"/>
        <v>5</v>
      </c>
      <c r="BK17" s="134">
        <f t="shared" si="20"/>
        <v>0</v>
      </c>
      <c r="BL17" s="134">
        <f t="shared" si="21"/>
        <v>0</v>
      </c>
      <c r="BM17" s="134">
        <f t="shared" si="22"/>
        <v>0</v>
      </c>
    </row>
    <row r="18" spans="2:65" ht="15" thickBot="1">
      <c r="B18" s="3" t="s">
        <v>51</v>
      </c>
      <c r="C18" s="39">
        <v>0.5</v>
      </c>
      <c r="D18" s="40">
        <v>0.54166666666666663</v>
      </c>
      <c r="E18" s="181">
        <v>0.48099999999999998</v>
      </c>
      <c r="F18" s="181">
        <v>0.39300000000000002</v>
      </c>
      <c r="G18" s="181">
        <v>0.57599999999999996</v>
      </c>
      <c r="H18" s="181">
        <v>0.48</v>
      </c>
      <c r="I18" s="181">
        <v>0.32400000000000001</v>
      </c>
      <c r="J18" s="181">
        <v>0.24199999999999999</v>
      </c>
      <c r="K18" s="181">
        <v>0.28399999999999997</v>
      </c>
      <c r="L18" s="41">
        <f t="shared" ca="1" si="5"/>
        <v>120</v>
      </c>
      <c r="M18" s="42">
        <f t="shared" si="6"/>
        <v>0</v>
      </c>
      <c r="N18" s="43">
        <f t="shared" si="6"/>
        <v>0</v>
      </c>
      <c r="O18" s="43">
        <f t="shared" si="6"/>
        <v>5</v>
      </c>
      <c r="P18" s="43">
        <f t="shared" si="6"/>
        <v>0</v>
      </c>
      <c r="Q18" s="43">
        <f t="shared" si="6"/>
        <v>0</v>
      </c>
      <c r="R18" s="43">
        <f t="shared" si="6"/>
        <v>0</v>
      </c>
      <c r="S18" s="44">
        <f t="shared" si="6"/>
        <v>0</v>
      </c>
      <c r="T18" s="45">
        <f t="shared" ca="1" si="7"/>
        <v>20</v>
      </c>
      <c r="U18" s="46">
        <v>8000</v>
      </c>
      <c r="V18" s="47">
        <v>8000</v>
      </c>
      <c r="W18" s="47">
        <v>8000</v>
      </c>
      <c r="X18" s="47">
        <v>8000</v>
      </c>
      <c r="Y18" s="47">
        <v>8000</v>
      </c>
      <c r="Z18" s="47">
        <v>8000</v>
      </c>
      <c r="AA18" s="48">
        <v>8000</v>
      </c>
      <c r="AB18" s="49">
        <f t="shared" ca="1" si="8"/>
        <v>0</v>
      </c>
      <c r="AC18" s="50">
        <f t="shared" ca="1" si="8"/>
        <v>0</v>
      </c>
      <c r="AD18" s="50">
        <f t="shared" ca="1" si="8"/>
        <v>160000</v>
      </c>
      <c r="AE18" s="50">
        <f t="shared" ca="1" si="8"/>
        <v>0</v>
      </c>
      <c r="AF18" s="50">
        <f t="shared" ca="1" si="8"/>
        <v>0</v>
      </c>
      <c r="AG18" s="50">
        <f t="shared" ca="1" si="8"/>
        <v>0</v>
      </c>
      <c r="AH18" s="51">
        <f t="shared" ca="1" si="8"/>
        <v>0</v>
      </c>
      <c r="AI18" s="114">
        <f t="shared" ca="1" si="9"/>
        <v>160000</v>
      </c>
      <c r="AJ18" s="49">
        <f t="shared" ca="1" si="10"/>
        <v>0</v>
      </c>
      <c r="AK18" s="50">
        <f t="shared" ca="1" si="10"/>
        <v>0</v>
      </c>
      <c r="AL18" s="50">
        <f t="shared" ca="1" si="10"/>
        <v>69.11999999999999</v>
      </c>
      <c r="AM18" s="50">
        <f t="shared" ca="1" si="10"/>
        <v>0</v>
      </c>
      <c r="AN18" s="50">
        <f t="shared" ca="1" si="10"/>
        <v>0</v>
      </c>
      <c r="AO18" s="50">
        <f t="shared" ca="1" si="10"/>
        <v>0</v>
      </c>
      <c r="AP18" s="51">
        <f t="shared" ca="1" si="10"/>
        <v>0</v>
      </c>
      <c r="AQ18" s="52">
        <f t="shared" ca="1" si="11"/>
        <v>69.11999999999999</v>
      </c>
      <c r="AR18" s="49" t="str">
        <f t="shared" ca="1" si="12"/>
        <v/>
      </c>
      <c r="AS18" s="50" t="str">
        <f t="shared" ca="1" si="12"/>
        <v/>
      </c>
      <c r="AT18" s="50">
        <f t="shared" ca="1" si="12"/>
        <v>2314.8148148148152</v>
      </c>
      <c r="AU18" s="50" t="str">
        <f t="shared" ca="1" si="12"/>
        <v/>
      </c>
      <c r="AV18" s="50" t="str">
        <f t="shared" ca="1" si="12"/>
        <v/>
      </c>
      <c r="AW18" s="50" t="str">
        <f t="shared" ca="1" si="12"/>
        <v/>
      </c>
      <c r="AX18" s="51" t="str">
        <f t="shared" ca="1" si="12"/>
        <v/>
      </c>
      <c r="AY18" s="52">
        <f t="shared" ca="1" si="12"/>
        <v>2314.8148148148152</v>
      </c>
      <c r="AZ18" s="37">
        <f t="shared" si="15"/>
        <v>2772.002772002772</v>
      </c>
      <c r="BA18" s="37">
        <f t="shared" si="13"/>
        <v>3392.7056827820184</v>
      </c>
      <c r="BB18" s="37">
        <f t="shared" si="13"/>
        <v>2314.8148148148148</v>
      </c>
      <c r="BC18" s="37">
        <f t="shared" si="13"/>
        <v>2777.7777777777778</v>
      </c>
      <c r="BD18" s="37">
        <f t="shared" si="13"/>
        <v>4115.2263374485592</v>
      </c>
      <c r="BE18" s="37">
        <f t="shared" si="13"/>
        <v>5509.6418732782367</v>
      </c>
      <c r="BF18" s="133">
        <f t="shared" si="13"/>
        <v>4694.8356807511736</v>
      </c>
      <c r="BG18" s="134">
        <f t="shared" si="16"/>
        <v>0</v>
      </c>
      <c r="BH18" s="134">
        <f t="shared" si="17"/>
        <v>0</v>
      </c>
      <c r="BI18" s="134">
        <f t="shared" si="18"/>
        <v>5</v>
      </c>
      <c r="BJ18" s="134">
        <f t="shared" si="19"/>
        <v>0</v>
      </c>
      <c r="BK18" s="134">
        <f t="shared" si="20"/>
        <v>0</v>
      </c>
      <c r="BL18" s="134">
        <f t="shared" si="21"/>
        <v>0</v>
      </c>
      <c r="BM18" s="134">
        <f t="shared" si="22"/>
        <v>0</v>
      </c>
    </row>
    <row r="19" spans="2:65" ht="15" thickBot="1">
      <c r="B19" s="3" t="s">
        <v>51</v>
      </c>
      <c r="C19" s="39">
        <v>0.54166666666666663</v>
      </c>
      <c r="D19" s="40">
        <v>0.58333333333333337</v>
      </c>
      <c r="E19" s="181">
        <v>0.33700000000000002</v>
      </c>
      <c r="F19" s="181">
        <v>0.30499999999999999</v>
      </c>
      <c r="G19" s="181">
        <v>0.31</v>
      </c>
      <c r="H19" s="181">
        <v>0.34</v>
      </c>
      <c r="I19" s="181">
        <v>0.315</v>
      </c>
      <c r="J19" s="181">
        <v>0.29799999999999999</v>
      </c>
      <c r="K19" s="181">
        <v>0.17299999999999999</v>
      </c>
      <c r="L19" s="41">
        <f t="shared" ca="1" si="5"/>
        <v>0</v>
      </c>
      <c r="M19" s="42">
        <f t="shared" si="6"/>
        <v>0</v>
      </c>
      <c r="N19" s="43">
        <f t="shared" si="6"/>
        <v>0</v>
      </c>
      <c r="O19" s="43">
        <f t="shared" si="6"/>
        <v>0</v>
      </c>
      <c r="P19" s="43">
        <f t="shared" si="6"/>
        <v>0</v>
      </c>
      <c r="Q19" s="43">
        <f t="shared" si="6"/>
        <v>0</v>
      </c>
      <c r="R19" s="43">
        <f t="shared" si="6"/>
        <v>0</v>
      </c>
      <c r="S19" s="44">
        <f t="shared" si="6"/>
        <v>0</v>
      </c>
      <c r="T19" s="45">
        <f t="shared" ca="1" si="7"/>
        <v>0</v>
      </c>
      <c r="U19" s="46">
        <v>8000</v>
      </c>
      <c r="V19" s="47">
        <v>8000</v>
      </c>
      <c r="W19" s="47">
        <v>8000</v>
      </c>
      <c r="X19" s="47">
        <v>8000</v>
      </c>
      <c r="Y19" s="47">
        <v>8000</v>
      </c>
      <c r="Z19" s="47">
        <v>8000</v>
      </c>
      <c r="AA19" s="48">
        <v>8000</v>
      </c>
      <c r="AB19" s="49">
        <f t="shared" ca="1" si="8"/>
        <v>0</v>
      </c>
      <c r="AC19" s="50">
        <f t="shared" ca="1" si="8"/>
        <v>0</v>
      </c>
      <c r="AD19" s="50">
        <f t="shared" ca="1" si="8"/>
        <v>0</v>
      </c>
      <c r="AE19" s="50">
        <f t="shared" ca="1" si="8"/>
        <v>0</v>
      </c>
      <c r="AF19" s="50">
        <f t="shared" ca="1" si="8"/>
        <v>0</v>
      </c>
      <c r="AG19" s="50">
        <f t="shared" ca="1" si="8"/>
        <v>0</v>
      </c>
      <c r="AH19" s="51">
        <f t="shared" ca="1" si="8"/>
        <v>0</v>
      </c>
      <c r="AI19" s="114">
        <f t="shared" ca="1" si="9"/>
        <v>0</v>
      </c>
      <c r="AJ19" s="49">
        <f t="shared" ca="1" si="10"/>
        <v>0</v>
      </c>
      <c r="AK19" s="50">
        <f t="shared" ca="1" si="10"/>
        <v>0</v>
      </c>
      <c r="AL19" s="50">
        <f t="shared" ca="1" si="10"/>
        <v>0</v>
      </c>
      <c r="AM19" s="50">
        <f t="shared" ca="1" si="10"/>
        <v>0</v>
      </c>
      <c r="AN19" s="50">
        <f t="shared" ca="1" si="10"/>
        <v>0</v>
      </c>
      <c r="AO19" s="50">
        <f t="shared" ca="1" si="10"/>
        <v>0</v>
      </c>
      <c r="AP19" s="51">
        <f t="shared" ca="1" si="10"/>
        <v>0</v>
      </c>
      <c r="AQ19" s="52">
        <f t="shared" ca="1" si="11"/>
        <v>0</v>
      </c>
      <c r="AR19" s="49" t="str">
        <f t="shared" ca="1" si="12"/>
        <v/>
      </c>
      <c r="AS19" s="50" t="str">
        <f t="shared" ca="1" si="12"/>
        <v/>
      </c>
      <c r="AT19" s="50" t="str">
        <f t="shared" ca="1" si="12"/>
        <v/>
      </c>
      <c r="AU19" s="50" t="str">
        <f t="shared" ca="1" si="12"/>
        <v/>
      </c>
      <c r="AV19" s="50" t="str">
        <f t="shared" ca="1" si="12"/>
        <v/>
      </c>
      <c r="AW19" s="50" t="str">
        <f t="shared" ca="1" si="12"/>
        <v/>
      </c>
      <c r="AX19" s="51" t="str">
        <f t="shared" ca="1" si="12"/>
        <v/>
      </c>
      <c r="AY19" s="52" t="str">
        <f t="shared" ca="1" si="12"/>
        <v/>
      </c>
      <c r="AZ19" s="37">
        <f t="shared" si="15"/>
        <v>3956.4787339268046</v>
      </c>
      <c r="BA19" s="37">
        <f t="shared" si="13"/>
        <v>4371.5846994535514</v>
      </c>
      <c r="BB19" s="37">
        <f t="shared" si="13"/>
        <v>4301.0752688172042</v>
      </c>
      <c r="BC19" s="37">
        <f t="shared" si="13"/>
        <v>3921.5686274509799</v>
      </c>
      <c r="BD19" s="37">
        <f t="shared" si="13"/>
        <v>4232.8042328042329</v>
      </c>
      <c r="BE19" s="37">
        <f t="shared" si="13"/>
        <v>4474.2729306487699</v>
      </c>
      <c r="BF19" s="133">
        <f t="shared" si="13"/>
        <v>7707.1290944123311</v>
      </c>
      <c r="BG19" s="134">
        <f t="shared" si="16"/>
        <v>0</v>
      </c>
      <c r="BH19" s="134">
        <f t="shared" si="17"/>
        <v>0</v>
      </c>
      <c r="BI19" s="134">
        <f t="shared" si="18"/>
        <v>0</v>
      </c>
      <c r="BJ19" s="134">
        <f t="shared" si="19"/>
        <v>0</v>
      </c>
      <c r="BK19" s="134">
        <f t="shared" si="20"/>
        <v>0</v>
      </c>
      <c r="BL19" s="134">
        <f t="shared" si="21"/>
        <v>0</v>
      </c>
      <c r="BM19" s="134">
        <f t="shared" si="22"/>
        <v>0</v>
      </c>
    </row>
    <row r="20" spans="2:65" ht="15" thickBot="1">
      <c r="B20" s="3" t="s">
        <v>52</v>
      </c>
      <c r="C20" s="39">
        <v>0.58333333333333337</v>
      </c>
      <c r="D20" s="40">
        <v>0.625</v>
      </c>
      <c r="E20" s="181">
        <v>0.22</v>
      </c>
      <c r="F20" s="181">
        <v>0.20100000000000001</v>
      </c>
      <c r="G20" s="181">
        <v>0.37</v>
      </c>
      <c r="H20" s="181">
        <v>0.41399999999999998</v>
      </c>
      <c r="I20" s="181">
        <v>0.35099999999999998</v>
      </c>
      <c r="J20" s="181">
        <v>0.33500000000000002</v>
      </c>
      <c r="K20" s="181">
        <v>0.32200000000000001</v>
      </c>
      <c r="L20" s="41">
        <f t="shared" ca="1" si="5"/>
        <v>0</v>
      </c>
      <c r="M20" s="42">
        <f t="shared" si="6"/>
        <v>0</v>
      </c>
      <c r="N20" s="43">
        <f t="shared" si="6"/>
        <v>0</v>
      </c>
      <c r="O20" s="43">
        <f t="shared" si="6"/>
        <v>0</v>
      </c>
      <c r="P20" s="43">
        <f t="shared" si="6"/>
        <v>0</v>
      </c>
      <c r="Q20" s="43">
        <f t="shared" si="6"/>
        <v>0</v>
      </c>
      <c r="R20" s="43">
        <f t="shared" si="6"/>
        <v>0</v>
      </c>
      <c r="S20" s="44">
        <f t="shared" si="6"/>
        <v>0</v>
      </c>
      <c r="T20" s="45">
        <f t="shared" ca="1" si="7"/>
        <v>0</v>
      </c>
      <c r="U20" s="46">
        <v>8000</v>
      </c>
      <c r="V20" s="47">
        <v>8000</v>
      </c>
      <c r="W20" s="47">
        <v>8000</v>
      </c>
      <c r="X20" s="47">
        <v>8000</v>
      </c>
      <c r="Y20" s="47">
        <v>8000</v>
      </c>
      <c r="Z20" s="47">
        <v>8000</v>
      </c>
      <c r="AA20" s="48">
        <v>8000</v>
      </c>
      <c r="AB20" s="49">
        <f t="shared" ca="1" si="8"/>
        <v>0</v>
      </c>
      <c r="AC20" s="50">
        <f t="shared" ca="1" si="8"/>
        <v>0</v>
      </c>
      <c r="AD20" s="50">
        <f t="shared" ca="1" si="8"/>
        <v>0</v>
      </c>
      <c r="AE20" s="50">
        <f t="shared" ca="1" si="8"/>
        <v>0</v>
      </c>
      <c r="AF20" s="50">
        <f t="shared" ca="1" si="8"/>
        <v>0</v>
      </c>
      <c r="AG20" s="50">
        <f t="shared" ca="1" si="8"/>
        <v>0</v>
      </c>
      <c r="AH20" s="51">
        <f t="shared" ca="1" si="8"/>
        <v>0</v>
      </c>
      <c r="AI20" s="114">
        <f t="shared" ca="1" si="9"/>
        <v>0</v>
      </c>
      <c r="AJ20" s="49">
        <f t="shared" ca="1" si="10"/>
        <v>0</v>
      </c>
      <c r="AK20" s="50">
        <f t="shared" ca="1" si="10"/>
        <v>0</v>
      </c>
      <c r="AL20" s="50">
        <f t="shared" ca="1" si="10"/>
        <v>0</v>
      </c>
      <c r="AM20" s="50">
        <f t="shared" ca="1" si="10"/>
        <v>0</v>
      </c>
      <c r="AN20" s="50">
        <f t="shared" ca="1" si="10"/>
        <v>0</v>
      </c>
      <c r="AO20" s="50">
        <f t="shared" ca="1" si="10"/>
        <v>0</v>
      </c>
      <c r="AP20" s="51">
        <f t="shared" ca="1" si="10"/>
        <v>0</v>
      </c>
      <c r="AQ20" s="52">
        <f t="shared" ca="1" si="11"/>
        <v>0</v>
      </c>
      <c r="AR20" s="49" t="str">
        <f t="shared" ca="1" si="12"/>
        <v/>
      </c>
      <c r="AS20" s="50" t="str">
        <f t="shared" ca="1" si="12"/>
        <v/>
      </c>
      <c r="AT20" s="50" t="str">
        <f t="shared" ca="1" si="12"/>
        <v/>
      </c>
      <c r="AU20" s="50" t="str">
        <f t="shared" ca="1" si="12"/>
        <v/>
      </c>
      <c r="AV20" s="50" t="str">
        <f t="shared" ca="1" si="12"/>
        <v/>
      </c>
      <c r="AW20" s="50" t="str">
        <f t="shared" ca="1" si="12"/>
        <v/>
      </c>
      <c r="AX20" s="51" t="str">
        <f t="shared" ca="1" si="12"/>
        <v/>
      </c>
      <c r="AY20" s="52" t="str">
        <f t="shared" ca="1" si="12"/>
        <v/>
      </c>
      <c r="AZ20" s="37">
        <f t="shared" si="15"/>
        <v>6060.6060606060601</v>
      </c>
      <c r="BA20" s="37">
        <f t="shared" si="13"/>
        <v>6633.4991708126026</v>
      </c>
      <c r="BB20" s="37">
        <f t="shared" si="13"/>
        <v>3603.6036036036035</v>
      </c>
      <c r="BC20" s="37">
        <f t="shared" si="13"/>
        <v>3220.6119162640903</v>
      </c>
      <c r="BD20" s="37">
        <f t="shared" si="13"/>
        <v>3798.6704653371321</v>
      </c>
      <c r="BE20" s="37">
        <f t="shared" si="13"/>
        <v>3980.0995024875619</v>
      </c>
      <c r="BF20" s="133">
        <f t="shared" si="13"/>
        <v>4140.7867494824013</v>
      </c>
      <c r="BG20" s="134">
        <f t="shared" si="16"/>
        <v>0</v>
      </c>
      <c r="BH20" s="134">
        <f t="shared" si="17"/>
        <v>0</v>
      </c>
      <c r="BI20" s="134">
        <f t="shared" si="18"/>
        <v>0</v>
      </c>
      <c r="BJ20" s="134">
        <f t="shared" si="19"/>
        <v>0</v>
      </c>
      <c r="BK20" s="134">
        <f t="shared" si="20"/>
        <v>0</v>
      </c>
      <c r="BL20" s="134">
        <f t="shared" si="21"/>
        <v>0</v>
      </c>
      <c r="BM20" s="134">
        <f t="shared" si="22"/>
        <v>0</v>
      </c>
    </row>
    <row r="21" spans="2:65" ht="15" thickBot="1">
      <c r="B21" s="3" t="s">
        <v>52</v>
      </c>
      <c r="C21" s="39">
        <v>0.625</v>
      </c>
      <c r="D21" s="40">
        <v>0.66666666666666663</v>
      </c>
      <c r="E21" s="181">
        <v>0.20100000000000001</v>
      </c>
      <c r="F21" s="181">
        <v>0.24</v>
      </c>
      <c r="G21" s="181">
        <v>0.434</v>
      </c>
      <c r="H21" s="181">
        <v>0.59699999999999998</v>
      </c>
      <c r="I21" s="181">
        <v>0.42699999999999999</v>
      </c>
      <c r="J21" s="181">
        <v>0.223</v>
      </c>
      <c r="K21" s="181">
        <v>0.47499999999999998</v>
      </c>
      <c r="L21" s="41">
        <f t="shared" ca="1" si="5"/>
        <v>120</v>
      </c>
      <c r="M21" s="42">
        <f t="shared" si="6"/>
        <v>0</v>
      </c>
      <c r="N21" s="43">
        <f t="shared" si="6"/>
        <v>0</v>
      </c>
      <c r="O21" s="43">
        <f t="shared" si="6"/>
        <v>0</v>
      </c>
      <c r="P21" s="43">
        <f t="shared" si="6"/>
        <v>5</v>
      </c>
      <c r="Q21" s="43">
        <f t="shared" si="6"/>
        <v>0</v>
      </c>
      <c r="R21" s="43">
        <f t="shared" si="6"/>
        <v>0</v>
      </c>
      <c r="S21" s="44">
        <f t="shared" si="6"/>
        <v>0</v>
      </c>
      <c r="T21" s="45">
        <f t="shared" ca="1" si="7"/>
        <v>20</v>
      </c>
      <c r="U21" s="46">
        <v>8000</v>
      </c>
      <c r="V21" s="47">
        <v>8000</v>
      </c>
      <c r="W21" s="47">
        <v>8000</v>
      </c>
      <c r="X21" s="47">
        <v>8000</v>
      </c>
      <c r="Y21" s="47">
        <v>8000</v>
      </c>
      <c r="Z21" s="47">
        <v>8000</v>
      </c>
      <c r="AA21" s="48">
        <v>8000</v>
      </c>
      <c r="AB21" s="49">
        <f t="shared" ca="1" si="8"/>
        <v>0</v>
      </c>
      <c r="AC21" s="50">
        <f t="shared" ca="1" si="8"/>
        <v>0</v>
      </c>
      <c r="AD21" s="50">
        <f t="shared" ca="1" si="8"/>
        <v>0</v>
      </c>
      <c r="AE21" s="50">
        <f t="shared" ca="1" si="8"/>
        <v>160000</v>
      </c>
      <c r="AF21" s="50">
        <f t="shared" ca="1" si="8"/>
        <v>0</v>
      </c>
      <c r="AG21" s="50">
        <f t="shared" ca="1" si="8"/>
        <v>0</v>
      </c>
      <c r="AH21" s="51">
        <f t="shared" ca="1" si="8"/>
        <v>0</v>
      </c>
      <c r="AI21" s="114">
        <f t="shared" ca="1" si="9"/>
        <v>160000</v>
      </c>
      <c r="AJ21" s="49">
        <f t="shared" ca="1" si="10"/>
        <v>0</v>
      </c>
      <c r="AK21" s="50">
        <f t="shared" ca="1" si="10"/>
        <v>0</v>
      </c>
      <c r="AL21" s="50">
        <f t="shared" ca="1" si="10"/>
        <v>0</v>
      </c>
      <c r="AM21" s="50">
        <f t="shared" ca="1" si="10"/>
        <v>71.64</v>
      </c>
      <c r="AN21" s="50">
        <f t="shared" ca="1" si="10"/>
        <v>0</v>
      </c>
      <c r="AO21" s="50">
        <f t="shared" ca="1" si="10"/>
        <v>0</v>
      </c>
      <c r="AP21" s="51">
        <f t="shared" ca="1" si="10"/>
        <v>0</v>
      </c>
      <c r="AQ21" s="52">
        <f t="shared" ca="1" si="11"/>
        <v>71.64</v>
      </c>
      <c r="AR21" s="49" t="str">
        <f t="shared" ca="1" si="12"/>
        <v/>
      </c>
      <c r="AS21" s="50" t="str">
        <f t="shared" ca="1" si="12"/>
        <v/>
      </c>
      <c r="AT21" s="50" t="str">
        <f t="shared" ca="1" si="12"/>
        <v/>
      </c>
      <c r="AU21" s="50">
        <f t="shared" ca="1" si="12"/>
        <v>2233.3891680625347</v>
      </c>
      <c r="AV21" s="50" t="str">
        <f t="shared" ca="1" si="12"/>
        <v/>
      </c>
      <c r="AW21" s="50" t="str">
        <f t="shared" ca="1" si="12"/>
        <v/>
      </c>
      <c r="AX21" s="51" t="str">
        <f t="shared" ca="1" si="12"/>
        <v/>
      </c>
      <c r="AY21" s="52">
        <f t="shared" ca="1" si="12"/>
        <v>2233.3891680625347</v>
      </c>
      <c r="AZ21" s="37">
        <f t="shared" si="15"/>
        <v>6633.4991708126026</v>
      </c>
      <c r="BA21" s="37">
        <f t="shared" si="13"/>
        <v>5555.5555555555557</v>
      </c>
      <c r="BB21" s="37">
        <f t="shared" si="13"/>
        <v>3072.196620583717</v>
      </c>
      <c r="BC21" s="37">
        <f t="shared" si="13"/>
        <v>2233.3891680625347</v>
      </c>
      <c r="BD21" s="37">
        <f t="shared" si="13"/>
        <v>3122.5604996096799</v>
      </c>
      <c r="BE21" s="37">
        <f t="shared" si="13"/>
        <v>5979.0732436472344</v>
      </c>
      <c r="BF21" s="133">
        <f t="shared" si="13"/>
        <v>2807.0175438596489</v>
      </c>
      <c r="BG21" s="134">
        <f t="shared" si="16"/>
        <v>0</v>
      </c>
      <c r="BH21" s="134">
        <f t="shared" si="17"/>
        <v>0</v>
      </c>
      <c r="BI21" s="134">
        <f t="shared" si="18"/>
        <v>0</v>
      </c>
      <c r="BJ21" s="134">
        <f t="shared" si="19"/>
        <v>5</v>
      </c>
      <c r="BK21" s="134">
        <f t="shared" si="20"/>
        <v>0</v>
      </c>
      <c r="BL21" s="134">
        <f t="shared" si="21"/>
        <v>0</v>
      </c>
      <c r="BM21" s="134">
        <f t="shared" si="22"/>
        <v>0</v>
      </c>
    </row>
    <row r="22" spans="2:65" ht="15" thickBot="1">
      <c r="B22" s="3" t="s">
        <v>52</v>
      </c>
      <c r="C22" s="39">
        <v>0.66666666666666663</v>
      </c>
      <c r="D22" s="40">
        <v>0.70833333333333337</v>
      </c>
      <c r="E22" s="181">
        <v>0.42299999999999999</v>
      </c>
      <c r="F22" s="181">
        <v>0.72099999999999997</v>
      </c>
      <c r="G22" s="181">
        <v>0.65900000000000003</v>
      </c>
      <c r="H22" s="181">
        <v>0.40699999999999997</v>
      </c>
      <c r="I22" s="181">
        <v>0.72199999999999998</v>
      </c>
      <c r="J22" s="181">
        <v>0.36499999999999999</v>
      </c>
      <c r="K22" s="181">
        <v>0.40100000000000002</v>
      </c>
      <c r="L22" s="41">
        <f t="shared" ca="1" si="5"/>
        <v>504</v>
      </c>
      <c r="M22" s="42">
        <f t="shared" si="6"/>
        <v>0</v>
      </c>
      <c r="N22" s="43">
        <f t="shared" si="6"/>
        <v>8</v>
      </c>
      <c r="O22" s="43">
        <f t="shared" si="6"/>
        <v>5</v>
      </c>
      <c r="P22" s="43">
        <f t="shared" si="6"/>
        <v>0</v>
      </c>
      <c r="Q22" s="43">
        <f t="shared" si="6"/>
        <v>8</v>
      </c>
      <c r="R22" s="43">
        <f t="shared" si="6"/>
        <v>0</v>
      </c>
      <c r="S22" s="44">
        <f t="shared" si="6"/>
        <v>0</v>
      </c>
      <c r="T22" s="45">
        <f t="shared" ca="1" si="7"/>
        <v>84</v>
      </c>
      <c r="U22" s="46">
        <v>8000</v>
      </c>
      <c r="V22" s="47">
        <v>8000</v>
      </c>
      <c r="W22" s="47">
        <v>8000</v>
      </c>
      <c r="X22" s="47">
        <v>8000</v>
      </c>
      <c r="Y22" s="47">
        <v>8000</v>
      </c>
      <c r="Z22" s="47">
        <v>8000</v>
      </c>
      <c r="AA22" s="48">
        <v>8000</v>
      </c>
      <c r="AB22" s="49">
        <f t="shared" ca="1" si="8"/>
        <v>0</v>
      </c>
      <c r="AC22" s="50">
        <f t="shared" ca="1" si="8"/>
        <v>256000</v>
      </c>
      <c r="AD22" s="50">
        <f t="shared" ca="1" si="8"/>
        <v>160000</v>
      </c>
      <c r="AE22" s="50">
        <f t="shared" ca="1" si="8"/>
        <v>0</v>
      </c>
      <c r="AF22" s="50">
        <f t="shared" ca="1" si="8"/>
        <v>256000</v>
      </c>
      <c r="AG22" s="50">
        <f t="shared" ca="1" si="8"/>
        <v>0</v>
      </c>
      <c r="AH22" s="51">
        <f t="shared" ca="1" si="8"/>
        <v>0</v>
      </c>
      <c r="AI22" s="114">
        <f t="shared" ca="1" si="9"/>
        <v>672000</v>
      </c>
      <c r="AJ22" s="49">
        <f t="shared" ca="1" si="10"/>
        <v>0</v>
      </c>
      <c r="AK22" s="50">
        <f t="shared" ca="1" si="10"/>
        <v>138.43199999999999</v>
      </c>
      <c r="AL22" s="50">
        <f t="shared" ca="1" si="10"/>
        <v>79.08</v>
      </c>
      <c r="AM22" s="50">
        <f t="shared" ca="1" si="10"/>
        <v>0</v>
      </c>
      <c r="AN22" s="50">
        <f t="shared" ca="1" si="10"/>
        <v>138.624</v>
      </c>
      <c r="AO22" s="50">
        <f t="shared" ca="1" si="10"/>
        <v>0</v>
      </c>
      <c r="AP22" s="51">
        <f t="shared" ca="1" si="10"/>
        <v>0</v>
      </c>
      <c r="AQ22" s="52">
        <f t="shared" ca="1" si="11"/>
        <v>356.13599999999997</v>
      </c>
      <c r="AR22" s="49" t="str">
        <f t="shared" ca="1" si="12"/>
        <v/>
      </c>
      <c r="AS22" s="50">
        <f t="shared" ca="1" si="12"/>
        <v>1849.283402681461</v>
      </c>
      <c r="AT22" s="50">
        <f t="shared" ca="1" si="12"/>
        <v>2023.2675771370764</v>
      </c>
      <c r="AU22" s="50" t="str">
        <f t="shared" ca="1" si="12"/>
        <v/>
      </c>
      <c r="AV22" s="50">
        <f t="shared" ca="1" si="12"/>
        <v>1846.7220683287167</v>
      </c>
      <c r="AW22" s="50" t="str">
        <f t="shared" ca="1" si="12"/>
        <v/>
      </c>
      <c r="AX22" s="51" t="str">
        <f t="shared" ca="1" si="12"/>
        <v/>
      </c>
      <c r="AY22" s="52">
        <f t="shared" ca="1" si="12"/>
        <v>1886.9196037468835</v>
      </c>
      <c r="AZ22" s="37">
        <f t="shared" si="15"/>
        <v>3152.0882584712372</v>
      </c>
      <c r="BA22" s="37">
        <f t="shared" si="13"/>
        <v>1849.283402681461</v>
      </c>
      <c r="BB22" s="37">
        <f t="shared" si="13"/>
        <v>2023.2675771370762</v>
      </c>
      <c r="BC22" s="37">
        <f t="shared" si="13"/>
        <v>3276.0032760032759</v>
      </c>
      <c r="BD22" s="37">
        <f t="shared" si="13"/>
        <v>1846.7220683287164</v>
      </c>
      <c r="BE22" s="37">
        <f t="shared" si="13"/>
        <v>3652.9680365296804</v>
      </c>
      <c r="BF22" s="133">
        <f t="shared" si="13"/>
        <v>3325.0207813798834</v>
      </c>
      <c r="BG22" s="134">
        <f t="shared" si="16"/>
        <v>0</v>
      </c>
      <c r="BH22" s="134">
        <f t="shared" si="17"/>
        <v>8</v>
      </c>
      <c r="BI22" s="134">
        <f t="shared" si="18"/>
        <v>5</v>
      </c>
      <c r="BJ22" s="134">
        <f t="shared" si="19"/>
        <v>0</v>
      </c>
      <c r="BK22" s="134">
        <f t="shared" si="20"/>
        <v>8</v>
      </c>
      <c r="BL22" s="134">
        <f t="shared" si="21"/>
        <v>0</v>
      </c>
      <c r="BM22" s="134">
        <f t="shared" si="22"/>
        <v>0</v>
      </c>
    </row>
    <row r="23" spans="2:65" ht="15" thickBot="1">
      <c r="B23" s="3" t="s">
        <v>52</v>
      </c>
      <c r="C23" s="39">
        <v>0.70833333333333337</v>
      </c>
      <c r="D23" s="40">
        <v>0.75</v>
      </c>
      <c r="E23" s="181">
        <v>0.249</v>
      </c>
      <c r="F23" s="181">
        <v>0.76700000000000002</v>
      </c>
      <c r="G23" s="181">
        <v>0.53200000000000003</v>
      </c>
      <c r="H23" s="181">
        <v>0.45700000000000002</v>
      </c>
      <c r="I23" s="181">
        <v>0.40899999999999997</v>
      </c>
      <c r="J23" s="181">
        <v>0.29399999999999998</v>
      </c>
      <c r="K23" s="181">
        <v>0.56799999999999995</v>
      </c>
      <c r="L23" s="41">
        <f t="shared" ca="1" si="5"/>
        <v>120</v>
      </c>
      <c r="M23" s="42">
        <f t="shared" si="6"/>
        <v>0</v>
      </c>
      <c r="N23" s="43">
        <f t="shared" si="6"/>
        <v>5</v>
      </c>
      <c r="O23" s="43">
        <f t="shared" si="6"/>
        <v>0</v>
      </c>
      <c r="P23" s="43">
        <f t="shared" si="6"/>
        <v>0</v>
      </c>
      <c r="Q23" s="43">
        <f t="shared" si="6"/>
        <v>0</v>
      </c>
      <c r="R23" s="43">
        <f t="shared" si="6"/>
        <v>0</v>
      </c>
      <c r="S23" s="44">
        <f t="shared" si="6"/>
        <v>0</v>
      </c>
      <c r="T23" s="45">
        <f t="shared" ca="1" si="7"/>
        <v>20</v>
      </c>
      <c r="U23" s="46">
        <v>9500</v>
      </c>
      <c r="V23" s="47">
        <v>9500</v>
      </c>
      <c r="W23" s="47">
        <v>9500</v>
      </c>
      <c r="X23" s="47">
        <v>9500</v>
      </c>
      <c r="Y23" s="47">
        <v>9500</v>
      </c>
      <c r="Z23" s="47">
        <v>9500</v>
      </c>
      <c r="AA23" s="48">
        <v>9500</v>
      </c>
      <c r="AB23" s="49">
        <f t="shared" ca="1" si="8"/>
        <v>0</v>
      </c>
      <c r="AC23" s="50">
        <f t="shared" ca="1" si="8"/>
        <v>190000</v>
      </c>
      <c r="AD23" s="50">
        <f t="shared" ca="1" si="8"/>
        <v>0</v>
      </c>
      <c r="AE23" s="50">
        <f t="shared" ca="1" si="8"/>
        <v>0</v>
      </c>
      <c r="AF23" s="50">
        <f t="shared" ca="1" si="8"/>
        <v>0</v>
      </c>
      <c r="AG23" s="50">
        <f t="shared" ca="1" si="8"/>
        <v>0</v>
      </c>
      <c r="AH23" s="51">
        <f t="shared" ca="1" si="8"/>
        <v>0</v>
      </c>
      <c r="AI23" s="114">
        <f t="shared" ca="1" si="9"/>
        <v>190000</v>
      </c>
      <c r="AJ23" s="49">
        <f t="shared" ca="1" si="10"/>
        <v>0</v>
      </c>
      <c r="AK23" s="50">
        <f t="shared" ca="1" si="10"/>
        <v>92.04</v>
      </c>
      <c r="AL23" s="50">
        <f t="shared" ca="1" si="10"/>
        <v>0</v>
      </c>
      <c r="AM23" s="50">
        <f t="shared" ca="1" si="10"/>
        <v>0</v>
      </c>
      <c r="AN23" s="50">
        <f t="shared" ca="1" si="10"/>
        <v>0</v>
      </c>
      <c r="AO23" s="50">
        <f t="shared" ca="1" si="10"/>
        <v>0</v>
      </c>
      <c r="AP23" s="51">
        <f t="shared" ca="1" si="10"/>
        <v>0</v>
      </c>
      <c r="AQ23" s="52">
        <f t="shared" ca="1" si="11"/>
        <v>92.04</v>
      </c>
      <c r="AR23" s="49" t="str">
        <f t="shared" ca="1" si="12"/>
        <v/>
      </c>
      <c r="AS23" s="50">
        <f t="shared" ca="1" si="12"/>
        <v>2064.3198609300302</v>
      </c>
      <c r="AT23" s="50" t="str">
        <f t="shared" ca="1" si="12"/>
        <v/>
      </c>
      <c r="AU23" s="50" t="str">
        <f t="shared" ca="1" si="12"/>
        <v/>
      </c>
      <c r="AV23" s="50" t="str">
        <f t="shared" ca="1" si="12"/>
        <v/>
      </c>
      <c r="AW23" s="50" t="str">
        <f t="shared" ca="1" si="12"/>
        <v/>
      </c>
      <c r="AX23" s="51" t="str">
        <f t="shared" ca="1" si="12"/>
        <v/>
      </c>
      <c r="AY23" s="52">
        <f t="shared" ca="1" si="12"/>
        <v>2064.3198609300302</v>
      </c>
      <c r="AZ23" s="37">
        <f t="shared" si="15"/>
        <v>6358.7684069611778</v>
      </c>
      <c r="BA23" s="37">
        <f t="shared" si="13"/>
        <v>2064.3198609300302</v>
      </c>
      <c r="BB23" s="37">
        <f t="shared" si="13"/>
        <v>2976.1904761904757</v>
      </c>
      <c r="BC23" s="37">
        <f t="shared" si="13"/>
        <v>3464.6243617797227</v>
      </c>
      <c r="BD23" s="37">
        <f t="shared" si="13"/>
        <v>3871.2306438467808</v>
      </c>
      <c r="BE23" s="37">
        <f t="shared" si="13"/>
        <v>5385.4875283446709</v>
      </c>
      <c r="BF23" s="133">
        <f t="shared" si="13"/>
        <v>2787.5586854460093</v>
      </c>
      <c r="BG23" s="134">
        <f t="shared" si="16"/>
        <v>0</v>
      </c>
      <c r="BH23" s="134">
        <f t="shared" si="17"/>
        <v>5</v>
      </c>
      <c r="BI23" s="134">
        <f t="shared" si="18"/>
        <v>0</v>
      </c>
      <c r="BJ23" s="134">
        <f t="shared" si="19"/>
        <v>0</v>
      </c>
      <c r="BK23" s="134">
        <f t="shared" si="20"/>
        <v>0</v>
      </c>
      <c r="BL23" s="134">
        <f t="shared" si="21"/>
        <v>0</v>
      </c>
      <c r="BM23" s="134">
        <f t="shared" si="22"/>
        <v>0</v>
      </c>
    </row>
    <row r="24" spans="2:65" ht="15" thickBot="1">
      <c r="B24" s="3" t="s">
        <v>48</v>
      </c>
      <c r="C24" s="39">
        <v>0.75</v>
      </c>
      <c r="D24" s="40">
        <v>0.79166666666666663</v>
      </c>
      <c r="E24" s="181">
        <v>0.498</v>
      </c>
      <c r="F24" s="181">
        <v>0.7</v>
      </c>
      <c r="G24" s="181">
        <v>0.48399999999999999</v>
      </c>
      <c r="H24" s="181">
        <v>0.71499999999999997</v>
      </c>
      <c r="I24" s="181">
        <v>0.48099999999999998</v>
      </c>
      <c r="J24" s="181">
        <v>0.45200000000000001</v>
      </c>
      <c r="K24" s="181">
        <v>0.59399999999999997</v>
      </c>
      <c r="L24" s="41">
        <f t="shared" ca="1" si="5"/>
        <v>0</v>
      </c>
      <c r="M24" s="42">
        <f t="shared" si="6"/>
        <v>0</v>
      </c>
      <c r="N24" s="43">
        <f t="shared" si="6"/>
        <v>0</v>
      </c>
      <c r="O24" s="43">
        <f t="shared" si="6"/>
        <v>0</v>
      </c>
      <c r="P24" s="43">
        <f t="shared" si="6"/>
        <v>0</v>
      </c>
      <c r="Q24" s="43">
        <f t="shared" si="6"/>
        <v>0</v>
      </c>
      <c r="R24" s="43">
        <f t="shared" si="6"/>
        <v>0</v>
      </c>
      <c r="S24" s="44">
        <f t="shared" si="6"/>
        <v>0</v>
      </c>
      <c r="T24" s="45">
        <f t="shared" ca="1" si="7"/>
        <v>0</v>
      </c>
      <c r="U24" s="46">
        <v>14000</v>
      </c>
      <c r="V24" s="47">
        <v>14000</v>
      </c>
      <c r="W24" s="47">
        <v>14000</v>
      </c>
      <c r="X24" s="47">
        <v>14000</v>
      </c>
      <c r="Y24" s="47">
        <v>14000</v>
      </c>
      <c r="Z24" s="47">
        <v>14000</v>
      </c>
      <c r="AA24" s="48">
        <v>14000</v>
      </c>
      <c r="AB24" s="49">
        <f t="shared" ca="1" si="8"/>
        <v>0</v>
      </c>
      <c r="AC24" s="50">
        <f t="shared" ca="1" si="8"/>
        <v>0</v>
      </c>
      <c r="AD24" s="50">
        <f t="shared" ca="1" si="8"/>
        <v>0</v>
      </c>
      <c r="AE24" s="50">
        <f t="shared" ca="1" si="8"/>
        <v>0</v>
      </c>
      <c r="AF24" s="50">
        <f t="shared" ca="1" si="8"/>
        <v>0</v>
      </c>
      <c r="AG24" s="50">
        <f t="shared" ca="1" si="8"/>
        <v>0</v>
      </c>
      <c r="AH24" s="51">
        <f t="shared" ca="1" si="8"/>
        <v>0</v>
      </c>
      <c r="AI24" s="114">
        <f t="shared" ca="1" si="9"/>
        <v>0</v>
      </c>
      <c r="AJ24" s="49">
        <f t="shared" ca="1" si="10"/>
        <v>0</v>
      </c>
      <c r="AK24" s="50">
        <f t="shared" ca="1" si="10"/>
        <v>0</v>
      </c>
      <c r="AL24" s="50">
        <f t="shared" ca="1" si="10"/>
        <v>0</v>
      </c>
      <c r="AM24" s="50">
        <f t="shared" ca="1" si="10"/>
        <v>0</v>
      </c>
      <c r="AN24" s="50">
        <f t="shared" ca="1" si="10"/>
        <v>0</v>
      </c>
      <c r="AO24" s="50">
        <f t="shared" ca="1" si="10"/>
        <v>0</v>
      </c>
      <c r="AP24" s="51">
        <f t="shared" ca="1" si="10"/>
        <v>0</v>
      </c>
      <c r="AQ24" s="52">
        <f t="shared" ca="1" si="11"/>
        <v>0</v>
      </c>
      <c r="AR24" s="49" t="str">
        <f t="shared" ca="1" si="12"/>
        <v/>
      </c>
      <c r="AS24" s="50" t="str">
        <f t="shared" ca="1" si="12"/>
        <v/>
      </c>
      <c r="AT24" s="50" t="str">
        <f t="shared" ca="1" si="12"/>
        <v/>
      </c>
      <c r="AU24" s="50" t="str">
        <f t="shared" ca="1" si="12"/>
        <v/>
      </c>
      <c r="AV24" s="50" t="str">
        <f t="shared" ca="1" si="12"/>
        <v/>
      </c>
      <c r="AW24" s="50" t="str">
        <f t="shared" ca="1" si="12"/>
        <v/>
      </c>
      <c r="AX24" s="51" t="str">
        <f t="shared" ca="1" si="12"/>
        <v/>
      </c>
      <c r="AY24" s="52" t="str">
        <f t="shared" ca="1" si="12"/>
        <v/>
      </c>
      <c r="AZ24" s="37">
        <f t="shared" si="15"/>
        <v>4685.4082998661315</v>
      </c>
      <c r="BA24" s="37">
        <f t="shared" si="13"/>
        <v>3333.3333333333339</v>
      </c>
      <c r="BB24" s="37">
        <f t="shared" si="13"/>
        <v>4820.9366391184576</v>
      </c>
      <c r="BC24" s="37">
        <f t="shared" si="13"/>
        <v>3263.4032634032637</v>
      </c>
      <c r="BD24" s="37">
        <f t="shared" si="13"/>
        <v>4851.0048510048518</v>
      </c>
      <c r="BE24" s="37">
        <f t="shared" si="13"/>
        <v>5162.2418879056049</v>
      </c>
      <c r="BF24" s="133">
        <f t="shared" si="13"/>
        <v>3928.1705948372619</v>
      </c>
      <c r="BG24" s="134">
        <f t="shared" si="16"/>
        <v>0</v>
      </c>
      <c r="BH24" s="134">
        <f t="shared" si="17"/>
        <v>0</v>
      </c>
      <c r="BI24" s="134">
        <f t="shared" si="18"/>
        <v>0</v>
      </c>
      <c r="BJ24" s="134">
        <f t="shared" si="19"/>
        <v>0</v>
      </c>
      <c r="BK24" s="134">
        <f t="shared" si="20"/>
        <v>0</v>
      </c>
      <c r="BL24" s="134">
        <f t="shared" si="21"/>
        <v>0</v>
      </c>
      <c r="BM24" s="134">
        <f t="shared" si="22"/>
        <v>0</v>
      </c>
    </row>
    <row r="25" spans="2:65" ht="15" thickBot="1">
      <c r="B25" s="3" t="s">
        <v>48</v>
      </c>
      <c r="C25" s="39">
        <v>0.79166666666666663</v>
      </c>
      <c r="D25" s="40">
        <v>0.83333333333333337</v>
      </c>
      <c r="E25" s="181">
        <v>0.64800000000000002</v>
      </c>
      <c r="F25" s="181">
        <v>0.54600000000000004</v>
      </c>
      <c r="G25" s="181">
        <v>0.95299999999999996</v>
      </c>
      <c r="H25" s="181">
        <v>0.72599999999999998</v>
      </c>
      <c r="I25" s="181">
        <v>0.50900000000000001</v>
      </c>
      <c r="J25" s="181">
        <v>0.77</v>
      </c>
      <c r="K25" s="181">
        <v>0.84099999999999997</v>
      </c>
      <c r="L25" s="41">
        <f t="shared" ca="1" si="5"/>
        <v>0</v>
      </c>
      <c r="M25" s="42">
        <f t="shared" si="6"/>
        <v>0</v>
      </c>
      <c r="N25" s="43">
        <f t="shared" si="6"/>
        <v>0</v>
      </c>
      <c r="O25" s="43">
        <f t="shared" si="6"/>
        <v>0</v>
      </c>
      <c r="P25" s="43">
        <f t="shared" si="6"/>
        <v>0</v>
      </c>
      <c r="Q25" s="43">
        <f t="shared" si="6"/>
        <v>0</v>
      </c>
      <c r="R25" s="43">
        <f t="shared" si="6"/>
        <v>0</v>
      </c>
      <c r="S25" s="44">
        <f t="shared" si="6"/>
        <v>0</v>
      </c>
      <c r="T25" s="45">
        <f t="shared" ca="1" si="7"/>
        <v>0</v>
      </c>
      <c r="U25" s="46">
        <v>38000</v>
      </c>
      <c r="V25" s="47">
        <v>38000</v>
      </c>
      <c r="W25" s="47">
        <v>38000</v>
      </c>
      <c r="X25" s="47">
        <v>38000</v>
      </c>
      <c r="Y25" s="47">
        <v>38000</v>
      </c>
      <c r="Z25" s="47">
        <v>38000</v>
      </c>
      <c r="AA25" s="48">
        <v>38000</v>
      </c>
      <c r="AB25" s="49">
        <f t="shared" ca="1" si="8"/>
        <v>0</v>
      </c>
      <c r="AC25" s="50">
        <f t="shared" ca="1" si="8"/>
        <v>0</v>
      </c>
      <c r="AD25" s="50">
        <f t="shared" ca="1" si="8"/>
        <v>0</v>
      </c>
      <c r="AE25" s="50">
        <f t="shared" ca="1" si="8"/>
        <v>0</v>
      </c>
      <c r="AF25" s="50">
        <f t="shared" ca="1" si="8"/>
        <v>0</v>
      </c>
      <c r="AG25" s="50">
        <f t="shared" ca="1" si="8"/>
        <v>0</v>
      </c>
      <c r="AH25" s="51">
        <f t="shared" ca="1" si="8"/>
        <v>0</v>
      </c>
      <c r="AI25" s="114">
        <f t="shared" ca="1" si="9"/>
        <v>0</v>
      </c>
      <c r="AJ25" s="49">
        <f t="shared" ca="1" si="10"/>
        <v>0</v>
      </c>
      <c r="AK25" s="50">
        <f t="shared" ca="1" si="10"/>
        <v>0</v>
      </c>
      <c r="AL25" s="50">
        <f t="shared" ca="1" si="10"/>
        <v>0</v>
      </c>
      <c r="AM25" s="50">
        <f t="shared" ca="1" si="10"/>
        <v>0</v>
      </c>
      <c r="AN25" s="50">
        <f t="shared" ca="1" si="10"/>
        <v>0</v>
      </c>
      <c r="AO25" s="50">
        <f t="shared" ca="1" si="10"/>
        <v>0</v>
      </c>
      <c r="AP25" s="51">
        <f t="shared" ca="1" si="10"/>
        <v>0</v>
      </c>
      <c r="AQ25" s="52">
        <f t="shared" ca="1" si="11"/>
        <v>0</v>
      </c>
      <c r="AR25" s="49" t="str">
        <f t="shared" ca="1" si="12"/>
        <v/>
      </c>
      <c r="AS25" s="50" t="str">
        <f t="shared" ca="1" si="12"/>
        <v/>
      </c>
      <c r="AT25" s="50" t="str">
        <f t="shared" ca="1" si="12"/>
        <v/>
      </c>
      <c r="AU25" s="50" t="str">
        <f t="shared" ca="1" si="12"/>
        <v/>
      </c>
      <c r="AV25" s="50" t="str">
        <f t="shared" ca="1" si="12"/>
        <v/>
      </c>
      <c r="AW25" s="50" t="str">
        <f t="shared" ca="1" si="12"/>
        <v/>
      </c>
      <c r="AX25" s="51" t="str">
        <f t="shared" ca="1" si="12"/>
        <v/>
      </c>
      <c r="AY25" s="52" t="str">
        <f t="shared" ca="1" si="12"/>
        <v/>
      </c>
      <c r="AZ25" s="37">
        <f t="shared" si="15"/>
        <v>9773.6625514403277</v>
      </c>
      <c r="BA25" s="37">
        <f t="shared" si="13"/>
        <v>11599.511599511598</v>
      </c>
      <c r="BB25" s="37">
        <f t="shared" si="13"/>
        <v>6645.6803077999302</v>
      </c>
      <c r="BC25" s="37">
        <f t="shared" si="13"/>
        <v>8723.5996326905424</v>
      </c>
      <c r="BD25" s="37">
        <f t="shared" si="13"/>
        <v>12442.698100851341</v>
      </c>
      <c r="BE25" s="37">
        <f t="shared" si="13"/>
        <v>8225.1082251082244</v>
      </c>
      <c r="BF25" s="133">
        <f t="shared" si="13"/>
        <v>7530.7173999207289</v>
      </c>
      <c r="BG25" s="134">
        <f t="shared" si="16"/>
        <v>0</v>
      </c>
      <c r="BH25" s="134">
        <f t="shared" si="17"/>
        <v>0</v>
      </c>
      <c r="BI25" s="134">
        <f t="shared" si="18"/>
        <v>0</v>
      </c>
      <c r="BJ25" s="134">
        <f t="shared" si="19"/>
        <v>0</v>
      </c>
      <c r="BK25" s="134">
        <f t="shared" si="20"/>
        <v>0</v>
      </c>
      <c r="BL25" s="134">
        <f t="shared" si="21"/>
        <v>0</v>
      </c>
      <c r="BM25" s="134">
        <f t="shared" si="22"/>
        <v>0</v>
      </c>
    </row>
    <row r="26" spans="2:65" ht="15" thickBot="1">
      <c r="B26" s="3" t="s">
        <v>47</v>
      </c>
      <c r="C26" s="39">
        <v>0.83333333333333337</v>
      </c>
      <c r="D26" s="40">
        <v>0.875</v>
      </c>
      <c r="E26" s="181">
        <v>0.502</v>
      </c>
      <c r="F26" s="181">
        <v>0.70599999999999996</v>
      </c>
      <c r="G26" s="181">
        <v>0.746</v>
      </c>
      <c r="H26" s="181">
        <v>0.53800000000000003</v>
      </c>
      <c r="I26" s="181">
        <v>0.79100000000000004</v>
      </c>
      <c r="J26" s="181">
        <v>0.503</v>
      </c>
      <c r="K26" s="181">
        <v>0.69799999999999995</v>
      </c>
      <c r="L26" s="41">
        <f t="shared" ca="1" si="5"/>
        <v>0</v>
      </c>
      <c r="M26" s="42">
        <f t="shared" si="6"/>
        <v>0</v>
      </c>
      <c r="N26" s="43">
        <f t="shared" si="6"/>
        <v>0</v>
      </c>
      <c r="O26" s="43">
        <f t="shared" si="6"/>
        <v>0</v>
      </c>
      <c r="P26" s="43">
        <f t="shared" si="6"/>
        <v>0</v>
      </c>
      <c r="Q26" s="43">
        <f t="shared" si="6"/>
        <v>0</v>
      </c>
      <c r="R26" s="43">
        <f t="shared" si="6"/>
        <v>0</v>
      </c>
      <c r="S26" s="44">
        <f t="shared" si="6"/>
        <v>0</v>
      </c>
      <c r="T26" s="45">
        <f t="shared" ca="1" si="7"/>
        <v>0</v>
      </c>
      <c r="U26" s="46">
        <v>60000</v>
      </c>
      <c r="V26" s="47">
        <v>60000</v>
      </c>
      <c r="W26" s="47">
        <v>60000</v>
      </c>
      <c r="X26" s="47">
        <v>60000</v>
      </c>
      <c r="Y26" s="47">
        <v>60000</v>
      </c>
      <c r="Z26" s="47">
        <v>60000</v>
      </c>
      <c r="AA26" s="48">
        <v>60000</v>
      </c>
      <c r="AB26" s="49">
        <f t="shared" ca="1" si="8"/>
        <v>0</v>
      </c>
      <c r="AC26" s="50">
        <f t="shared" ca="1" si="8"/>
        <v>0</v>
      </c>
      <c r="AD26" s="50">
        <f t="shared" ca="1" si="8"/>
        <v>0</v>
      </c>
      <c r="AE26" s="50">
        <f t="shared" ca="1" si="8"/>
        <v>0</v>
      </c>
      <c r="AF26" s="50">
        <f t="shared" ca="1" si="8"/>
        <v>0</v>
      </c>
      <c r="AG26" s="50">
        <f t="shared" ca="1" si="8"/>
        <v>0</v>
      </c>
      <c r="AH26" s="51">
        <f t="shared" ca="1" si="8"/>
        <v>0</v>
      </c>
      <c r="AI26" s="114">
        <f t="shared" ca="1" si="9"/>
        <v>0</v>
      </c>
      <c r="AJ26" s="49">
        <f t="shared" ca="1" si="10"/>
        <v>0</v>
      </c>
      <c r="AK26" s="50">
        <f t="shared" ca="1" si="10"/>
        <v>0</v>
      </c>
      <c r="AL26" s="50">
        <f t="shared" ca="1" si="10"/>
        <v>0</v>
      </c>
      <c r="AM26" s="50">
        <f t="shared" ca="1" si="10"/>
        <v>0</v>
      </c>
      <c r="AN26" s="50">
        <f t="shared" ca="1" si="10"/>
        <v>0</v>
      </c>
      <c r="AO26" s="50">
        <f t="shared" ca="1" si="10"/>
        <v>0</v>
      </c>
      <c r="AP26" s="51">
        <f t="shared" ca="1" si="10"/>
        <v>0</v>
      </c>
      <c r="AQ26" s="52">
        <f t="shared" ca="1" si="11"/>
        <v>0</v>
      </c>
      <c r="AR26" s="49" t="str">
        <f t="shared" ca="1" si="12"/>
        <v/>
      </c>
      <c r="AS26" s="50" t="str">
        <f t="shared" ca="1" si="12"/>
        <v/>
      </c>
      <c r="AT26" s="50" t="str">
        <f t="shared" ca="1" si="12"/>
        <v/>
      </c>
      <c r="AU26" s="50" t="str">
        <f t="shared" ca="1" si="12"/>
        <v/>
      </c>
      <c r="AV26" s="50" t="str">
        <f t="shared" ca="1" si="12"/>
        <v/>
      </c>
      <c r="AW26" s="50" t="str">
        <f t="shared" ca="1" si="12"/>
        <v/>
      </c>
      <c r="AX26" s="51" t="str">
        <f t="shared" ca="1" si="12"/>
        <v/>
      </c>
      <c r="AY26" s="52" t="str">
        <f t="shared" ca="1" si="12"/>
        <v/>
      </c>
      <c r="AZ26" s="37">
        <f t="shared" si="15"/>
        <v>19920.318725099602</v>
      </c>
      <c r="BA26" s="37">
        <f t="shared" si="13"/>
        <v>14164.3059490085</v>
      </c>
      <c r="BB26" s="37">
        <f t="shared" si="13"/>
        <v>13404.825737265415</v>
      </c>
      <c r="BC26" s="37">
        <f t="shared" si="13"/>
        <v>18587.360594795537</v>
      </c>
      <c r="BD26" s="37">
        <f t="shared" si="13"/>
        <v>12642.225031605562</v>
      </c>
      <c r="BE26" s="37">
        <f t="shared" si="13"/>
        <v>19880.715705765408</v>
      </c>
      <c r="BF26" s="133">
        <f t="shared" si="13"/>
        <v>14326.647564469915</v>
      </c>
      <c r="BG26" s="134">
        <f t="shared" si="16"/>
        <v>0</v>
      </c>
      <c r="BH26" s="134">
        <f t="shared" si="17"/>
        <v>0</v>
      </c>
      <c r="BI26" s="134">
        <f t="shared" si="18"/>
        <v>0</v>
      </c>
      <c r="BJ26" s="134">
        <f t="shared" si="19"/>
        <v>0</v>
      </c>
      <c r="BK26" s="134">
        <f t="shared" si="20"/>
        <v>0</v>
      </c>
      <c r="BL26" s="134">
        <f t="shared" si="21"/>
        <v>0</v>
      </c>
      <c r="BM26" s="134">
        <f t="shared" si="22"/>
        <v>0</v>
      </c>
    </row>
    <row r="27" spans="2:65" ht="15" thickBot="1">
      <c r="B27" s="3" t="s">
        <v>47</v>
      </c>
      <c r="C27" s="39">
        <v>0.875</v>
      </c>
      <c r="D27" s="40">
        <v>0.91666666666666663</v>
      </c>
      <c r="E27" s="181">
        <v>0.94299999999999995</v>
      </c>
      <c r="F27" s="181">
        <v>0.92300000000000004</v>
      </c>
      <c r="G27" s="181">
        <v>1.091</v>
      </c>
      <c r="H27" s="181">
        <v>0.60899999999999999</v>
      </c>
      <c r="I27" s="181">
        <v>0.82199999999999995</v>
      </c>
      <c r="J27" s="181">
        <v>0.93500000000000005</v>
      </c>
      <c r="K27" s="181">
        <v>0.78500000000000003</v>
      </c>
      <c r="L27" s="41">
        <f t="shared" ca="1" si="5"/>
        <v>0</v>
      </c>
      <c r="M27" s="42">
        <f t="shared" si="6"/>
        <v>0</v>
      </c>
      <c r="N27" s="43">
        <f t="shared" si="6"/>
        <v>0</v>
      </c>
      <c r="O27" s="43">
        <f t="shared" si="6"/>
        <v>0</v>
      </c>
      <c r="P27" s="43">
        <f t="shared" si="6"/>
        <v>0</v>
      </c>
      <c r="Q27" s="43">
        <f t="shared" si="6"/>
        <v>0</v>
      </c>
      <c r="R27" s="43">
        <f t="shared" si="6"/>
        <v>0</v>
      </c>
      <c r="S27" s="44">
        <f t="shared" si="6"/>
        <v>0</v>
      </c>
      <c r="T27" s="45">
        <f t="shared" ca="1" si="7"/>
        <v>0</v>
      </c>
      <c r="U27" s="46">
        <v>60000</v>
      </c>
      <c r="V27" s="47">
        <v>60000</v>
      </c>
      <c r="W27" s="47">
        <v>60000</v>
      </c>
      <c r="X27" s="47">
        <v>60000</v>
      </c>
      <c r="Y27" s="47">
        <v>60000</v>
      </c>
      <c r="Z27" s="47">
        <v>60000</v>
      </c>
      <c r="AA27" s="48">
        <v>60000</v>
      </c>
      <c r="AB27" s="49">
        <f t="shared" ca="1" si="8"/>
        <v>0</v>
      </c>
      <c r="AC27" s="50">
        <f t="shared" ca="1" si="8"/>
        <v>0</v>
      </c>
      <c r="AD27" s="50">
        <f t="shared" ca="1" si="8"/>
        <v>0</v>
      </c>
      <c r="AE27" s="50">
        <f t="shared" ca="1" si="8"/>
        <v>0</v>
      </c>
      <c r="AF27" s="50">
        <f t="shared" ca="1" si="8"/>
        <v>0</v>
      </c>
      <c r="AG27" s="50">
        <f t="shared" ca="1" si="8"/>
        <v>0</v>
      </c>
      <c r="AH27" s="51">
        <f t="shared" ca="1" si="8"/>
        <v>0</v>
      </c>
      <c r="AI27" s="114">
        <f t="shared" ca="1" si="9"/>
        <v>0</v>
      </c>
      <c r="AJ27" s="49">
        <f t="shared" ca="1" si="10"/>
        <v>0</v>
      </c>
      <c r="AK27" s="50">
        <f t="shared" ca="1" si="10"/>
        <v>0</v>
      </c>
      <c r="AL27" s="50">
        <f t="shared" ca="1" si="10"/>
        <v>0</v>
      </c>
      <c r="AM27" s="50">
        <f t="shared" ca="1" si="10"/>
        <v>0</v>
      </c>
      <c r="AN27" s="50">
        <f t="shared" ca="1" si="10"/>
        <v>0</v>
      </c>
      <c r="AO27" s="50">
        <f t="shared" ca="1" si="10"/>
        <v>0</v>
      </c>
      <c r="AP27" s="51">
        <f t="shared" ca="1" si="10"/>
        <v>0</v>
      </c>
      <c r="AQ27" s="52">
        <f t="shared" ca="1" si="11"/>
        <v>0</v>
      </c>
      <c r="AR27" s="49" t="str">
        <f t="shared" ca="1" si="12"/>
        <v/>
      </c>
      <c r="AS27" s="50" t="str">
        <f t="shared" ca="1" si="12"/>
        <v/>
      </c>
      <c r="AT27" s="50" t="str">
        <f t="shared" ca="1" si="12"/>
        <v/>
      </c>
      <c r="AU27" s="50" t="str">
        <f t="shared" ca="1" si="12"/>
        <v/>
      </c>
      <c r="AV27" s="50" t="str">
        <f t="shared" ca="1" si="12"/>
        <v/>
      </c>
      <c r="AW27" s="50" t="str">
        <f t="shared" ca="1" si="12"/>
        <v/>
      </c>
      <c r="AX27" s="51" t="str">
        <f t="shared" ca="1" si="12"/>
        <v/>
      </c>
      <c r="AY27" s="52" t="str">
        <f t="shared" ca="1" si="12"/>
        <v/>
      </c>
      <c r="AZ27" s="37">
        <f t="shared" si="15"/>
        <v>10604.453870625663</v>
      </c>
      <c r="BA27" s="37">
        <f t="shared" si="13"/>
        <v>10834.236186348862</v>
      </c>
      <c r="BB27" s="37">
        <f t="shared" si="13"/>
        <v>9165.9028414298809</v>
      </c>
      <c r="BC27" s="37">
        <f t="shared" si="13"/>
        <v>16420.361247947454</v>
      </c>
      <c r="BD27" s="37">
        <f t="shared" si="13"/>
        <v>12165.450121654501</v>
      </c>
      <c r="BE27" s="37">
        <f t="shared" si="13"/>
        <v>10695.1871657754</v>
      </c>
      <c r="BF27" s="133">
        <f t="shared" si="13"/>
        <v>12738.853503184713</v>
      </c>
      <c r="BG27" s="134">
        <f t="shared" si="16"/>
        <v>0</v>
      </c>
      <c r="BH27" s="134">
        <f t="shared" si="17"/>
        <v>0</v>
      </c>
      <c r="BI27" s="134">
        <f t="shared" si="18"/>
        <v>0</v>
      </c>
      <c r="BJ27" s="134">
        <f t="shared" si="19"/>
        <v>0</v>
      </c>
      <c r="BK27" s="134">
        <f t="shared" si="20"/>
        <v>0</v>
      </c>
      <c r="BL27" s="134">
        <f t="shared" si="21"/>
        <v>0</v>
      </c>
      <c r="BM27" s="134">
        <f t="shared" si="22"/>
        <v>0</v>
      </c>
    </row>
    <row r="28" spans="2:65" ht="15" thickBot="1">
      <c r="B28" s="3" t="s">
        <v>47</v>
      </c>
      <c r="C28" s="39">
        <v>0.91666666666666663</v>
      </c>
      <c r="D28" s="40">
        <v>0.95833333333333337</v>
      </c>
      <c r="E28" s="181">
        <v>0.52</v>
      </c>
      <c r="F28" s="181">
        <v>0.66500000000000004</v>
      </c>
      <c r="G28" s="181">
        <v>0.68700000000000006</v>
      </c>
      <c r="H28" s="181">
        <v>0.58199999999999996</v>
      </c>
      <c r="I28" s="181">
        <v>0.63700000000000001</v>
      </c>
      <c r="J28" s="181">
        <v>0.55300000000000005</v>
      </c>
      <c r="K28" s="181">
        <v>0.38200000000000001</v>
      </c>
      <c r="L28" s="41">
        <f t="shared" ca="1" si="5"/>
        <v>0</v>
      </c>
      <c r="M28" s="42">
        <f t="shared" si="6"/>
        <v>0</v>
      </c>
      <c r="N28" s="43">
        <f t="shared" si="6"/>
        <v>0</v>
      </c>
      <c r="O28" s="43">
        <f t="shared" si="6"/>
        <v>0</v>
      </c>
      <c r="P28" s="43">
        <f t="shared" si="6"/>
        <v>0</v>
      </c>
      <c r="Q28" s="43">
        <f t="shared" si="6"/>
        <v>0</v>
      </c>
      <c r="R28" s="43">
        <f t="shared" si="6"/>
        <v>0</v>
      </c>
      <c r="S28" s="44">
        <f t="shared" si="6"/>
        <v>0</v>
      </c>
      <c r="T28" s="45">
        <f t="shared" ca="1" si="7"/>
        <v>0</v>
      </c>
      <c r="U28" s="46">
        <v>44000</v>
      </c>
      <c r="V28" s="47">
        <v>44000</v>
      </c>
      <c r="W28" s="47">
        <v>44000</v>
      </c>
      <c r="X28" s="47">
        <v>44000</v>
      </c>
      <c r="Y28" s="47">
        <v>44000</v>
      </c>
      <c r="Z28" s="47">
        <v>44000</v>
      </c>
      <c r="AA28" s="48">
        <v>44000</v>
      </c>
      <c r="AB28" s="49">
        <f t="shared" ca="1" si="8"/>
        <v>0</v>
      </c>
      <c r="AC28" s="50">
        <f t="shared" ca="1" si="8"/>
        <v>0</v>
      </c>
      <c r="AD28" s="50">
        <f t="shared" ca="1" si="8"/>
        <v>0</v>
      </c>
      <c r="AE28" s="50">
        <f t="shared" ca="1" si="8"/>
        <v>0</v>
      </c>
      <c r="AF28" s="50">
        <f t="shared" ca="1" si="8"/>
        <v>0</v>
      </c>
      <c r="AG28" s="50">
        <f t="shared" ca="1" si="8"/>
        <v>0</v>
      </c>
      <c r="AH28" s="51">
        <f t="shared" ca="1" si="8"/>
        <v>0</v>
      </c>
      <c r="AI28" s="114">
        <f t="shared" ca="1" si="9"/>
        <v>0</v>
      </c>
      <c r="AJ28" s="49">
        <f t="shared" ca="1" si="10"/>
        <v>0</v>
      </c>
      <c r="AK28" s="50">
        <f t="shared" ca="1" si="10"/>
        <v>0</v>
      </c>
      <c r="AL28" s="50">
        <f t="shared" ca="1" si="10"/>
        <v>0</v>
      </c>
      <c r="AM28" s="50">
        <f t="shared" ca="1" si="10"/>
        <v>0</v>
      </c>
      <c r="AN28" s="50">
        <f t="shared" ca="1" si="10"/>
        <v>0</v>
      </c>
      <c r="AO28" s="50">
        <f t="shared" ca="1" si="10"/>
        <v>0</v>
      </c>
      <c r="AP28" s="51">
        <f t="shared" ca="1" si="10"/>
        <v>0</v>
      </c>
      <c r="AQ28" s="52">
        <f t="shared" ca="1" si="11"/>
        <v>0</v>
      </c>
      <c r="AR28" s="49" t="str">
        <f t="shared" ca="1" si="12"/>
        <v/>
      </c>
      <c r="AS28" s="50" t="str">
        <f t="shared" ca="1" si="12"/>
        <v/>
      </c>
      <c r="AT28" s="50" t="str">
        <f t="shared" ca="1" si="12"/>
        <v/>
      </c>
      <c r="AU28" s="50" t="str">
        <f t="shared" ca="1" si="12"/>
        <v/>
      </c>
      <c r="AV28" s="50" t="str">
        <f t="shared" ca="1" si="12"/>
        <v/>
      </c>
      <c r="AW28" s="50" t="str">
        <f t="shared" ca="1" si="12"/>
        <v/>
      </c>
      <c r="AX28" s="51" t="str">
        <f t="shared" ca="1" si="12"/>
        <v/>
      </c>
      <c r="AY28" s="52" t="str">
        <f t="shared" ca="1" si="12"/>
        <v/>
      </c>
      <c r="AZ28" s="37">
        <f t="shared" si="15"/>
        <v>14102.564102564102</v>
      </c>
      <c r="BA28" s="37">
        <f t="shared" si="13"/>
        <v>11027.568922305763</v>
      </c>
      <c r="BB28" s="37">
        <f t="shared" si="13"/>
        <v>10674.429888403687</v>
      </c>
      <c r="BC28" s="37">
        <f t="shared" si="13"/>
        <v>12600.229095074455</v>
      </c>
      <c r="BD28" s="37">
        <f t="shared" si="13"/>
        <v>11512.297226582939</v>
      </c>
      <c r="BE28" s="37">
        <f t="shared" si="13"/>
        <v>13261.000602772752</v>
      </c>
      <c r="BF28" s="133">
        <f t="shared" si="13"/>
        <v>19197.207678883071</v>
      </c>
      <c r="BG28" s="134">
        <f t="shared" si="16"/>
        <v>0</v>
      </c>
      <c r="BH28" s="134">
        <f t="shared" si="17"/>
        <v>0</v>
      </c>
      <c r="BI28" s="134">
        <f t="shared" si="18"/>
        <v>0</v>
      </c>
      <c r="BJ28" s="134">
        <f t="shared" si="19"/>
        <v>0</v>
      </c>
      <c r="BK28" s="134">
        <f t="shared" si="20"/>
        <v>0</v>
      </c>
      <c r="BL28" s="134">
        <f t="shared" si="21"/>
        <v>0</v>
      </c>
      <c r="BM28" s="134">
        <f t="shared" si="22"/>
        <v>0</v>
      </c>
    </row>
    <row r="29" spans="2:65" ht="15" thickBot="1">
      <c r="B29" s="3" t="s">
        <v>49</v>
      </c>
      <c r="C29" s="54">
        <v>0.95833333333333337</v>
      </c>
      <c r="D29" s="55">
        <v>0</v>
      </c>
      <c r="E29" s="181">
        <v>0.49099999999999999</v>
      </c>
      <c r="F29" s="181">
        <v>0.47799999999999998</v>
      </c>
      <c r="G29" s="181">
        <v>0.39600000000000002</v>
      </c>
      <c r="H29" s="181">
        <v>0.34899999999999998</v>
      </c>
      <c r="I29" s="181">
        <v>0.65600000000000003</v>
      </c>
      <c r="J29" s="181">
        <v>0.46700000000000003</v>
      </c>
      <c r="K29" s="181">
        <v>0.437</v>
      </c>
      <c r="L29" s="56">
        <f t="shared" ca="1" si="5"/>
        <v>0</v>
      </c>
      <c r="M29" s="57">
        <f t="shared" si="6"/>
        <v>0</v>
      </c>
      <c r="N29" s="58">
        <f t="shared" si="6"/>
        <v>0</v>
      </c>
      <c r="O29" s="58">
        <f t="shared" si="6"/>
        <v>0</v>
      </c>
      <c r="P29" s="58">
        <f t="shared" si="6"/>
        <v>0</v>
      </c>
      <c r="Q29" s="58">
        <f t="shared" si="6"/>
        <v>0</v>
      </c>
      <c r="R29" s="58">
        <f t="shared" si="6"/>
        <v>0</v>
      </c>
      <c r="S29" s="59">
        <f t="shared" si="6"/>
        <v>0</v>
      </c>
      <c r="T29" s="60">
        <f t="shared" ca="1" si="7"/>
        <v>0</v>
      </c>
      <c r="U29" s="61">
        <v>34000</v>
      </c>
      <c r="V29" s="62">
        <v>34000</v>
      </c>
      <c r="W29" s="62">
        <v>34000</v>
      </c>
      <c r="X29" s="62">
        <v>34000</v>
      </c>
      <c r="Y29" s="62">
        <v>34000</v>
      </c>
      <c r="Z29" s="62">
        <v>34000</v>
      </c>
      <c r="AA29" s="63">
        <v>34000</v>
      </c>
      <c r="AB29" s="64">
        <f t="shared" ca="1" si="8"/>
        <v>0</v>
      </c>
      <c r="AC29" s="65">
        <f t="shared" ca="1" si="8"/>
        <v>0</v>
      </c>
      <c r="AD29" s="65">
        <f t="shared" ca="1" si="8"/>
        <v>0</v>
      </c>
      <c r="AE29" s="65">
        <f t="shared" ca="1" si="8"/>
        <v>0</v>
      </c>
      <c r="AF29" s="65">
        <f t="shared" ca="1" si="8"/>
        <v>0</v>
      </c>
      <c r="AG29" s="65">
        <f t="shared" ca="1" si="8"/>
        <v>0</v>
      </c>
      <c r="AH29" s="66">
        <f t="shared" ca="1" si="8"/>
        <v>0</v>
      </c>
      <c r="AI29" s="115">
        <f t="shared" ca="1" si="9"/>
        <v>0</v>
      </c>
      <c r="AJ29" s="64">
        <f t="shared" ca="1" si="10"/>
        <v>0</v>
      </c>
      <c r="AK29" s="65">
        <f t="shared" ca="1" si="10"/>
        <v>0</v>
      </c>
      <c r="AL29" s="65">
        <f t="shared" ca="1" si="10"/>
        <v>0</v>
      </c>
      <c r="AM29" s="65">
        <f t="shared" ca="1" si="10"/>
        <v>0</v>
      </c>
      <c r="AN29" s="65">
        <f t="shared" ca="1" si="10"/>
        <v>0</v>
      </c>
      <c r="AO29" s="65">
        <f t="shared" ca="1" si="10"/>
        <v>0</v>
      </c>
      <c r="AP29" s="66">
        <f t="shared" ca="1" si="10"/>
        <v>0</v>
      </c>
      <c r="AQ29" s="67">
        <f t="shared" ca="1" si="11"/>
        <v>0</v>
      </c>
      <c r="AR29" s="64" t="str">
        <f t="shared" ca="1" si="12"/>
        <v/>
      </c>
      <c r="AS29" s="65" t="str">
        <f t="shared" ca="1" si="12"/>
        <v/>
      </c>
      <c r="AT29" s="65" t="str">
        <f t="shared" ca="1" si="12"/>
        <v/>
      </c>
      <c r="AU29" s="65" t="str">
        <f t="shared" ca="1" si="12"/>
        <v/>
      </c>
      <c r="AV29" s="65" t="str">
        <f t="shared" ca="1" si="12"/>
        <v/>
      </c>
      <c r="AW29" s="65" t="str">
        <f t="shared" ca="1" si="12"/>
        <v/>
      </c>
      <c r="AX29" s="66" t="str">
        <f t="shared" ca="1" si="12"/>
        <v/>
      </c>
      <c r="AY29" s="67" t="str">
        <f t="shared" ca="1" si="12"/>
        <v/>
      </c>
      <c r="AZ29" s="37">
        <f t="shared" si="15"/>
        <v>11541.072640868975</v>
      </c>
      <c r="BA29" s="37">
        <f t="shared" si="13"/>
        <v>11854.95118549512</v>
      </c>
      <c r="BB29" s="37">
        <f t="shared" si="13"/>
        <v>14309.76430976431</v>
      </c>
      <c r="BC29" s="37">
        <f t="shared" si="13"/>
        <v>16236.867239732572</v>
      </c>
      <c r="BD29" s="37">
        <f t="shared" si="13"/>
        <v>8638.2113821138209</v>
      </c>
      <c r="BE29" s="37">
        <f t="shared" si="13"/>
        <v>12134.189864382584</v>
      </c>
      <c r="BF29" s="133">
        <f t="shared" si="13"/>
        <v>12967.200610221205</v>
      </c>
      <c r="BG29" s="134">
        <f t="shared" si="16"/>
        <v>0</v>
      </c>
      <c r="BH29" s="134">
        <f t="shared" si="17"/>
        <v>0</v>
      </c>
      <c r="BI29" s="134">
        <f t="shared" si="18"/>
        <v>0</v>
      </c>
      <c r="BJ29" s="134">
        <f t="shared" si="19"/>
        <v>0</v>
      </c>
      <c r="BK29" s="134">
        <f t="shared" si="20"/>
        <v>0</v>
      </c>
      <c r="BL29" s="134">
        <f t="shared" si="21"/>
        <v>0</v>
      </c>
      <c r="BM29" s="134">
        <f t="shared" si="22"/>
        <v>0</v>
      </c>
    </row>
    <row r="30" spans="2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23">SUM(M6:M29)</f>
        <v>0</v>
      </c>
      <c r="N30" s="70">
        <f t="shared" si="23"/>
        <v>18</v>
      </c>
      <c r="O30" s="70">
        <f t="shared" si="23"/>
        <v>23</v>
      </c>
      <c r="P30" s="70">
        <f t="shared" si="23"/>
        <v>15</v>
      </c>
      <c r="Q30" s="70">
        <f t="shared" si="23"/>
        <v>16</v>
      </c>
      <c r="R30" s="70">
        <f t="shared" si="23"/>
        <v>8</v>
      </c>
      <c r="S30" s="70">
        <f t="shared" si="23"/>
        <v>8</v>
      </c>
      <c r="T30" s="71">
        <f t="shared" ca="1" si="23"/>
        <v>368</v>
      </c>
      <c r="U30" s="80">
        <f>AVERAGE(U6:U29)</f>
        <v>16016.666666666666</v>
      </c>
      <c r="V30" s="80">
        <f t="shared" ref="V30:AA30" si="24">AVERAGE(V6:V29)</f>
        <v>16016.666666666666</v>
      </c>
      <c r="W30" s="80">
        <f t="shared" si="24"/>
        <v>16016.666666666666</v>
      </c>
      <c r="X30" s="80">
        <f t="shared" si="24"/>
        <v>16016.666666666666</v>
      </c>
      <c r="Y30" s="80">
        <f t="shared" si="24"/>
        <v>16016.666666666666</v>
      </c>
      <c r="Z30" s="80">
        <f t="shared" si="24"/>
        <v>16016.666666666666</v>
      </c>
      <c r="AA30" s="80">
        <f t="shared" si="24"/>
        <v>16016.666666666666</v>
      </c>
      <c r="AB30" s="70">
        <f t="shared" ref="AB30:AQ30" ca="1" si="25">SUM(AB6:AB29)</f>
        <v>0</v>
      </c>
      <c r="AC30" s="70">
        <f t="shared" ca="1" si="25"/>
        <v>560000</v>
      </c>
      <c r="AD30" s="70">
        <f t="shared" ca="1" si="25"/>
        <v>674000</v>
      </c>
      <c r="AE30" s="70">
        <f t="shared" ca="1" si="25"/>
        <v>424000</v>
      </c>
      <c r="AF30" s="70">
        <f t="shared" ca="1" si="25"/>
        <v>438400</v>
      </c>
      <c r="AG30" s="70">
        <f t="shared" ca="1" si="25"/>
        <v>228000</v>
      </c>
      <c r="AH30" s="70">
        <f t="shared" ca="1" si="25"/>
        <v>228000</v>
      </c>
      <c r="AI30" s="71">
        <f t="shared" ca="1" si="25"/>
        <v>2552400</v>
      </c>
      <c r="AJ30" s="70">
        <f t="shared" ca="1" si="25"/>
        <v>0</v>
      </c>
      <c r="AK30" s="70">
        <f t="shared" ca="1" si="25"/>
        <v>287.47199999999998</v>
      </c>
      <c r="AL30" s="70">
        <f t="shared" ca="1" si="25"/>
        <v>329.42399999999998</v>
      </c>
      <c r="AM30" s="70">
        <f t="shared" ca="1" si="25"/>
        <v>188.28</v>
      </c>
      <c r="AN30" s="70">
        <f t="shared" ca="1" si="25"/>
        <v>247.488</v>
      </c>
      <c r="AO30" s="70">
        <f t="shared" ca="1" si="25"/>
        <v>115.19999999999999</v>
      </c>
      <c r="AP30" s="70">
        <f t="shared" ca="1" si="25"/>
        <v>140.39999999999998</v>
      </c>
      <c r="AQ30" s="71">
        <f t="shared" ca="1" si="25"/>
        <v>1308.2639999999999</v>
      </c>
      <c r="AR30" s="70" t="e">
        <f t="shared" ref="AR30:AY30" ca="1" si="26">AB30/AJ30</f>
        <v>#DIV/0!</v>
      </c>
      <c r="AS30" s="70">
        <f t="shared" ca="1" si="26"/>
        <v>1948.015806756832</v>
      </c>
      <c r="AT30" s="70">
        <f t="shared" ca="1" si="26"/>
        <v>2045.9954344552918</v>
      </c>
      <c r="AU30" s="70">
        <f t="shared" ca="1" si="26"/>
        <v>2251.9651582749098</v>
      </c>
      <c r="AV30" s="70">
        <f t="shared" ca="1" si="26"/>
        <v>1771.3990173260927</v>
      </c>
      <c r="AW30" s="70">
        <f t="shared" ca="1" si="26"/>
        <v>1979.166666666667</v>
      </c>
      <c r="AX30" s="70">
        <f t="shared" ca="1" si="26"/>
        <v>1623.9316239316242</v>
      </c>
      <c r="AY30" s="72">
        <f t="shared" ca="1" si="26"/>
        <v>1950.9823705307188</v>
      </c>
      <c r="AZ30" s="73"/>
      <c r="BA30" s="73"/>
      <c r="BB30" s="73"/>
      <c r="BC30" s="73"/>
      <c r="BD30" s="73"/>
      <c r="BE30" s="73"/>
      <c r="BF30" s="73"/>
    </row>
    <row r="31" spans="2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5" ht="15" thickBot="1">
      <c r="B32" s="3"/>
      <c r="C32" s="68"/>
      <c r="D32" s="109">
        <v>1500000</v>
      </c>
      <c r="E32" s="68"/>
      <c r="F32" s="68"/>
      <c r="G32" s="68"/>
      <c r="H32" s="69"/>
      <c r="I32" s="69"/>
      <c r="J32" s="69"/>
      <c r="L32" s="76" t="s">
        <v>26</v>
      </c>
      <c r="M32" s="99">
        <v>7412389</v>
      </c>
      <c r="N32" s="78"/>
      <c r="O32" s="77"/>
      <c r="P32" s="77"/>
      <c r="Q32" s="77"/>
      <c r="R32" s="77"/>
      <c r="S32" s="77"/>
      <c r="T32" s="77"/>
      <c r="U32" s="74"/>
      <c r="V32" s="126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0</v>
      </c>
      <c r="AR32" s="68"/>
      <c r="AS32" s="68"/>
      <c r="AT32" s="68"/>
      <c r="AU32" s="68"/>
      <c r="AV32" s="68"/>
      <c r="AW32" s="68"/>
      <c r="AX32" s="68"/>
      <c r="AY32" s="81">
        <f ca="1">AI30</f>
        <v>2552400</v>
      </c>
      <c r="AZ32" s="73" t="s">
        <v>27</v>
      </c>
      <c r="BA32" s="73" t="s">
        <v>28</v>
      </c>
      <c r="BB32" s="73" t="s">
        <v>36</v>
      </c>
      <c r="BC32" s="73" t="s">
        <v>30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27" t="s">
        <v>31</v>
      </c>
      <c r="M33" s="78">
        <f ca="1">AI30/AQ30</f>
        <v>1950.9823705307188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</v>
      </c>
      <c r="AR33" s="68"/>
      <c r="AS33" s="68"/>
      <c r="AT33" s="68"/>
      <c r="AU33" s="68"/>
      <c r="AV33" s="68"/>
      <c r="AW33" s="68"/>
      <c r="AX33" s="68"/>
      <c r="AY33" s="84">
        <f ca="1">AY32-D32</f>
        <v>1052400</v>
      </c>
      <c r="AZ33" s="139">
        <f ca="1">AQ30*70%</f>
        <v>915.7847999999999</v>
      </c>
      <c r="BA33" s="73"/>
      <c r="BB33" s="73">
        <f ca="1">BA33+AZ33</f>
        <v>915.7847999999999</v>
      </c>
      <c r="BC33" s="73">
        <f ca="1">AY32</f>
        <v>2552400</v>
      </c>
      <c r="BD33" s="73">
        <f ca="1">BC33/BB33</f>
        <v>2787.1176721867409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27" t="s">
        <v>32</v>
      </c>
      <c r="M34" s="85">
        <f ca="1">M33*3</f>
        <v>5852.947111592156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>
        <f ca="1">AZ33/28*21</f>
        <v>686.83859999999993</v>
      </c>
      <c r="BA34" s="73"/>
      <c r="BB34" s="73">
        <f ca="1">BA34+AZ34</f>
        <v>686.83859999999993</v>
      </c>
      <c r="BC34" s="118">
        <f ca="1">BC33</f>
        <v>2552400</v>
      </c>
      <c r="BD34" s="73">
        <f ca="1">BC34/BB34</f>
        <v>3716.1568962489882</v>
      </c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>
        <f ca="1">SUM(AQ26:AQ28)</f>
        <v>0</v>
      </c>
      <c r="BB35" s="135">
        <f ca="1">BA35/BB33</f>
        <v>0</v>
      </c>
      <c r="BC35" s="73"/>
      <c r="BD35" s="73"/>
      <c r="BE35" s="73"/>
      <c r="BF35" s="73"/>
    </row>
    <row r="36" spans="1:58">
      <c r="AZ36" s="73"/>
      <c r="BA36" s="73"/>
      <c r="BB36" s="73"/>
      <c r="BC36" s="73"/>
      <c r="BD36" s="73"/>
    </row>
    <row r="38" spans="1:58" s="96" customFormat="1" ht="15.5">
      <c r="A38" s="95"/>
    </row>
    <row r="39" spans="1:58">
      <c r="AQ39" s="236" t="s">
        <v>63</v>
      </c>
      <c r="AY39" s="73">
        <f ca="1">AY32/28*21</f>
        <v>1914300</v>
      </c>
    </row>
    <row r="40" spans="1:58">
      <c r="AQ40" t="s">
        <v>64</v>
      </c>
      <c r="AY40" s="73">
        <v>5799724</v>
      </c>
    </row>
    <row r="41" spans="1:58">
      <c r="AY41" s="1">
        <f ca="1">SUM(AY39:AY40)</f>
        <v>7714024</v>
      </c>
      <c r="BB41" s="1"/>
    </row>
    <row r="42" spans="1:58">
      <c r="U42" s="135"/>
      <c r="BB42" s="1"/>
    </row>
    <row r="43" spans="1:58">
      <c r="U43" s="135"/>
    </row>
    <row r="44" spans="1:58">
      <c r="V44" s="135"/>
      <c r="W44" s="135"/>
      <c r="X44" s="135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19" priority="1" operator="containsText" text="Paid">
      <formula>NOT(ISERROR(SEARCH("Paid",B6)))</formula>
    </cfRule>
    <cfRule type="containsText" dxfId="18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T42"/>
  <sheetViews>
    <sheetView topLeftCell="D1" zoomScale="40" zoomScaleNormal="40" workbookViewId="0">
      <selection activeCell="AY33" sqref="AY33"/>
    </sheetView>
  </sheetViews>
  <sheetFormatPr defaultRowHeight="14.5"/>
  <cols>
    <col min="1" max="1" width="12.7265625" bestFit="1" customWidth="1"/>
    <col min="2" max="2" width="12" bestFit="1" customWidth="1"/>
    <col min="3" max="3" width="10.453125" bestFit="1" customWidth="1"/>
    <col min="4" max="4" width="13.453125" bestFit="1" customWidth="1"/>
    <col min="5" max="5" width="13.81640625" customWidth="1"/>
    <col min="6" max="6" width="15.81640625" bestFit="1" customWidth="1"/>
    <col min="7" max="7" width="10.1796875" bestFit="1" customWidth="1"/>
    <col min="8" max="8" width="9.453125" bestFit="1" customWidth="1"/>
    <col min="9" max="9" width="6.81640625" bestFit="1" customWidth="1"/>
    <col min="10" max="11" width="7" bestFit="1" customWidth="1"/>
    <col min="12" max="12" width="16.90625" bestFit="1" customWidth="1"/>
    <col min="13" max="13" width="15.81640625" hidden="1" customWidth="1"/>
    <col min="14" max="14" width="9" hidden="1" customWidth="1"/>
    <col min="15" max="15" width="8.08984375" hidden="1" customWidth="1"/>
    <col min="16" max="16" width="8.54296875" hidden="1" customWidth="1"/>
    <col min="17" max="17" width="8.08984375" hidden="1" customWidth="1"/>
    <col min="18" max="18" width="6.90625" hidden="1" customWidth="1"/>
    <col min="19" max="19" width="7.6328125" hidden="1" customWidth="1"/>
    <col min="20" max="20" width="14.453125" bestFit="1" customWidth="1"/>
    <col min="21" max="21" width="8.54296875" bestFit="1" customWidth="1"/>
    <col min="22" max="22" width="9" bestFit="1" customWidth="1"/>
    <col min="23" max="27" width="8.54296875" bestFit="1" customWidth="1"/>
    <col min="28" max="32" width="11.26953125" hidden="1" customWidth="1"/>
    <col min="33" max="33" width="11.7265625" hidden="1" customWidth="1"/>
    <col min="34" max="34" width="11.7265625" bestFit="1" customWidth="1"/>
    <col min="35" max="35" width="17.81640625" bestFit="1" customWidth="1"/>
    <col min="36" max="36" width="8.453125" hidden="1" customWidth="1"/>
    <col min="37" max="37" width="9.453125" hidden="1" customWidth="1"/>
    <col min="38" max="38" width="8.453125" hidden="1" customWidth="1"/>
    <col min="39" max="39" width="9" hidden="1" customWidth="1"/>
    <col min="40" max="40" width="8.453125" hidden="1" customWidth="1"/>
    <col min="41" max="41" width="7.26953125" hidden="1" customWidth="1"/>
    <col min="42" max="42" width="8" hidden="1" customWidth="1"/>
    <col min="43" max="43" width="27.7265625" bestFit="1" customWidth="1"/>
    <col min="44" max="44" width="9" hidden="1" customWidth="1"/>
    <col min="45" max="45" width="9.453125" hidden="1" customWidth="1"/>
    <col min="46" max="50" width="9" hidden="1" customWidth="1"/>
    <col min="51" max="51" width="22.54296875" bestFit="1" customWidth="1"/>
    <col min="52" max="52" width="12.453125" bestFit="1" customWidth="1"/>
    <col min="53" max="53" width="11.26953125" bestFit="1" customWidth="1"/>
    <col min="54" max="54" width="12" bestFit="1" customWidth="1"/>
    <col min="55" max="55" width="14.81640625" bestFit="1" customWidth="1"/>
    <col min="56" max="56" width="11.26953125" bestFit="1" customWidth="1"/>
    <col min="57" max="57" width="9" bestFit="1" customWidth="1"/>
    <col min="58" max="58" width="10.54296875" bestFit="1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8.453125" bestFit="1" customWidth="1"/>
    <col min="64" max="64" width="7.26953125" bestFit="1" customWidth="1"/>
    <col min="65" max="65" width="8" customWidth="1"/>
  </cols>
  <sheetData>
    <row r="1" spans="1:72" ht="15" customHeight="1">
      <c r="A1" s="275">
        <v>43525</v>
      </c>
      <c r="B1" s="276" t="s">
        <v>40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  <c r="BD1" s="277"/>
      <c r="BE1" s="277"/>
      <c r="BF1" s="277"/>
      <c r="BG1" s="277"/>
      <c r="BH1" s="277"/>
      <c r="BI1" s="277"/>
      <c r="BJ1" s="277"/>
      <c r="BK1" s="277"/>
      <c r="BL1" s="277"/>
      <c r="BM1" s="277"/>
    </row>
    <row r="2" spans="1:72" ht="15.75" customHeight="1" thickBot="1">
      <c r="A2" s="275"/>
      <c r="B2" s="276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277"/>
      <c r="BG2" s="277"/>
      <c r="BH2" s="277"/>
      <c r="BI2" s="277"/>
      <c r="BJ2" s="277"/>
      <c r="BK2" s="277"/>
      <c r="BL2" s="277"/>
      <c r="BM2" s="277"/>
      <c r="BR2" s="1"/>
    </row>
    <row r="3" spans="1:72" ht="15" thickBot="1">
      <c r="A3" s="2">
        <f>DAY(DATE(YEAR(A1),MONTH(A1)+1,1)-1)</f>
        <v>31</v>
      </c>
      <c r="B3" s="3"/>
      <c r="C3" s="278" t="s">
        <v>0</v>
      </c>
      <c r="D3" s="279"/>
      <c r="E3" s="280" t="s">
        <v>1</v>
      </c>
      <c r="F3" s="281"/>
      <c r="G3" s="281"/>
      <c r="H3" s="281"/>
      <c r="I3" s="281"/>
      <c r="J3" s="281"/>
      <c r="K3" s="282"/>
      <c r="L3" s="4" t="s">
        <v>2</v>
      </c>
      <c r="M3" s="283" t="s">
        <v>3</v>
      </c>
      <c r="N3" s="284"/>
      <c r="O3" s="284"/>
      <c r="P3" s="284"/>
      <c r="Q3" s="284"/>
      <c r="R3" s="284"/>
      <c r="S3" s="284"/>
      <c r="T3" s="285" t="s">
        <v>4</v>
      </c>
      <c r="U3" s="288" t="s">
        <v>5</v>
      </c>
      <c r="V3" s="288"/>
      <c r="W3" s="288"/>
      <c r="X3" s="288"/>
      <c r="Y3" s="288"/>
      <c r="Z3" s="288"/>
      <c r="AA3" s="289"/>
      <c r="AB3" s="262" t="s">
        <v>6</v>
      </c>
      <c r="AC3" s="263"/>
      <c r="AD3" s="263"/>
      <c r="AE3" s="263"/>
      <c r="AF3" s="263"/>
      <c r="AG3" s="263"/>
      <c r="AH3" s="263"/>
      <c r="AI3" s="290" t="s">
        <v>7</v>
      </c>
      <c r="AJ3" s="263" t="s">
        <v>8</v>
      </c>
      <c r="AK3" s="263"/>
      <c r="AL3" s="263"/>
      <c r="AM3" s="263"/>
      <c r="AN3" s="263"/>
      <c r="AO3" s="263"/>
      <c r="AP3" s="263"/>
      <c r="AQ3" s="260" t="s">
        <v>9</v>
      </c>
      <c r="AR3" s="263" t="s">
        <v>10</v>
      </c>
      <c r="AS3" s="263"/>
      <c r="AT3" s="263"/>
      <c r="AU3" s="263"/>
      <c r="AV3" s="263"/>
      <c r="AW3" s="263"/>
      <c r="AX3" s="263"/>
      <c r="AY3" s="260" t="s">
        <v>11</v>
      </c>
      <c r="AZ3" s="262" t="s">
        <v>12</v>
      </c>
      <c r="BA3" s="263"/>
      <c r="BB3" s="263"/>
      <c r="BC3" s="263"/>
      <c r="BD3" s="263"/>
      <c r="BE3" s="263"/>
      <c r="BF3" s="264"/>
      <c r="BG3" s="265" t="s">
        <v>13</v>
      </c>
      <c r="BH3" s="266"/>
      <c r="BI3" s="266"/>
      <c r="BJ3" s="266"/>
      <c r="BK3" s="266"/>
      <c r="BL3" s="266"/>
      <c r="BM3" s="267"/>
      <c r="BP3" s="1">
        <v>0</v>
      </c>
      <c r="BQ3">
        <v>8</v>
      </c>
      <c r="BS3" s="1">
        <v>0</v>
      </c>
      <c r="BT3">
        <v>8</v>
      </c>
    </row>
    <row r="4" spans="1:72" ht="15" thickBot="1">
      <c r="B4" s="3"/>
      <c r="C4" s="227"/>
      <c r="D4" s="228"/>
      <c r="E4" s="121"/>
      <c r="F4" s="122"/>
      <c r="G4" s="122"/>
      <c r="H4" s="122"/>
      <c r="I4" s="122"/>
      <c r="J4" s="122"/>
      <c r="K4" s="123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86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91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61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61"/>
      <c r="AZ4" s="271" t="s">
        <v>14</v>
      </c>
      <c r="BA4" s="272"/>
      <c r="BB4" s="272"/>
      <c r="BC4" s="272"/>
      <c r="BD4" s="272"/>
      <c r="BE4" s="272"/>
      <c r="BF4" s="273"/>
      <c r="BG4" s="268"/>
      <c r="BH4" s="269"/>
      <c r="BI4" s="269"/>
      <c r="BJ4" s="269"/>
      <c r="BK4" s="269"/>
      <c r="BL4" s="269"/>
      <c r="BM4" s="270"/>
      <c r="BP4">
        <v>1500</v>
      </c>
      <c r="BQ4">
        <v>0</v>
      </c>
      <c r="BS4">
        <v>6000</v>
      </c>
      <c r="BT4">
        <v>0</v>
      </c>
    </row>
    <row r="5" spans="1:72" ht="15" thickBot="1">
      <c r="A5" s="10">
        <v>43466</v>
      </c>
      <c r="B5" s="3"/>
      <c r="C5" s="11" t="s">
        <v>16</v>
      </c>
      <c r="D5" s="12" t="s">
        <v>17</v>
      </c>
      <c r="E5" s="124" t="s">
        <v>18</v>
      </c>
      <c r="F5" s="124" t="s">
        <v>19</v>
      </c>
      <c r="G5" s="124" t="s">
        <v>20</v>
      </c>
      <c r="H5" s="124" t="s">
        <v>21</v>
      </c>
      <c r="I5" s="124" t="s">
        <v>22</v>
      </c>
      <c r="J5" s="124" t="s">
        <v>23</v>
      </c>
      <c r="K5" s="124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87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92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61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61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>
        <f>BP4+500</f>
        <v>2000</v>
      </c>
      <c r="BQ5">
        <v>0</v>
      </c>
      <c r="BS5">
        <f>BS4+500</f>
        <v>6500</v>
      </c>
      <c r="BT5">
        <v>0</v>
      </c>
    </row>
    <row r="6" spans="1:72" ht="15" thickBot="1">
      <c r="A6" s="10">
        <v>43497</v>
      </c>
      <c r="B6" s="3" t="s">
        <v>49</v>
      </c>
      <c r="C6" s="22">
        <v>0</v>
      </c>
      <c r="D6" s="23">
        <v>4.1666666666666664E-2</v>
      </c>
      <c r="E6" s="181">
        <v>0.06</v>
      </c>
      <c r="F6" s="181">
        <v>0.41099999999999998</v>
      </c>
      <c r="G6" s="181">
        <v>0.152</v>
      </c>
      <c r="H6" s="181">
        <v>0.35499999999999998</v>
      </c>
      <c r="I6" s="181">
        <v>0.19</v>
      </c>
      <c r="J6" s="181">
        <v>0.20399999999999999</v>
      </c>
      <c r="K6" s="181">
        <v>0.26100000000000001</v>
      </c>
      <c r="L6" s="24">
        <f t="shared" ref="L6:L29" ca="1" si="4">T6*6</f>
        <v>384</v>
      </c>
      <c r="M6" s="25">
        <f t="shared" ref="M6:S29" si="5">BG6</f>
        <v>0</v>
      </c>
      <c r="N6" s="26">
        <f t="shared" si="5"/>
        <v>8</v>
      </c>
      <c r="O6" s="26">
        <f t="shared" si="5"/>
        <v>0</v>
      </c>
      <c r="P6" s="26">
        <f t="shared" si="5"/>
        <v>8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64</v>
      </c>
      <c r="U6" s="29">
        <v>2600</v>
      </c>
      <c r="V6" s="30">
        <v>2600</v>
      </c>
      <c r="W6" s="30">
        <v>2600</v>
      </c>
      <c r="X6" s="30">
        <v>2600</v>
      </c>
      <c r="Y6" s="30">
        <v>2600</v>
      </c>
      <c r="Z6" s="30">
        <v>2600</v>
      </c>
      <c r="AA6" s="31">
        <v>2600</v>
      </c>
      <c r="AB6" s="32">
        <f t="shared" ref="AB6:AH29" ca="1" si="7">M6*U6*AB$4</f>
        <v>0</v>
      </c>
      <c r="AC6" s="33">
        <f t="shared" ca="1" si="7"/>
        <v>83200</v>
      </c>
      <c r="AD6" s="33">
        <f t="shared" ca="1" si="7"/>
        <v>0</v>
      </c>
      <c r="AE6" s="33">
        <f t="shared" ca="1" si="7"/>
        <v>83200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ca="1">IFERROR(SUM(AB6:AH6),"")</f>
        <v>166400</v>
      </c>
      <c r="AJ6" s="32">
        <f t="shared" ref="AJ6:AP29" ca="1" si="8">M6*AJ$4*60/$L$4*E6</f>
        <v>0</v>
      </c>
      <c r="AK6" s="33">
        <f t="shared" ca="1" si="8"/>
        <v>78.911999999999992</v>
      </c>
      <c r="AL6" s="33">
        <f t="shared" ca="1" si="8"/>
        <v>0</v>
      </c>
      <c r="AM6" s="33">
        <f t="shared" ca="1" si="8"/>
        <v>68.16</v>
      </c>
      <c r="AN6" s="33">
        <f t="shared" ca="1" si="8"/>
        <v>0</v>
      </c>
      <c r="AO6" s="33">
        <f t="shared" ca="1" si="8"/>
        <v>0</v>
      </c>
      <c r="AP6" s="34">
        <f t="shared" ca="1" si="8"/>
        <v>0</v>
      </c>
      <c r="AQ6" s="36">
        <f ca="1">IFERROR(SUM(AJ6:AP6),"")</f>
        <v>147.072</v>
      </c>
      <c r="AR6" s="32" t="str">
        <f t="shared" ref="AR6:AY29" ca="1" si="9">IFERROR(AB6/AJ6,"")</f>
        <v/>
      </c>
      <c r="AS6" s="33">
        <f t="shared" ca="1" si="9"/>
        <v>1054.3390105433903</v>
      </c>
      <c r="AT6" s="33" t="str">
        <f t="shared" ca="1" si="9"/>
        <v/>
      </c>
      <c r="AU6" s="33">
        <f t="shared" ca="1" si="9"/>
        <v>1220.6572769953052</v>
      </c>
      <c r="AV6" s="33" t="str">
        <f t="shared" ca="1" si="9"/>
        <v/>
      </c>
      <c r="AW6" s="33" t="str">
        <f t="shared" ca="1" si="9"/>
        <v/>
      </c>
      <c r="AX6" s="34" t="str">
        <f t="shared" ca="1" si="9"/>
        <v/>
      </c>
      <c r="AY6" s="36">
        <f t="shared" ca="1" si="9"/>
        <v>1131.4186248912097</v>
      </c>
      <c r="AZ6" s="37">
        <f>IFERROR(U6/6/E6,"0")</f>
        <v>7222.2222222222226</v>
      </c>
      <c r="BA6" s="37">
        <f t="shared" ref="BA6:BF29" si="10">IFERROR(V6/6/F6,"0")</f>
        <v>1054.33901054339</v>
      </c>
      <c r="BB6" s="37">
        <f t="shared" si="10"/>
        <v>2850.8771929824561</v>
      </c>
      <c r="BC6" s="37">
        <f t="shared" si="10"/>
        <v>1220.6572769953052</v>
      </c>
      <c r="BD6" s="37">
        <f t="shared" si="10"/>
        <v>2280.7017543859647</v>
      </c>
      <c r="BE6" s="37">
        <f t="shared" si="10"/>
        <v>2124.1830065359477</v>
      </c>
      <c r="BF6" s="37">
        <f t="shared" si="10"/>
        <v>1660.2809706257981</v>
      </c>
      <c r="BG6" s="38">
        <f>VLOOKUP(AZ6,$BP$3:$BQ$7,2,TRUE)</f>
        <v>0</v>
      </c>
      <c r="BH6" s="38">
        <f t="shared" ref="BH6:BH7" si="11">VLOOKUP(BA6,$BP$3:$BQ$7,2,TRUE)</f>
        <v>8</v>
      </c>
      <c r="BI6" s="38">
        <f t="shared" ref="BI6:BI7" si="12">VLOOKUP(BB6,$BP$3:$BQ$7,2,TRUE)</f>
        <v>0</v>
      </c>
      <c r="BJ6" s="38">
        <f t="shared" ref="BJ6:BJ7" si="13">VLOOKUP(BC6,$BP$3:$BQ$7,2,TRUE)</f>
        <v>8</v>
      </c>
      <c r="BK6" s="38">
        <f t="shared" ref="BK6:BK7" si="14">VLOOKUP(BD6,$BP$3:$BQ$7,2,TRUE)</f>
        <v>0</v>
      </c>
      <c r="BL6" s="38">
        <f t="shared" ref="BL6:BL7" si="15">VLOOKUP(BE6,$BP$3:$BQ$7,2,TRUE)</f>
        <v>0</v>
      </c>
      <c r="BM6" s="38">
        <f t="shared" ref="BM6:BM7" si="16">VLOOKUP(BF6,$BP$3:$BQ$7,2,TRUE)</f>
        <v>0</v>
      </c>
      <c r="BO6" s="117"/>
      <c r="BP6">
        <f>BP5+500</f>
        <v>2500</v>
      </c>
      <c r="BQ6">
        <v>0</v>
      </c>
      <c r="BS6">
        <f>BS5+500</f>
        <v>7000</v>
      </c>
      <c r="BT6">
        <v>0</v>
      </c>
    </row>
    <row r="7" spans="1:72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0.20100000000000001</v>
      </c>
      <c r="F7" s="181">
        <v>0.25900000000000001</v>
      </c>
      <c r="G7" s="181">
        <v>0.17499999999999999</v>
      </c>
      <c r="H7" s="181">
        <v>0.2</v>
      </c>
      <c r="I7" s="181">
        <v>0.183</v>
      </c>
      <c r="J7" s="181">
        <v>0.32300000000000001</v>
      </c>
      <c r="K7" s="181">
        <v>0.16900000000000001</v>
      </c>
      <c r="L7" s="41">
        <f t="shared" ca="1" si="4"/>
        <v>240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8</v>
      </c>
      <c r="S7" s="44">
        <f t="shared" si="5"/>
        <v>0</v>
      </c>
      <c r="T7" s="45">
        <f t="shared" ca="1" si="6"/>
        <v>40</v>
      </c>
      <c r="U7" s="46">
        <v>2600</v>
      </c>
      <c r="V7" s="47">
        <v>2600</v>
      </c>
      <c r="W7" s="47">
        <v>2600</v>
      </c>
      <c r="X7" s="47">
        <v>2600</v>
      </c>
      <c r="Y7" s="47">
        <v>2600</v>
      </c>
      <c r="Z7" s="47">
        <v>2600</v>
      </c>
      <c r="AA7" s="48">
        <v>2600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104000</v>
      </c>
      <c r="AH7" s="51">
        <f t="shared" ca="1" si="7"/>
        <v>0</v>
      </c>
      <c r="AI7" s="35">
        <f t="shared" ref="AI7:AI29" ca="1" si="17">IFERROR(SUM(AB7:AH7),"")</f>
        <v>104000</v>
      </c>
      <c r="AJ7" s="49">
        <f t="shared" ca="1" si="8"/>
        <v>0</v>
      </c>
      <c r="AK7" s="50">
        <f t="shared" ca="1" si="8"/>
        <v>0</v>
      </c>
      <c r="AL7" s="50">
        <f t="shared" ca="1" si="8"/>
        <v>0</v>
      </c>
      <c r="AM7" s="50">
        <f t="shared" ca="1" si="8"/>
        <v>0</v>
      </c>
      <c r="AN7" s="50">
        <f t="shared" ca="1" si="8"/>
        <v>0</v>
      </c>
      <c r="AO7" s="50">
        <f t="shared" ca="1" si="8"/>
        <v>77.52</v>
      </c>
      <c r="AP7" s="51">
        <f t="shared" ca="1" si="8"/>
        <v>0</v>
      </c>
      <c r="AQ7" s="36">
        <f t="shared" ref="AQ7:AQ29" ca="1" si="18">IFERROR(SUM(AJ7:AP7),"")</f>
        <v>77.52</v>
      </c>
      <c r="AR7" s="49" t="str">
        <f t="shared" ca="1" si="9"/>
        <v/>
      </c>
      <c r="AS7" s="50" t="str">
        <f t="shared" ca="1" si="9"/>
        <v/>
      </c>
      <c r="AT7" s="50" t="str">
        <f t="shared" ca="1" si="9"/>
        <v/>
      </c>
      <c r="AU7" s="50" t="str">
        <f t="shared" ca="1" si="9"/>
        <v/>
      </c>
      <c r="AV7" s="50" t="str">
        <f t="shared" ca="1" si="9"/>
        <v/>
      </c>
      <c r="AW7" s="50">
        <f t="shared" ca="1" si="9"/>
        <v>1341.5892672858618</v>
      </c>
      <c r="AX7" s="51" t="str">
        <f t="shared" ca="1" si="9"/>
        <v/>
      </c>
      <c r="AY7" s="52">
        <f t="shared" ca="1" si="9"/>
        <v>1341.5892672858618</v>
      </c>
      <c r="AZ7" s="37">
        <f t="shared" ref="AZ7:AZ29" si="19">IFERROR(U7/6/E7,"0")</f>
        <v>2155.8872305140958</v>
      </c>
      <c r="BA7" s="37">
        <f t="shared" si="10"/>
        <v>1673.101673101673</v>
      </c>
      <c r="BB7" s="37">
        <f t="shared" si="10"/>
        <v>2476.1904761904761</v>
      </c>
      <c r="BC7" s="37">
        <f t="shared" si="10"/>
        <v>2166.6666666666665</v>
      </c>
      <c r="BD7" s="37">
        <f t="shared" si="10"/>
        <v>2367.9417122040072</v>
      </c>
      <c r="BE7" s="37">
        <f t="shared" si="10"/>
        <v>1341.5892672858615</v>
      </c>
      <c r="BF7" s="37">
        <f t="shared" si="10"/>
        <v>2564.102564102564</v>
      </c>
      <c r="BG7" s="38">
        <f t="shared" ref="BG7" si="20">VLOOKUP(AZ7,$BP$3:$BQ$7,2,TRUE)</f>
        <v>0</v>
      </c>
      <c r="BH7" s="38">
        <f t="shared" si="11"/>
        <v>0</v>
      </c>
      <c r="BI7" s="38">
        <f t="shared" si="12"/>
        <v>0</v>
      </c>
      <c r="BJ7" s="38">
        <f t="shared" si="13"/>
        <v>0</v>
      </c>
      <c r="BK7" s="38">
        <f t="shared" si="14"/>
        <v>0</v>
      </c>
      <c r="BL7" s="38">
        <f t="shared" si="15"/>
        <v>8</v>
      </c>
      <c r="BM7" s="38">
        <f t="shared" si="16"/>
        <v>0</v>
      </c>
      <c r="BO7" s="117"/>
      <c r="BP7">
        <f>BP6+500</f>
        <v>3000</v>
      </c>
      <c r="BQ7">
        <v>0</v>
      </c>
      <c r="BS7">
        <f>BS6+500</f>
        <v>7500</v>
      </c>
      <c r="BT7">
        <v>0</v>
      </c>
    </row>
    <row r="8" spans="1:72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0.11799999999999999</v>
      </c>
      <c r="F8" s="181">
        <v>0.10299999999999999</v>
      </c>
      <c r="G8" s="181">
        <v>0.10100000000000001</v>
      </c>
      <c r="H8" s="181">
        <v>1E-3</v>
      </c>
      <c r="I8" s="181">
        <v>1.7000000000000001E-2</v>
      </c>
      <c r="J8" s="181">
        <v>1.4999999999999999E-2</v>
      </c>
      <c r="K8" s="181">
        <v>9.0999999999999998E-2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46">
        <v>2600</v>
      </c>
      <c r="V8" s="47">
        <v>2600</v>
      </c>
      <c r="W8" s="47">
        <v>2600</v>
      </c>
      <c r="X8" s="47">
        <v>2600</v>
      </c>
      <c r="Y8" s="47">
        <v>2600</v>
      </c>
      <c r="Z8" s="47">
        <v>2600</v>
      </c>
      <c r="AA8" s="48">
        <v>2600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17"/>
        <v>0</v>
      </c>
      <c r="AJ8" s="49">
        <f t="shared" ca="1" si="8"/>
        <v>0</v>
      </c>
      <c r="AK8" s="50">
        <f t="shared" ca="1" si="8"/>
        <v>0</v>
      </c>
      <c r="AL8" s="50">
        <f t="shared" ca="1" si="8"/>
        <v>0</v>
      </c>
      <c r="AM8" s="50">
        <f t="shared" ca="1" si="8"/>
        <v>0</v>
      </c>
      <c r="AN8" s="50">
        <f t="shared" ca="1" si="8"/>
        <v>0</v>
      </c>
      <c r="AO8" s="50">
        <f t="shared" ca="1" si="8"/>
        <v>0</v>
      </c>
      <c r="AP8" s="51">
        <f t="shared" ca="1" si="8"/>
        <v>0</v>
      </c>
      <c r="AQ8" s="36">
        <f t="shared" ca="1" si="18"/>
        <v>0</v>
      </c>
      <c r="AR8" s="49" t="str">
        <f t="shared" ca="1" si="9"/>
        <v/>
      </c>
      <c r="AS8" s="50" t="str">
        <f t="shared" ca="1" si="9"/>
        <v/>
      </c>
      <c r="AT8" s="50" t="str">
        <f t="shared" ca="1" si="9"/>
        <v/>
      </c>
      <c r="AU8" s="50" t="str">
        <f t="shared" ca="1" si="9"/>
        <v/>
      </c>
      <c r="AV8" s="50" t="str">
        <f t="shared" ca="1" si="9"/>
        <v/>
      </c>
      <c r="AW8" s="50" t="str">
        <f t="shared" ca="1" si="9"/>
        <v/>
      </c>
      <c r="AX8" s="51" t="str">
        <f t="shared" ca="1" si="9"/>
        <v/>
      </c>
      <c r="AY8" s="52" t="str">
        <f t="shared" ca="1" si="9"/>
        <v/>
      </c>
      <c r="AZ8" s="37">
        <f t="shared" si="19"/>
        <v>3672.3163841807909</v>
      </c>
      <c r="BA8" s="37">
        <f t="shared" si="10"/>
        <v>4207.1197411003241</v>
      </c>
      <c r="BB8" s="37">
        <f t="shared" si="10"/>
        <v>4290.4290429042903</v>
      </c>
      <c r="BC8" s="37">
        <f t="shared" si="10"/>
        <v>433333.33333333331</v>
      </c>
      <c r="BD8" s="37">
        <f t="shared" si="10"/>
        <v>25490.196078431371</v>
      </c>
      <c r="BE8" s="37">
        <f t="shared" si="10"/>
        <v>28888.888888888891</v>
      </c>
      <c r="BF8" s="37">
        <f t="shared" si="10"/>
        <v>4761.9047619047615</v>
      </c>
      <c r="BG8" s="38"/>
      <c r="BH8" s="38"/>
      <c r="BI8" s="38"/>
      <c r="BJ8" s="38"/>
      <c r="BK8" s="38"/>
      <c r="BL8" s="38"/>
      <c r="BM8" s="38"/>
      <c r="BO8" s="117"/>
    </row>
    <row r="9" spans="1:72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2E-3</v>
      </c>
      <c r="F9" s="181">
        <v>5.0000000000000001E-3</v>
      </c>
      <c r="G9" s="181">
        <v>1E-3</v>
      </c>
      <c r="H9" s="181">
        <v>2E-3</v>
      </c>
      <c r="I9" s="181">
        <v>2E-3</v>
      </c>
      <c r="J9" s="181">
        <v>8.9999999999999993E-3</v>
      </c>
      <c r="K9" s="181">
        <v>0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46">
        <v>2600</v>
      </c>
      <c r="V9" s="47">
        <v>2600</v>
      </c>
      <c r="W9" s="47">
        <v>2600</v>
      </c>
      <c r="X9" s="47">
        <v>2600</v>
      </c>
      <c r="Y9" s="47">
        <v>2600</v>
      </c>
      <c r="Z9" s="47">
        <v>2600</v>
      </c>
      <c r="AA9" s="48">
        <v>2600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17"/>
        <v>0</v>
      </c>
      <c r="AJ9" s="49">
        <f t="shared" ca="1" si="8"/>
        <v>0</v>
      </c>
      <c r="AK9" s="50">
        <f t="shared" ca="1" si="8"/>
        <v>0</v>
      </c>
      <c r="AL9" s="50">
        <f t="shared" ca="1" si="8"/>
        <v>0</v>
      </c>
      <c r="AM9" s="50">
        <f t="shared" ca="1" si="8"/>
        <v>0</v>
      </c>
      <c r="AN9" s="50">
        <f t="shared" ca="1" si="8"/>
        <v>0</v>
      </c>
      <c r="AO9" s="50">
        <f t="shared" ca="1" si="8"/>
        <v>0</v>
      </c>
      <c r="AP9" s="51">
        <f t="shared" ca="1" si="8"/>
        <v>0</v>
      </c>
      <c r="AQ9" s="36">
        <f t="shared" ca="1" si="18"/>
        <v>0</v>
      </c>
      <c r="AR9" s="49" t="str">
        <f t="shared" ca="1" si="9"/>
        <v/>
      </c>
      <c r="AS9" s="50" t="str">
        <f t="shared" ca="1" si="9"/>
        <v/>
      </c>
      <c r="AT9" s="50" t="str">
        <f t="shared" ca="1" si="9"/>
        <v/>
      </c>
      <c r="AU9" s="50" t="str">
        <f t="shared" ca="1" si="9"/>
        <v/>
      </c>
      <c r="AV9" s="50" t="str">
        <f t="shared" ca="1" si="9"/>
        <v/>
      </c>
      <c r="AW9" s="50" t="str">
        <f t="shared" ca="1" si="9"/>
        <v/>
      </c>
      <c r="AX9" s="51" t="str">
        <f t="shared" ca="1" si="9"/>
        <v/>
      </c>
      <c r="AY9" s="52" t="str">
        <f t="shared" ca="1" si="9"/>
        <v/>
      </c>
      <c r="AZ9" s="37">
        <f t="shared" si="19"/>
        <v>216666.66666666666</v>
      </c>
      <c r="BA9" s="37">
        <f t="shared" si="10"/>
        <v>86666.666666666657</v>
      </c>
      <c r="BB9" s="37">
        <f t="shared" si="10"/>
        <v>433333.33333333331</v>
      </c>
      <c r="BC9" s="37">
        <f t="shared" si="10"/>
        <v>216666.66666666666</v>
      </c>
      <c r="BD9" s="37">
        <f t="shared" si="10"/>
        <v>216666.66666666666</v>
      </c>
      <c r="BE9" s="37">
        <f t="shared" si="10"/>
        <v>48148.148148148153</v>
      </c>
      <c r="BF9" s="37" t="str">
        <f t="shared" si="10"/>
        <v>0</v>
      </c>
      <c r="BG9" s="38"/>
      <c r="BH9" s="38"/>
      <c r="BI9" s="38"/>
      <c r="BJ9" s="38"/>
      <c r="BK9" s="38"/>
      <c r="BL9" s="38"/>
      <c r="BM9" s="38"/>
      <c r="BO9" s="117"/>
    </row>
    <row r="10" spans="1:72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4.0000000000000001E-3</v>
      </c>
      <c r="F10" s="181">
        <v>1E-3</v>
      </c>
      <c r="G10" s="181">
        <v>0</v>
      </c>
      <c r="H10" s="181">
        <v>0</v>
      </c>
      <c r="I10" s="181">
        <v>0</v>
      </c>
      <c r="J10" s="181">
        <v>4.0000000000000001E-3</v>
      </c>
      <c r="K10" s="181">
        <v>1E-3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46">
        <v>2600</v>
      </c>
      <c r="V10" s="47">
        <v>2600</v>
      </c>
      <c r="W10" s="47">
        <v>2600</v>
      </c>
      <c r="X10" s="47">
        <v>2600</v>
      </c>
      <c r="Y10" s="47">
        <v>2600</v>
      </c>
      <c r="Z10" s="47">
        <v>2600</v>
      </c>
      <c r="AA10" s="48">
        <v>2600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17"/>
        <v>0</v>
      </c>
      <c r="AJ10" s="49">
        <f t="shared" ca="1" si="8"/>
        <v>0</v>
      </c>
      <c r="AK10" s="50">
        <f t="shared" ca="1" si="8"/>
        <v>0</v>
      </c>
      <c r="AL10" s="50">
        <f t="shared" ca="1" si="8"/>
        <v>0</v>
      </c>
      <c r="AM10" s="50">
        <f t="shared" ca="1" si="8"/>
        <v>0</v>
      </c>
      <c r="AN10" s="50">
        <f t="shared" ca="1" si="8"/>
        <v>0</v>
      </c>
      <c r="AO10" s="50">
        <f t="shared" ca="1" si="8"/>
        <v>0</v>
      </c>
      <c r="AP10" s="51">
        <f t="shared" ca="1" si="8"/>
        <v>0</v>
      </c>
      <c r="AQ10" s="36">
        <f t="shared" ca="1" si="18"/>
        <v>0</v>
      </c>
      <c r="AR10" s="49" t="str">
        <f t="shared" ca="1" si="9"/>
        <v/>
      </c>
      <c r="AS10" s="50" t="str">
        <f t="shared" ca="1" si="9"/>
        <v/>
      </c>
      <c r="AT10" s="50" t="str">
        <f t="shared" ca="1" si="9"/>
        <v/>
      </c>
      <c r="AU10" s="50" t="str">
        <f t="shared" ca="1" si="9"/>
        <v/>
      </c>
      <c r="AV10" s="50" t="str">
        <f t="shared" ca="1" si="9"/>
        <v/>
      </c>
      <c r="AW10" s="50" t="str">
        <f t="shared" ca="1" si="9"/>
        <v/>
      </c>
      <c r="AX10" s="51" t="str">
        <f t="shared" ca="1" si="9"/>
        <v/>
      </c>
      <c r="AY10" s="52" t="str">
        <f t="shared" ca="1" si="9"/>
        <v/>
      </c>
      <c r="AZ10" s="37">
        <f t="shared" si="19"/>
        <v>108333.33333333333</v>
      </c>
      <c r="BA10" s="37">
        <f t="shared" si="10"/>
        <v>433333.33333333331</v>
      </c>
      <c r="BB10" s="37" t="str">
        <f t="shared" si="10"/>
        <v>0</v>
      </c>
      <c r="BC10" s="37" t="str">
        <f t="shared" si="10"/>
        <v>0</v>
      </c>
      <c r="BD10" s="37" t="str">
        <f t="shared" si="10"/>
        <v>0</v>
      </c>
      <c r="BE10" s="37">
        <f t="shared" si="10"/>
        <v>108333.33333333333</v>
      </c>
      <c r="BF10" s="37">
        <f t="shared" si="10"/>
        <v>433333.33333333331</v>
      </c>
      <c r="BG10" s="38"/>
      <c r="BH10" s="38"/>
      <c r="BI10" s="38"/>
      <c r="BJ10" s="38"/>
      <c r="BK10" s="38"/>
      <c r="BL10" s="38"/>
      <c r="BM10" s="38"/>
      <c r="BO10" s="117"/>
    </row>
    <row r="11" spans="1:72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2E-3</v>
      </c>
      <c r="F11" s="181">
        <v>0</v>
      </c>
      <c r="G11" s="181">
        <v>0</v>
      </c>
      <c r="H11" s="181">
        <v>1.0999999999999999E-2</v>
      </c>
      <c r="I11" s="181">
        <v>0</v>
      </c>
      <c r="J11" s="181">
        <v>0</v>
      </c>
      <c r="K11" s="181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46">
        <v>2600</v>
      </c>
      <c r="V11" s="47">
        <v>2600</v>
      </c>
      <c r="W11" s="47">
        <v>2600</v>
      </c>
      <c r="X11" s="47">
        <v>2600</v>
      </c>
      <c r="Y11" s="47">
        <v>2600</v>
      </c>
      <c r="Z11" s="47">
        <v>2600</v>
      </c>
      <c r="AA11" s="48">
        <v>2600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17"/>
        <v>0</v>
      </c>
      <c r="AJ11" s="49">
        <f t="shared" ca="1" si="8"/>
        <v>0</v>
      </c>
      <c r="AK11" s="50">
        <f t="shared" ca="1" si="8"/>
        <v>0</v>
      </c>
      <c r="AL11" s="50">
        <f t="shared" ca="1" si="8"/>
        <v>0</v>
      </c>
      <c r="AM11" s="50">
        <f t="shared" ca="1" si="8"/>
        <v>0</v>
      </c>
      <c r="AN11" s="50">
        <f t="shared" ca="1" si="8"/>
        <v>0</v>
      </c>
      <c r="AO11" s="50">
        <f t="shared" ca="1" si="8"/>
        <v>0</v>
      </c>
      <c r="AP11" s="51">
        <f t="shared" ca="1" si="8"/>
        <v>0</v>
      </c>
      <c r="AQ11" s="36">
        <f t="shared" ca="1" si="18"/>
        <v>0</v>
      </c>
      <c r="AR11" s="49" t="str">
        <f t="shared" ca="1" si="9"/>
        <v/>
      </c>
      <c r="AS11" s="50" t="str">
        <f t="shared" ca="1" si="9"/>
        <v/>
      </c>
      <c r="AT11" s="50" t="str">
        <f t="shared" ca="1" si="9"/>
        <v/>
      </c>
      <c r="AU11" s="50" t="str">
        <f t="shared" ca="1" si="9"/>
        <v/>
      </c>
      <c r="AV11" s="50" t="str">
        <f t="shared" ca="1" si="9"/>
        <v/>
      </c>
      <c r="AW11" s="50" t="str">
        <f t="shared" ca="1" si="9"/>
        <v/>
      </c>
      <c r="AX11" s="51" t="str">
        <f t="shared" ca="1" si="9"/>
        <v/>
      </c>
      <c r="AY11" s="52" t="str">
        <f t="shared" ca="1" si="9"/>
        <v/>
      </c>
      <c r="AZ11" s="37">
        <f t="shared" si="19"/>
        <v>216666.66666666666</v>
      </c>
      <c r="BA11" s="37" t="str">
        <f t="shared" si="10"/>
        <v>0</v>
      </c>
      <c r="BB11" s="37" t="str">
        <f t="shared" si="10"/>
        <v>0</v>
      </c>
      <c r="BC11" s="37">
        <f t="shared" si="10"/>
        <v>39393.939393939392</v>
      </c>
      <c r="BD11" s="37" t="str">
        <f t="shared" si="10"/>
        <v>0</v>
      </c>
      <c r="BE11" s="37" t="str">
        <f t="shared" si="10"/>
        <v>0</v>
      </c>
      <c r="BF11" s="37" t="str">
        <f t="shared" si="10"/>
        <v>0</v>
      </c>
      <c r="BG11" s="38"/>
      <c r="BH11" s="38"/>
      <c r="BI11" s="38"/>
      <c r="BJ11" s="38"/>
      <c r="BK11" s="38"/>
      <c r="BL11" s="38"/>
      <c r="BM11" s="38"/>
      <c r="BO11" s="117"/>
    </row>
    <row r="12" spans="1:72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1E-3</v>
      </c>
      <c r="F12" s="181">
        <v>8.0000000000000002E-3</v>
      </c>
      <c r="G12" s="181">
        <v>3.0000000000000001E-3</v>
      </c>
      <c r="H12" s="181">
        <v>8.9999999999999993E-3</v>
      </c>
      <c r="I12" s="181">
        <v>1.7000000000000001E-2</v>
      </c>
      <c r="J12" s="181">
        <v>7.0000000000000001E-3</v>
      </c>
      <c r="K12" s="181">
        <v>5.0000000000000001E-3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46">
        <v>2600</v>
      </c>
      <c r="V12" s="47">
        <v>2600</v>
      </c>
      <c r="W12" s="47">
        <v>2600</v>
      </c>
      <c r="X12" s="47">
        <v>2600</v>
      </c>
      <c r="Y12" s="47">
        <v>2600</v>
      </c>
      <c r="Z12" s="47">
        <v>2600</v>
      </c>
      <c r="AA12" s="48">
        <v>2600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35">
        <f t="shared" ca="1" si="17"/>
        <v>0</v>
      </c>
      <c r="AJ12" s="49">
        <f t="shared" ca="1" si="8"/>
        <v>0</v>
      </c>
      <c r="AK12" s="50">
        <f t="shared" ca="1" si="8"/>
        <v>0</v>
      </c>
      <c r="AL12" s="50">
        <f t="shared" ca="1" si="8"/>
        <v>0</v>
      </c>
      <c r="AM12" s="50">
        <f t="shared" ca="1" si="8"/>
        <v>0</v>
      </c>
      <c r="AN12" s="50">
        <f t="shared" ca="1" si="8"/>
        <v>0</v>
      </c>
      <c r="AO12" s="50">
        <f t="shared" ca="1" si="8"/>
        <v>0</v>
      </c>
      <c r="AP12" s="51">
        <f t="shared" ca="1" si="8"/>
        <v>0</v>
      </c>
      <c r="AQ12" s="36">
        <f t="shared" ca="1" si="18"/>
        <v>0</v>
      </c>
      <c r="AR12" s="49" t="str">
        <f t="shared" ca="1" si="9"/>
        <v/>
      </c>
      <c r="AS12" s="50" t="str">
        <f t="shared" ca="1" si="9"/>
        <v/>
      </c>
      <c r="AT12" s="50" t="str">
        <f t="shared" ca="1" si="9"/>
        <v/>
      </c>
      <c r="AU12" s="50" t="str">
        <f t="shared" ca="1" si="9"/>
        <v/>
      </c>
      <c r="AV12" s="50" t="str">
        <f t="shared" ca="1" si="9"/>
        <v/>
      </c>
      <c r="AW12" s="50" t="str">
        <f t="shared" ca="1" si="9"/>
        <v/>
      </c>
      <c r="AX12" s="51" t="str">
        <f t="shared" ca="1" si="9"/>
        <v/>
      </c>
      <c r="AY12" s="52" t="str">
        <f t="shared" ca="1" si="9"/>
        <v/>
      </c>
      <c r="AZ12" s="37">
        <f t="shared" si="19"/>
        <v>433333.33333333331</v>
      </c>
      <c r="BA12" s="37">
        <f t="shared" si="10"/>
        <v>54166.666666666664</v>
      </c>
      <c r="BB12" s="37">
        <f t="shared" si="10"/>
        <v>144444.44444444444</v>
      </c>
      <c r="BC12" s="37">
        <f t="shared" si="10"/>
        <v>48148.148148148153</v>
      </c>
      <c r="BD12" s="37">
        <f t="shared" si="10"/>
        <v>25490.196078431371</v>
      </c>
      <c r="BE12" s="37">
        <f t="shared" si="10"/>
        <v>61904.761904761901</v>
      </c>
      <c r="BF12" s="37">
        <f t="shared" si="10"/>
        <v>86666.666666666657</v>
      </c>
      <c r="BG12" s="38"/>
      <c r="BH12" s="38"/>
      <c r="BI12" s="38"/>
      <c r="BJ12" s="38"/>
      <c r="BK12" s="38"/>
      <c r="BL12" s="38"/>
      <c r="BM12" s="38"/>
      <c r="BO12" s="117"/>
    </row>
    <row r="13" spans="1:72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0</v>
      </c>
      <c r="F13" s="181">
        <v>6.4000000000000001E-2</v>
      </c>
      <c r="G13" s="181">
        <v>5.0999999999999997E-2</v>
      </c>
      <c r="H13" s="181">
        <v>1.4E-2</v>
      </c>
      <c r="I13" s="181">
        <v>4.1000000000000002E-2</v>
      </c>
      <c r="J13" s="181">
        <v>1.4999999999999999E-2</v>
      </c>
      <c r="K13" s="181">
        <v>3.7999999999999999E-2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46">
        <v>2600</v>
      </c>
      <c r="V13" s="47">
        <v>2600</v>
      </c>
      <c r="W13" s="47">
        <v>2600</v>
      </c>
      <c r="X13" s="47">
        <v>2600</v>
      </c>
      <c r="Y13" s="47">
        <v>2600</v>
      </c>
      <c r="Z13" s="47">
        <v>2600</v>
      </c>
      <c r="AA13" s="48">
        <v>2600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35">
        <f t="shared" ca="1" si="17"/>
        <v>0</v>
      </c>
      <c r="AJ13" s="49">
        <f t="shared" ca="1" si="8"/>
        <v>0</v>
      </c>
      <c r="AK13" s="50">
        <f t="shared" ca="1" si="8"/>
        <v>0</v>
      </c>
      <c r="AL13" s="50">
        <f t="shared" ca="1" si="8"/>
        <v>0</v>
      </c>
      <c r="AM13" s="50">
        <f t="shared" ca="1" si="8"/>
        <v>0</v>
      </c>
      <c r="AN13" s="50">
        <f t="shared" ca="1" si="8"/>
        <v>0</v>
      </c>
      <c r="AO13" s="50">
        <f t="shared" ca="1" si="8"/>
        <v>0</v>
      </c>
      <c r="AP13" s="51">
        <f t="shared" ca="1" si="8"/>
        <v>0</v>
      </c>
      <c r="AQ13" s="36">
        <f t="shared" ca="1" si="18"/>
        <v>0</v>
      </c>
      <c r="AR13" s="49" t="str">
        <f t="shared" ca="1" si="9"/>
        <v/>
      </c>
      <c r="AS13" s="50" t="str">
        <f t="shared" ca="1" si="9"/>
        <v/>
      </c>
      <c r="AT13" s="50" t="str">
        <f t="shared" ca="1" si="9"/>
        <v/>
      </c>
      <c r="AU13" s="50" t="str">
        <f t="shared" ca="1" si="9"/>
        <v/>
      </c>
      <c r="AV13" s="50" t="str">
        <f t="shared" ca="1" si="9"/>
        <v/>
      </c>
      <c r="AW13" s="50" t="str">
        <f t="shared" ca="1" si="9"/>
        <v/>
      </c>
      <c r="AX13" s="51" t="str">
        <f t="shared" ca="1" si="9"/>
        <v/>
      </c>
      <c r="AY13" s="52" t="str">
        <f t="shared" ca="1" si="9"/>
        <v/>
      </c>
      <c r="AZ13" s="37" t="str">
        <f t="shared" si="19"/>
        <v>0</v>
      </c>
      <c r="BA13" s="37">
        <f t="shared" si="10"/>
        <v>6770.833333333333</v>
      </c>
      <c r="BB13" s="37">
        <f t="shared" si="10"/>
        <v>8496.7320261437908</v>
      </c>
      <c r="BC13" s="37">
        <f t="shared" si="10"/>
        <v>30952.38095238095</v>
      </c>
      <c r="BD13" s="37">
        <f t="shared" si="10"/>
        <v>10569.10569105691</v>
      </c>
      <c r="BE13" s="37">
        <f t="shared" si="10"/>
        <v>28888.888888888891</v>
      </c>
      <c r="BF13" s="37">
        <f t="shared" si="10"/>
        <v>11403.508771929824</v>
      </c>
      <c r="BG13" s="38"/>
      <c r="BH13" s="38"/>
      <c r="BI13" s="38"/>
      <c r="BJ13" s="38"/>
      <c r="BK13" s="38"/>
      <c r="BL13" s="38"/>
      <c r="BM13" s="38"/>
      <c r="BO13" s="117"/>
    </row>
    <row r="14" spans="1:72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0.11799999999999999</v>
      </c>
      <c r="F14" s="181">
        <v>0.45</v>
      </c>
      <c r="G14" s="181">
        <v>0.27700000000000002</v>
      </c>
      <c r="H14" s="181">
        <v>0.52200000000000002</v>
      </c>
      <c r="I14" s="181">
        <v>0.38400000000000001</v>
      </c>
      <c r="J14" s="181">
        <v>0.41699999999999998</v>
      </c>
      <c r="K14" s="181">
        <v>2.9000000000000001E-2</v>
      </c>
      <c r="L14" s="41">
        <f t="shared" ca="1" si="4"/>
        <v>816</v>
      </c>
      <c r="M14" s="42">
        <f t="shared" si="5"/>
        <v>0</v>
      </c>
      <c r="N14" s="43">
        <f t="shared" si="5"/>
        <v>8</v>
      </c>
      <c r="O14" s="43">
        <f t="shared" si="5"/>
        <v>0</v>
      </c>
      <c r="P14" s="43">
        <f t="shared" si="5"/>
        <v>8</v>
      </c>
      <c r="Q14" s="43">
        <f t="shared" si="5"/>
        <v>8</v>
      </c>
      <c r="R14" s="43">
        <f t="shared" si="5"/>
        <v>8</v>
      </c>
      <c r="S14" s="44">
        <f t="shared" si="5"/>
        <v>0</v>
      </c>
      <c r="T14" s="45">
        <f t="shared" ca="1" si="6"/>
        <v>136</v>
      </c>
      <c r="U14" s="46">
        <v>2600</v>
      </c>
      <c r="V14" s="47">
        <v>2600</v>
      </c>
      <c r="W14" s="47">
        <v>2600</v>
      </c>
      <c r="X14" s="47">
        <v>2600</v>
      </c>
      <c r="Y14" s="47">
        <v>2600</v>
      </c>
      <c r="Z14" s="47">
        <v>2600</v>
      </c>
      <c r="AA14" s="48">
        <v>2600</v>
      </c>
      <c r="AB14" s="49">
        <f t="shared" ca="1" si="7"/>
        <v>0</v>
      </c>
      <c r="AC14" s="50">
        <f t="shared" ca="1" si="7"/>
        <v>83200</v>
      </c>
      <c r="AD14" s="50">
        <f t="shared" ca="1" si="7"/>
        <v>0</v>
      </c>
      <c r="AE14" s="50">
        <f t="shared" ca="1" si="7"/>
        <v>83200</v>
      </c>
      <c r="AF14" s="50">
        <f t="shared" ca="1" si="7"/>
        <v>83200</v>
      </c>
      <c r="AG14" s="50">
        <f t="shared" ca="1" si="7"/>
        <v>104000</v>
      </c>
      <c r="AH14" s="51">
        <f t="shared" ca="1" si="7"/>
        <v>0</v>
      </c>
      <c r="AI14" s="35">
        <f t="shared" ca="1" si="17"/>
        <v>353600</v>
      </c>
      <c r="AJ14" s="49">
        <f t="shared" ca="1" si="8"/>
        <v>0</v>
      </c>
      <c r="AK14" s="50">
        <f t="shared" ca="1" si="8"/>
        <v>86.4</v>
      </c>
      <c r="AL14" s="50">
        <f t="shared" ca="1" si="8"/>
        <v>0</v>
      </c>
      <c r="AM14" s="50">
        <f t="shared" ca="1" si="8"/>
        <v>100.224</v>
      </c>
      <c r="AN14" s="50">
        <f t="shared" ca="1" si="8"/>
        <v>73.728000000000009</v>
      </c>
      <c r="AO14" s="50">
        <f t="shared" ca="1" si="8"/>
        <v>100.08</v>
      </c>
      <c r="AP14" s="51">
        <f t="shared" ca="1" si="8"/>
        <v>0</v>
      </c>
      <c r="AQ14" s="36">
        <f t="shared" ca="1" si="18"/>
        <v>360.43200000000002</v>
      </c>
      <c r="AR14" s="49" t="str">
        <f t="shared" ca="1" si="9"/>
        <v/>
      </c>
      <c r="AS14" s="50">
        <f t="shared" ca="1" si="9"/>
        <v>962.96296296296293</v>
      </c>
      <c r="AT14" s="50" t="str">
        <f t="shared" ca="1" si="9"/>
        <v/>
      </c>
      <c r="AU14" s="50">
        <f t="shared" ca="1" si="9"/>
        <v>830.14048531289905</v>
      </c>
      <c r="AV14" s="50">
        <f t="shared" ca="1" si="9"/>
        <v>1128.4722222222222</v>
      </c>
      <c r="AW14" s="50">
        <f t="shared" ca="1" si="9"/>
        <v>1039.1686650679458</v>
      </c>
      <c r="AX14" s="51" t="str">
        <f t="shared" ca="1" si="9"/>
        <v/>
      </c>
      <c r="AY14" s="52">
        <f t="shared" ca="1" si="9"/>
        <v>981.04496826030982</v>
      </c>
      <c r="AZ14" s="37">
        <f t="shared" si="19"/>
        <v>3672.3163841807909</v>
      </c>
      <c r="BA14" s="37">
        <f t="shared" si="10"/>
        <v>962.96296296296293</v>
      </c>
      <c r="BB14" s="37">
        <f t="shared" si="10"/>
        <v>1564.3802647412754</v>
      </c>
      <c r="BC14" s="37">
        <f t="shared" si="10"/>
        <v>830.14048531289905</v>
      </c>
      <c r="BD14" s="37">
        <f t="shared" si="10"/>
        <v>1128.4722222222222</v>
      </c>
      <c r="BE14" s="37">
        <f t="shared" si="10"/>
        <v>1039.1686650679455</v>
      </c>
      <c r="BF14" s="37">
        <f t="shared" si="10"/>
        <v>14942.528735632182</v>
      </c>
      <c r="BG14" s="38">
        <f t="shared" ref="BG14:BG29" si="21">VLOOKUP(AZ14,$BP$3:$BQ$7,2,TRUE)</f>
        <v>0</v>
      </c>
      <c r="BH14" s="38">
        <f t="shared" ref="BH14:BH29" si="22">VLOOKUP(BA14,$BP$3:$BQ$7,2,TRUE)</f>
        <v>8</v>
      </c>
      <c r="BI14" s="38">
        <f t="shared" ref="BI14:BI29" si="23">VLOOKUP(BB14,$BP$3:$BQ$7,2,TRUE)</f>
        <v>0</v>
      </c>
      <c r="BJ14" s="38">
        <f t="shared" ref="BJ14:BJ29" si="24">VLOOKUP(BC14,$BP$3:$BQ$7,2,TRUE)</f>
        <v>8</v>
      </c>
      <c r="BK14" s="38">
        <f t="shared" ref="BK14:BK29" si="25">VLOOKUP(BD14,$BP$3:$BQ$7,2,TRUE)</f>
        <v>8</v>
      </c>
      <c r="BL14" s="38">
        <f t="shared" ref="BL14:BL29" si="26">VLOOKUP(BE14,$BP$3:$BQ$7,2,TRUE)</f>
        <v>8</v>
      </c>
      <c r="BM14" s="38">
        <f t="shared" ref="BM14:BM29" si="27">VLOOKUP(BF14,$BP$3:$BQ$7,2,TRUE)</f>
        <v>0</v>
      </c>
      <c r="BO14" s="117"/>
    </row>
    <row r="15" spans="1:72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0.505</v>
      </c>
      <c r="F15" s="181">
        <v>0.43099999999999999</v>
      </c>
      <c r="G15" s="181">
        <v>0.40600000000000003</v>
      </c>
      <c r="H15" s="181">
        <v>0.55600000000000005</v>
      </c>
      <c r="I15" s="181">
        <v>0.313</v>
      </c>
      <c r="J15" s="181">
        <v>0.41399999999999998</v>
      </c>
      <c r="K15" s="181">
        <v>0.22600000000000001</v>
      </c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46">
        <v>8600</v>
      </c>
      <c r="V15" s="47">
        <v>8600</v>
      </c>
      <c r="W15" s="47">
        <v>8600</v>
      </c>
      <c r="X15" s="47">
        <v>8600</v>
      </c>
      <c r="Y15" s="47">
        <v>8600</v>
      </c>
      <c r="Z15" s="47">
        <v>8600</v>
      </c>
      <c r="AA15" s="48">
        <v>8600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35">
        <f t="shared" ca="1" si="17"/>
        <v>0</v>
      </c>
      <c r="AJ15" s="49">
        <f t="shared" ca="1" si="8"/>
        <v>0</v>
      </c>
      <c r="AK15" s="50">
        <f t="shared" ca="1" si="8"/>
        <v>0</v>
      </c>
      <c r="AL15" s="50">
        <f t="shared" ca="1" si="8"/>
        <v>0</v>
      </c>
      <c r="AM15" s="50">
        <f t="shared" ca="1" si="8"/>
        <v>0</v>
      </c>
      <c r="AN15" s="50">
        <f t="shared" ca="1" si="8"/>
        <v>0</v>
      </c>
      <c r="AO15" s="50">
        <f t="shared" ca="1" si="8"/>
        <v>0</v>
      </c>
      <c r="AP15" s="51">
        <f t="shared" ca="1" si="8"/>
        <v>0</v>
      </c>
      <c r="AQ15" s="36">
        <f t="shared" ca="1" si="18"/>
        <v>0</v>
      </c>
      <c r="AR15" s="49" t="str">
        <f t="shared" ca="1" si="9"/>
        <v/>
      </c>
      <c r="AS15" s="50" t="str">
        <f t="shared" ca="1" si="9"/>
        <v/>
      </c>
      <c r="AT15" s="50" t="str">
        <f t="shared" ca="1" si="9"/>
        <v/>
      </c>
      <c r="AU15" s="50" t="str">
        <f t="shared" ca="1" si="9"/>
        <v/>
      </c>
      <c r="AV15" s="50" t="str">
        <f t="shared" ca="1" si="9"/>
        <v/>
      </c>
      <c r="AW15" s="50" t="str">
        <f t="shared" ca="1" si="9"/>
        <v/>
      </c>
      <c r="AX15" s="51" t="str">
        <f t="shared" ca="1" si="9"/>
        <v/>
      </c>
      <c r="AY15" s="52" t="str">
        <f t="shared" ca="1" si="9"/>
        <v/>
      </c>
      <c r="AZ15" s="37">
        <f t="shared" si="19"/>
        <v>2838.2838283828382</v>
      </c>
      <c r="BA15" s="37">
        <f t="shared" si="10"/>
        <v>3325.599381283836</v>
      </c>
      <c r="BB15" s="37">
        <f t="shared" si="10"/>
        <v>3530.3776683087021</v>
      </c>
      <c r="BC15" s="37">
        <f t="shared" si="10"/>
        <v>2577.9376498800957</v>
      </c>
      <c r="BD15" s="37">
        <f t="shared" si="10"/>
        <v>4579.3397231096906</v>
      </c>
      <c r="BE15" s="37">
        <f t="shared" si="10"/>
        <v>3462.1578099838971</v>
      </c>
      <c r="BF15" s="37">
        <f t="shared" si="10"/>
        <v>6342.1828908554571</v>
      </c>
      <c r="BG15" s="38">
        <f t="shared" si="21"/>
        <v>0</v>
      </c>
      <c r="BH15" s="38">
        <f t="shared" si="22"/>
        <v>0</v>
      </c>
      <c r="BI15" s="38">
        <f t="shared" si="23"/>
        <v>0</v>
      </c>
      <c r="BJ15" s="38">
        <f t="shared" si="24"/>
        <v>0</v>
      </c>
      <c r="BK15" s="38">
        <f t="shared" si="25"/>
        <v>0</v>
      </c>
      <c r="BL15" s="38">
        <f t="shared" si="26"/>
        <v>0</v>
      </c>
      <c r="BM15" s="38">
        <f t="shared" si="27"/>
        <v>0</v>
      </c>
      <c r="BO15" s="117"/>
    </row>
    <row r="16" spans="1:72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0.59399999999999997</v>
      </c>
      <c r="F16" s="181">
        <v>0.123</v>
      </c>
      <c r="G16" s="181">
        <v>0.311</v>
      </c>
      <c r="H16" s="181">
        <v>0.39700000000000002</v>
      </c>
      <c r="I16" s="181">
        <v>0.30199999999999999</v>
      </c>
      <c r="J16" s="181">
        <v>0.22700000000000001</v>
      </c>
      <c r="K16" s="181">
        <v>0.20599999999999999</v>
      </c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46">
        <v>8600</v>
      </c>
      <c r="V16" s="47">
        <v>8600</v>
      </c>
      <c r="W16" s="47">
        <v>8600</v>
      </c>
      <c r="X16" s="47">
        <v>8600</v>
      </c>
      <c r="Y16" s="47">
        <v>8600</v>
      </c>
      <c r="Z16" s="47">
        <v>8600</v>
      </c>
      <c r="AA16" s="48">
        <v>8600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35">
        <f t="shared" ca="1" si="17"/>
        <v>0</v>
      </c>
      <c r="AJ16" s="49">
        <f t="shared" ca="1" si="8"/>
        <v>0</v>
      </c>
      <c r="AK16" s="50">
        <f t="shared" ca="1" si="8"/>
        <v>0</v>
      </c>
      <c r="AL16" s="50">
        <f t="shared" ca="1" si="8"/>
        <v>0</v>
      </c>
      <c r="AM16" s="50">
        <f t="shared" ca="1" si="8"/>
        <v>0</v>
      </c>
      <c r="AN16" s="50">
        <f t="shared" ca="1" si="8"/>
        <v>0</v>
      </c>
      <c r="AO16" s="50">
        <f t="shared" ca="1" si="8"/>
        <v>0</v>
      </c>
      <c r="AP16" s="51">
        <f t="shared" ca="1" si="8"/>
        <v>0</v>
      </c>
      <c r="AQ16" s="36">
        <f t="shared" ca="1" si="18"/>
        <v>0</v>
      </c>
      <c r="AR16" s="49" t="str">
        <f t="shared" ca="1" si="9"/>
        <v/>
      </c>
      <c r="AS16" s="50" t="str">
        <f t="shared" ca="1" si="9"/>
        <v/>
      </c>
      <c r="AT16" s="50" t="str">
        <f t="shared" ca="1" si="9"/>
        <v/>
      </c>
      <c r="AU16" s="50" t="str">
        <f t="shared" ca="1" si="9"/>
        <v/>
      </c>
      <c r="AV16" s="50" t="str">
        <f t="shared" ca="1" si="9"/>
        <v/>
      </c>
      <c r="AW16" s="50" t="str">
        <f t="shared" ca="1" si="9"/>
        <v/>
      </c>
      <c r="AX16" s="51" t="str">
        <f t="shared" ca="1" si="9"/>
        <v/>
      </c>
      <c r="AY16" s="52" t="str">
        <f t="shared" ca="1" si="9"/>
        <v/>
      </c>
      <c r="AZ16" s="37">
        <f t="shared" si="19"/>
        <v>2413.0190796857464</v>
      </c>
      <c r="BA16" s="37">
        <f t="shared" si="10"/>
        <v>11653.116531165311</v>
      </c>
      <c r="BB16" s="37">
        <f t="shared" si="10"/>
        <v>4608.7888531618437</v>
      </c>
      <c r="BC16" s="37">
        <f t="shared" si="10"/>
        <v>3610.4114189756501</v>
      </c>
      <c r="BD16" s="37">
        <f t="shared" si="10"/>
        <v>4746.1368653421632</v>
      </c>
      <c r="BE16" s="37">
        <f t="shared" si="10"/>
        <v>6314.2437591776797</v>
      </c>
      <c r="BF16" s="37">
        <f t="shared" si="10"/>
        <v>6957.9288025889964</v>
      </c>
      <c r="BG16" s="38">
        <f t="shared" si="21"/>
        <v>0</v>
      </c>
      <c r="BH16" s="38">
        <f t="shared" si="22"/>
        <v>0</v>
      </c>
      <c r="BI16" s="38">
        <f t="shared" si="23"/>
        <v>0</v>
      </c>
      <c r="BJ16" s="38">
        <f t="shared" si="24"/>
        <v>0</v>
      </c>
      <c r="BK16" s="38">
        <f t="shared" si="25"/>
        <v>0</v>
      </c>
      <c r="BL16" s="38">
        <f t="shared" si="26"/>
        <v>0</v>
      </c>
      <c r="BM16" s="38">
        <f t="shared" si="27"/>
        <v>0</v>
      </c>
      <c r="BO16" s="117"/>
    </row>
    <row r="17" spans="2:67" ht="15" thickBot="1">
      <c r="B17" s="3" t="s">
        <v>50</v>
      </c>
      <c r="C17" s="39">
        <v>0.45833333333333331</v>
      </c>
      <c r="D17" s="40">
        <v>0.5</v>
      </c>
      <c r="E17" s="181">
        <v>0.71099999999999997</v>
      </c>
      <c r="F17" s="181">
        <v>0.315</v>
      </c>
      <c r="G17" s="181">
        <v>0.23599999999999999</v>
      </c>
      <c r="H17" s="181">
        <v>0.23</v>
      </c>
      <c r="I17" s="181">
        <v>0.29599999999999999</v>
      </c>
      <c r="J17" s="181">
        <v>0.17299999999999999</v>
      </c>
      <c r="K17" s="181">
        <v>0.61899999999999999</v>
      </c>
      <c r="L17" s="41">
        <f t="shared" ca="1" si="4"/>
        <v>480</v>
      </c>
      <c r="M17" s="42">
        <f t="shared" si="5"/>
        <v>8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8</v>
      </c>
      <c r="T17" s="45">
        <f t="shared" ca="1" si="6"/>
        <v>80</v>
      </c>
      <c r="U17" s="46">
        <v>2600</v>
      </c>
      <c r="V17" s="47">
        <v>8600</v>
      </c>
      <c r="W17" s="47">
        <v>8600</v>
      </c>
      <c r="X17" s="47">
        <v>8600</v>
      </c>
      <c r="Y17" s="47">
        <v>8600</v>
      </c>
      <c r="Z17" s="47">
        <v>8600</v>
      </c>
      <c r="AA17" s="48">
        <v>2600</v>
      </c>
      <c r="AB17" s="49">
        <f t="shared" ca="1" si="7"/>
        <v>104000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104000</v>
      </c>
      <c r="AI17" s="35">
        <f t="shared" ca="1" si="17"/>
        <v>208000</v>
      </c>
      <c r="AJ17" s="49">
        <f t="shared" ca="1" si="8"/>
        <v>170.64</v>
      </c>
      <c r="AK17" s="50">
        <f t="shared" ca="1" si="8"/>
        <v>0</v>
      </c>
      <c r="AL17" s="50">
        <f t="shared" ca="1" si="8"/>
        <v>0</v>
      </c>
      <c r="AM17" s="50">
        <f t="shared" ca="1" si="8"/>
        <v>0</v>
      </c>
      <c r="AN17" s="50">
        <f t="shared" ca="1" si="8"/>
        <v>0</v>
      </c>
      <c r="AO17" s="50">
        <f t="shared" ca="1" si="8"/>
        <v>0</v>
      </c>
      <c r="AP17" s="51">
        <f t="shared" ca="1" si="8"/>
        <v>148.56</v>
      </c>
      <c r="AQ17" s="36">
        <f t="shared" ca="1" si="18"/>
        <v>319.2</v>
      </c>
      <c r="AR17" s="49">
        <f t="shared" ca="1" si="9"/>
        <v>609.47022972339437</v>
      </c>
      <c r="AS17" s="50" t="str">
        <f t="shared" ca="1" si="9"/>
        <v/>
      </c>
      <c r="AT17" s="50" t="str">
        <f t="shared" ca="1" si="9"/>
        <v/>
      </c>
      <c r="AU17" s="50" t="str">
        <f t="shared" ca="1" si="9"/>
        <v/>
      </c>
      <c r="AV17" s="50" t="str">
        <f t="shared" ca="1" si="9"/>
        <v/>
      </c>
      <c r="AW17" s="50" t="str">
        <f t="shared" ca="1" si="9"/>
        <v/>
      </c>
      <c r="AX17" s="51">
        <f t="shared" ca="1" si="9"/>
        <v>700.05385029617662</v>
      </c>
      <c r="AY17" s="52">
        <f t="shared" ca="1" si="9"/>
        <v>651.62907268170432</v>
      </c>
      <c r="AZ17" s="37">
        <f t="shared" si="19"/>
        <v>609.47022972339425</v>
      </c>
      <c r="BA17" s="37">
        <f t="shared" si="10"/>
        <v>4550.2645502645501</v>
      </c>
      <c r="BB17" s="37">
        <f t="shared" si="10"/>
        <v>6073.4463276836159</v>
      </c>
      <c r="BC17" s="37">
        <f t="shared" si="10"/>
        <v>6231.884057971014</v>
      </c>
      <c r="BD17" s="37">
        <f t="shared" si="10"/>
        <v>4842.3423423423419</v>
      </c>
      <c r="BE17" s="37">
        <f t="shared" si="10"/>
        <v>8285.1637764932566</v>
      </c>
      <c r="BF17" s="37">
        <f t="shared" si="10"/>
        <v>700.05385029617662</v>
      </c>
      <c r="BG17" s="38">
        <f t="shared" si="21"/>
        <v>8</v>
      </c>
      <c r="BH17" s="38">
        <f t="shared" si="22"/>
        <v>0</v>
      </c>
      <c r="BI17" s="38">
        <f t="shared" si="23"/>
        <v>0</v>
      </c>
      <c r="BJ17" s="38">
        <f t="shared" si="24"/>
        <v>0</v>
      </c>
      <c r="BK17" s="38">
        <f t="shared" si="25"/>
        <v>0</v>
      </c>
      <c r="BL17" s="38">
        <f t="shared" si="26"/>
        <v>0</v>
      </c>
      <c r="BM17" s="38">
        <f t="shared" si="27"/>
        <v>8</v>
      </c>
      <c r="BO17" s="117"/>
    </row>
    <row r="18" spans="2:67" ht="15" thickBot="1">
      <c r="B18" s="3" t="s">
        <v>51</v>
      </c>
      <c r="C18" s="39">
        <v>0.5</v>
      </c>
      <c r="D18" s="40">
        <v>0.54166666666666663</v>
      </c>
      <c r="E18" s="181">
        <v>0.54500000000000004</v>
      </c>
      <c r="F18" s="181">
        <v>0.16800000000000001</v>
      </c>
      <c r="G18" s="181">
        <v>0.253</v>
      </c>
      <c r="H18" s="181">
        <v>0.111</v>
      </c>
      <c r="I18" s="181">
        <v>0.20499999999999999</v>
      </c>
      <c r="J18" s="181">
        <v>0.432</v>
      </c>
      <c r="K18" s="181">
        <v>0.29699999999999999</v>
      </c>
      <c r="L18" s="41">
        <f t="shared" ca="1" si="4"/>
        <v>720</v>
      </c>
      <c r="M18" s="42">
        <f t="shared" si="5"/>
        <v>8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8</v>
      </c>
      <c r="S18" s="44">
        <f t="shared" si="5"/>
        <v>8</v>
      </c>
      <c r="T18" s="45">
        <f t="shared" ca="1" si="6"/>
        <v>120</v>
      </c>
      <c r="U18" s="46">
        <v>2600</v>
      </c>
      <c r="V18" s="47">
        <v>2600</v>
      </c>
      <c r="W18" s="47">
        <v>2600</v>
      </c>
      <c r="X18" s="47">
        <v>2600</v>
      </c>
      <c r="Y18" s="47">
        <v>2600</v>
      </c>
      <c r="Z18" s="47">
        <v>2600</v>
      </c>
      <c r="AA18" s="48">
        <v>2600</v>
      </c>
      <c r="AB18" s="49">
        <f t="shared" ca="1" si="7"/>
        <v>104000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104000</v>
      </c>
      <c r="AH18" s="51">
        <f t="shared" ca="1" si="7"/>
        <v>104000</v>
      </c>
      <c r="AI18" s="35">
        <f t="shared" ca="1" si="17"/>
        <v>312000</v>
      </c>
      <c r="AJ18" s="49">
        <f t="shared" ca="1" si="8"/>
        <v>130.80000000000001</v>
      </c>
      <c r="AK18" s="50">
        <f t="shared" ca="1" si="8"/>
        <v>0</v>
      </c>
      <c r="AL18" s="50">
        <f t="shared" ca="1" si="8"/>
        <v>0</v>
      </c>
      <c r="AM18" s="50">
        <f t="shared" ca="1" si="8"/>
        <v>0</v>
      </c>
      <c r="AN18" s="50">
        <f t="shared" ca="1" si="8"/>
        <v>0</v>
      </c>
      <c r="AO18" s="50">
        <f t="shared" ca="1" si="8"/>
        <v>103.67999999999999</v>
      </c>
      <c r="AP18" s="51">
        <f t="shared" ca="1" si="8"/>
        <v>71.28</v>
      </c>
      <c r="AQ18" s="36">
        <f t="shared" ca="1" si="18"/>
        <v>305.76</v>
      </c>
      <c r="AR18" s="49">
        <f t="shared" ca="1" si="9"/>
        <v>795.10703363914365</v>
      </c>
      <c r="AS18" s="50" t="str">
        <f t="shared" ca="1" si="9"/>
        <v/>
      </c>
      <c r="AT18" s="50" t="str">
        <f t="shared" ca="1" si="9"/>
        <v/>
      </c>
      <c r="AU18" s="50" t="str">
        <f t="shared" ca="1" si="9"/>
        <v/>
      </c>
      <c r="AV18" s="50" t="str">
        <f t="shared" ca="1" si="9"/>
        <v/>
      </c>
      <c r="AW18" s="50">
        <f t="shared" ca="1" si="9"/>
        <v>1003.0864197530865</v>
      </c>
      <c r="AX18" s="51">
        <f t="shared" ca="1" si="9"/>
        <v>1459.0347923681256</v>
      </c>
      <c r="AY18" s="52">
        <f t="shared" ca="1" si="9"/>
        <v>1020.4081632653061</v>
      </c>
      <c r="AZ18" s="37">
        <f t="shared" si="19"/>
        <v>795.10703363914365</v>
      </c>
      <c r="BA18" s="37">
        <f t="shared" si="10"/>
        <v>2579.3650793650791</v>
      </c>
      <c r="BB18" s="37">
        <f t="shared" si="10"/>
        <v>1712.7799736495388</v>
      </c>
      <c r="BC18" s="37">
        <f t="shared" si="10"/>
        <v>3903.9039039039035</v>
      </c>
      <c r="BD18" s="37">
        <f t="shared" si="10"/>
        <v>2113.8211382113823</v>
      </c>
      <c r="BE18" s="37">
        <f t="shared" si="10"/>
        <v>1003.0864197530864</v>
      </c>
      <c r="BF18" s="37">
        <f t="shared" si="10"/>
        <v>1459.0347923681256</v>
      </c>
      <c r="BG18" s="38">
        <f t="shared" si="21"/>
        <v>8</v>
      </c>
      <c r="BH18" s="38">
        <f t="shared" si="22"/>
        <v>0</v>
      </c>
      <c r="BI18" s="38">
        <f t="shared" si="23"/>
        <v>0</v>
      </c>
      <c r="BJ18" s="38">
        <f t="shared" si="24"/>
        <v>0</v>
      </c>
      <c r="BK18" s="38">
        <f t="shared" si="25"/>
        <v>0</v>
      </c>
      <c r="BL18" s="38">
        <f t="shared" si="26"/>
        <v>8</v>
      </c>
      <c r="BM18" s="38">
        <f t="shared" si="27"/>
        <v>8</v>
      </c>
      <c r="BO18" s="117"/>
    </row>
    <row r="19" spans="2:67" ht="15" thickBot="1">
      <c r="B19" s="3" t="s">
        <v>51</v>
      </c>
      <c r="C19" s="39">
        <v>0.54166666666666663</v>
      </c>
      <c r="D19" s="40">
        <v>0.58333333333333337</v>
      </c>
      <c r="E19" s="181">
        <v>0.28499999999999998</v>
      </c>
      <c r="F19" s="181">
        <v>0.156</v>
      </c>
      <c r="G19" s="181">
        <v>0.157</v>
      </c>
      <c r="H19" s="181">
        <v>0.41599999999999998</v>
      </c>
      <c r="I19" s="181">
        <v>0.308</v>
      </c>
      <c r="J19" s="181">
        <v>0.33500000000000002</v>
      </c>
      <c r="K19" s="181">
        <v>0.33700000000000002</v>
      </c>
      <c r="L19" s="41">
        <f t="shared" ca="1" si="4"/>
        <v>864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8</v>
      </c>
      <c r="Q19" s="43">
        <f t="shared" si="5"/>
        <v>8</v>
      </c>
      <c r="R19" s="43">
        <f t="shared" si="5"/>
        <v>8</v>
      </c>
      <c r="S19" s="44">
        <f t="shared" si="5"/>
        <v>8</v>
      </c>
      <c r="T19" s="45">
        <f t="shared" ca="1" si="6"/>
        <v>144</v>
      </c>
      <c r="U19" s="46">
        <v>2600</v>
      </c>
      <c r="V19" s="47">
        <v>2600</v>
      </c>
      <c r="W19" s="47">
        <v>2600</v>
      </c>
      <c r="X19" s="47">
        <v>2600</v>
      </c>
      <c r="Y19" s="47">
        <v>2600</v>
      </c>
      <c r="Z19" s="47">
        <v>2600</v>
      </c>
      <c r="AA19" s="48">
        <v>2600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83200</v>
      </c>
      <c r="AF19" s="50">
        <f t="shared" ca="1" si="7"/>
        <v>83200</v>
      </c>
      <c r="AG19" s="50">
        <f t="shared" ca="1" si="7"/>
        <v>104000</v>
      </c>
      <c r="AH19" s="51">
        <f t="shared" ca="1" si="7"/>
        <v>104000</v>
      </c>
      <c r="AI19" s="35">
        <f t="shared" ca="1" si="17"/>
        <v>374400</v>
      </c>
      <c r="AJ19" s="49">
        <f t="shared" ca="1" si="8"/>
        <v>0</v>
      </c>
      <c r="AK19" s="50">
        <f t="shared" ca="1" si="8"/>
        <v>0</v>
      </c>
      <c r="AL19" s="50">
        <f t="shared" ca="1" si="8"/>
        <v>0</v>
      </c>
      <c r="AM19" s="50">
        <f t="shared" ca="1" si="8"/>
        <v>79.872</v>
      </c>
      <c r="AN19" s="50">
        <f t="shared" ca="1" si="8"/>
        <v>59.135999999999996</v>
      </c>
      <c r="AO19" s="50">
        <f t="shared" ca="1" si="8"/>
        <v>80.400000000000006</v>
      </c>
      <c r="AP19" s="51">
        <f t="shared" ca="1" si="8"/>
        <v>80.88000000000001</v>
      </c>
      <c r="AQ19" s="36">
        <f t="shared" ca="1" si="18"/>
        <v>300.28800000000001</v>
      </c>
      <c r="AR19" s="49" t="str">
        <f t="shared" ca="1" si="9"/>
        <v/>
      </c>
      <c r="AS19" s="50" t="str">
        <f t="shared" ca="1" si="9"/>
        <v/>
      </c>
      <c r="AT19" s="50" t="str">
        <f t="shared" ca="1" si="9"/>
        <v/>
      </c>
      <c r="AU19" s="50">
        <f t="shared" ca="1" si="9"/>
        <v>1041.6666666666667</v>
      </c>
      <c r="AV19" s="50">
        <f t="shared" ca="1" si="9"/>
        <v>1406.926406926407</v>
      </c>
      <c r="AW19" s="50">
        <f t="shared" ca="1" si="9"/>
        <v>1293.5323383084576</v>
      </c>
      <c r="AX19" s="51">
        <f t="shared" ca="1" si="9"/>
        <v>1285.8555885262115</v>
      </c>
      <c r="AY19" s="52">
        <f t="shared" ca="1" si="9"/>
        <v>1246.8030690537084</v>
      </c>
      <c r="AZ19" s="37">
        <f t="shared" si="19"/>
        <v>1520.46783625731</v>
      </c>
      <c r="BA19" s="37">
        <f t="shared" si="10"/>
        <v>2777.7777777777778</v>
      </c>
      <c r="BB19" s="37">
        <f t="shared" si="10"/>
        <v>2760.084925690021</v>
      </c>
      <c r="BC19" s="37">
        <f t="shared" si="10"/>
        <v>1041.6666666666667</v>
      </c>
      <c r="BD19" s="37">
        <f t="shared" si="10"/>
        <v>1406.9264069264068</v>
      </c>
      <c r="BE19" s="37">
        <f t="shared" si="10"/>
        <v>1293.5323383084576</v>
      </c>
      <c r="BF19" s="37">
        <f t="shared" si="10"/>
        <v>1285.8555885262115</v>
      </c>
      <c r="BG19" s="38">
        <f t="shared" si="21"/>
        <v>0</v>
      </c>
      <c r="BH19" s="38">
        <f t="shared" si="22"/>
        <v>0</v>
      </c>
      <c r="BI19" s="38">
        <f t="shared" si="23"/>
        <v>0</v>
      </c>
      <c r="BJ19" s="38">
        <f t="shared" si="24"/>
        <v>8</v>
      </c>
      <c r="BK19" s="38">
        <f t="shared" si="25"/>
        <v>8</v>
      </c>
      <c r="BL19" s="38">
        <f t="shared" si="26"/>
        <v>8</v>
      </c>
      <c r="BM19" s="38">
        <f t="shared" si="27"/>
        <v>8</v>
      </c>
      <c r="BN19" s="125"/>
      <c r="BO19" s="117"/>
    </row>
    <row r="20" spans="2:67" ht="15" thickBot="1">
      <c r="B20" s="3" t="s">
        <v>52</v>
      </c>
      <c r="C20" s="39">
        <v>0.58333333333333337</v>
      </c>
      <c r="D20" s="40">
        <v>0.625</v>
      </c>
      <c r="E20" s="181">
        <v>0.43</v>
      </c>
      <c r="F20" s="181">
        <v>0.442</v>
      </c>
      <c r="G20" s="181">
        <v>0.44600000000000001</v>
      </c>
      <c r="H20" s="181">
        <v>0.215</v>
      </c>
      <c r="I20" s="181">
        <v>0.44900000000000001</v>
      </c>
      <c r="J20" s="181">
        <v>0.57599999999999996</v>
      </c>
      <c r="K20" s="181">
        <v>0.37</v>
      </c>
      <c r="L20" s="41">
        <f t="shared" ca="1" si="4"/>
        <v>1296</v>
      </c>
      <c r="M20" s="42">
        <f t="shared" si="5"/>
        <v>8</v>
      </c>
      <c r="N20" s="43">
        <f t="shared" si="5"/>
        <v>8</v>
      </c>
      <c r="O20" s="43">
        <f t="shared" si="5"/>
        <v>8</v>
      </c>
      <c r="P20" s="43">
        <f t="shared" si="5"/>
        <v>0</v>
      </c>
      <c r="Q20" s="43">
        <f t="shared" si="5"/>
        <v>8</v>
      </c>
      <c r="R20" s="43">
        <f t="shared" si="5"/>
        <v>8</v>
      </c>
      <c r="S20" s="44">
        <f t="shared" si="5"/>
        <v>8</v>
      </c>
      <c r="T20" s="45">
        <f t="shared" ca="1" si="6"/>
        <v>216</v>
      </c>
      <c r="U20" s="46">
        <v>2600</v>
      </c>
      <c r="V20" s="47">
        <v>2600</v>
      </c>
      <c r="W20" s="47">
        <v>2600</v>
      </c>
      <c r="X20" s="47">
        <v>2600</v>
      </c>
      <c r="Y20" s="47">
        <v>2600</v>
      </c>
      <c r="Z20" s="47">
        <v>2600</v>
      </c>
      <c r="AA20" s="48">
        <v>2600</v>
      </c>
      <c r="AB20" s="49">
        <f t="shared" ca="1" si="7"/>
        <v>104000</v>
      </c>
      <c r="AC20" s="50">
        <f t="shared" ca="1" si="7"/>
        <v>83200</v>
      </c>
      <c r="AD20" s="50">
        <f t="shared" ca="1" si="7"/>
        <v>83200</v>
      </c>
      <c r="AE20" s="50">
        <f t="shared" ca="1" si="7"/>
        <v>0</v>
      </c>
      <c r="AF20" s="50">
        <f t="shared" ca="1" si="7"/>
        <v>83200</v>
      </c>
      <c r="AG20" s="50">
        <f t="shared" ca="1" si="7"/>
        <v>104000</v>
      </c>
      <c r="AH20" s="51">
        <f t="shared" ca="1" si="7"/>
        <v>104000</v>
      </c>
      <c r="AI20" s="35">
        <f t="shared" ca="1" si="17"/>
        <v>561600</v>
      </c>
      <c r="AJ20" s="49">
        <f t="shared" ca="1" si="8"/>
        <v>103.2</v>
      </c>
      <c r="AK20" s="50">
        <f t="shared" ca="1" si="8"/>
        <v>84.864000000000004</v>
      </c>
      <c r="AL20" s="50">
        <f t="shared" ca="1" si="8"/>
        <v>85.632000000000005</v>
      </c>
      <c r="AM20" s="50">
        <f t="shared" ca="1" si="8"/>
        <v>0</v>
      </c>
      <c r="AN20" s="50">
        <f t="shared" ca="1" si="8"/>
        <v>86.207999999999998</v>
      </c>
      <c r="AO20" s="50">
        <f t="shared" ca="1" si="8"/>
        <v>138.23999999999998</v>
      </c>
      <c r="AP20" s="51">
        <f t="shared" ca="1" si="8"/>
        <v>88.8</v>
      </c>
      <c r="AQ20" s="36">
        <f t="shared" ca="1" si="18"/>
        <v>586.94399999999996</v>
      </c>
      <c r="AR20" s="49">
        <f t="shared" ca="1" si="9"/>
        <v>1007.7519379844961</v>
      </c>
      <c r="AS20" s="50">
        <f t="shared" ca="1" si="9"/>
        <v>980.39215686274508</v>
      </c>
      <c r="AT20" s="50">
        <f t="shared" ca="1" si="9"/>
        <v>971.59940209267563</v>
      </c>
      <c r="AU20" s="50" t="str">
        <f t="shared" ca="1" si="9"/>
        <v/>
      </c>
      <c r="AV20" s="50">
        <f t="shared" ca="1" si="9"/>
        <v>965.1076466221233</v>
      </c>
      <c r="AW20" s="50">
        <f t="shared" ca="1" si="9"/>
        <v>752.31481481481489</v>
      </c>
      <c r="AX20" s="51">
        <f t="shared" ca="1" si="9"/>
        <v>1171.1711711711712</v>
      </c>
      <c r="AY20" s="52">
        <f t="shared" ca="1" si="9"/>
        <v>956.82041216879304</v>
      </c>
      <c r="AZ20" s="37">
        <f t="shared" si="19"/>
        <v>1007.7519379844961</v>
      </c>
      <c r="BA20" s="37">
        <f t="shared" si="10"/>
        <v>980.39215686274508</v>
      </c>
      <c r="BB20" s="37">
        <f t="shared" si="10"/>
        <v>971.59940209267563</v>
      </c>
      <c r="BC20" s="37">
        <f t="shared" si="10"/>
        <v>2015.5038759689921</v>
      </c>
      <c r="BD20" s="37">
        <f t="shared" si="10"/>
        <v>965.10764662212318</v>
      </c>
      <c r="BE20" s="37">
        <f t="shared" si="10"/>
        <v>752.31481481481489</v>
      </c>
      <c r="BF20" s="37">
        <f t="shared" si="10"/>
        <v>1171.1711711711712</v>
      </c>
      <c r="BG20" s="38">
        <f t="shared" si="21"/>
        <v>8</v>
      </c>
      <c r="BH20" s="38">
        <f t="shared" si="22"/>
        <v>8</v>
      </c>
      <c r="BI20" s="38">
        <f t="shared" si="23"/>
        <v>8</v>
      </c>
      <c r="BJ20" s="38">
        <f t="shared" si="24"/>
        <v>0</v>
      </c>
      <c r="BK20" s="38">
        <f t="shared" si="25"/>
        <v>8</v>
      </c>
      <c r="BL20" s="38">
        <f t="shared" si="26"/>
        <v>8</v>
      </c>
      <c r="BM20" s="38">
        <f t="shared" si="27"/>
        <v>8</v>
      </c>
      <c r="BO20" s="117"/>
    </row>
    <row r="21" spans="2:67" ht="15" thickBot="1">
      <c r="B21" s="3" t="s">
        <v>52</v>
      </c>
      <c r="C21" s="39">
        <v>0.625</v>
      </c>
      <c r="D21" s="40">
        <v>0.66666666666666663</v>
      </c>
      <c r="E21" s="181">
        <v>0.42399999999999999</v>
      </c>
      <c r="F21" s="181">
        <v>0.5</v>
      </c>
      <c r="G21" s="181">
        <v>0.53</v>
      </c>
      <c r="H21" s="181">
        <v>0.32</v>
      </c>
      <c r="I21" s="181">
        <v>0.53</v>
      </c>
      <c r="J21" s="181">
        <v>0.46300000000000002</v>
      </c>
      <c r="K21" s="181">
        <v>0.48299999999999998</v>
      </c>
      <c r="L21" s="41">
        <f t="shared" ca="1" si="4"/>
        <v>1488</v>
      </c>
      <c r="M21" s="42">
        <f t="shared" si="5"/>
        <v>8</v>
      </c>
      <c r="N21" s="43">
        <f t="shared" si="5"/>
        <v>8</v>
      </c>
      <c r="O21" s="43">
        <f t="shared" si="5"/>
        <v>8</v>
      </c>
      <c r="P21" s="43">
        <f t="shared" si="5"/>
        <v>8</v>
      </c>
      <c r="Q21" s="43">
        <f t="shared" si="5"/>
        <v>8</v>
      </c>
      <c r="R21" s="43">
        <f t="shared" si="5"/>
        <v>8</v>
      </c>
      <c r="S21" s="44">
        <f t="shared" si="5"/>
        <v>8</v>
      </c>
      <c r="T21" s="45">
        <f t="shared" ca="1" si="6"/>
        <v>248</v>
      </c>
      <c r="U21" s="46">
        <v>2600</v>
      </c>
      <c r="V21" s="47">
        <v>2600</v>
      </c>
      <c r="W21" s="47">
        <v>2600</v>
      </c>
      <c r="X21" s="47">
        <v>2600</v>
      </c>
      <c r="Y21" s="47">
        <v>2600</v>
      </c>
      <c r="Z21" s="47">
        <v>2600</v>
      </c>
      <c r="AA21" s="48">
        <v>2600</v>
      </c>
      <c r="AB21" s="49">
        <f t="shared" ca="1" si="7"/>
        <v>104000</v>
      </c>
      <c r="AC21" s="50">
        <f t="shared" ca="1" si="7"/>
        <v>83200</v>
      </c>
      <c r="AD21" s="50">
        <f t="shared" ca="1" si="7"/>
        <v>83200</v>
      </c>
      <c r="AE21" s="50">
        <f t="shared" ca="1" si="7"/>
        <v>83200</v>
      </c>
      <c r="AF21" s="50">
        <f t="shared" ca="1" si="7"/>
        <v>83200</v>
      </c>
      <c r="AG21" s="50">
        <f t="shared" ca="1" si="7"/>
        <v>104000</v>
      </c>
      <c r="AH21" s="51">
        <f t="shared" ca="1" si="7"/>
        <v>104000</v>
      </c>
      <c r="AI21" s="35">
        <f t="shared" ca="1" si="17"/>
        <v>644800</v>
      </c>
      <c r="AJ21" s="49">
        <f t="shared" ca="1" si="8"/>
        <v>101.75999999999999</v>
      </c>
      <c r="AK21" s="50">
        <f t="shared" ca="1" si="8"/>
        <v>96</v>
      </c>
      <c r="AL21" s="50">
        <f t="shared" ca="1" si="8"/>
        <v>101.76</v>
      </c>
      <c r="AM21" s="50">
        <f t="shared" ca="1" si="8"/>
        <v>61.44</v>
      </c>
      <c r="AN21" s="50">
        <f t="shared" ca="1" si="8"/>
        <v>101.76</v>
      </c>
      <c r="AO21" s="50">
        <f t="shared" ca="1" si="8"/>
        <v>111.12</v>
      </c>
      <c r="AP21" s="51">
        <f t="shared" ca="1" si="8"/>
        <v>115.92</v>
      </c>
      <c r="AQ21" s="36">
        <f t="shared" ca="1" si="18"/>
        <v>689.75999999999988</v>
      </c>
      <c r="AR21" s="49">
        <f t="shared" ca="1" si="9"/>
        <v>1022.0125786163522</v>
      </c>
      <c r="AS21" s="50">
        <f t="shared" ca="1" si="9"/>
        <v>866.66666666666663</v>
      </c>
      <c r="AT21" s="50">
        <f t="shared" ca="1" si="9"/>
        <v>817.6100628930817</v>
      </c>
      <c r="AU21" s="50">
        <f t="shared" ca="1" si="9"/>
        <v>1354.1666666666667</v>
      </c>
      <c r="AV21" s="50">
        <f t="shared" ca="1" si="9"/>
        <v>817.6100628930817</v>
      </c>
      <c r="AW21" s="50">
        <f t="shared" ca="1" si="9"/>
        <v>935.92512598992073</v>
      </c>
      <c r="AX21" s="51">
        <f t="shared" ca="1" si="9"/>
        <v>897.17046238785372</v>
      </c>
      <c r="AY21" s="52">
        <f t="shared" ca="1" si="9"/>
        <v>934.81790767803307</v>
      </c>
      <c r="AZ21" s="37">
        <f t="shared" si="19"/>
        <v>1022.0125786163521</v>
      </c>
      <c r="BA21" s="37">
        <f t="shared" si="10"/>
        <v>866.66666666666663</v>
      </c>
      <c r="BB21" s="37">
        <f t="shared" si="10"/>
        <v>817.6100628930817</v>
      </c>
      <c r="BC21" s="37">
        <f t="shared" si="10"/>
        <v>1354.1666666666665</v>
      </c>
      <c r="BD21" s="37">
        <f t="shared" si="10"/>
        <v>817.6100628930817</v>
      </c>
      <c r="BE21" s="37">
        <f t="shared" si="10"/>
        <v>935.92512598992073</v>
      </c>
      <c r="BF21" s="37">
        <f t="shared" si="10"/>
        <v>897.17046238785372</v>
      </c>
      <c r="BG21" s="38">
        <f t="shared" si="21"/>
        <v>8</v>
      </c>
      <c r="BH21" s="38">
        <f t="shared" si="22"/>
        <v>8</v>
      </c>
      <c r="BI21" s="38">
        <f t="shared" si="23"/>
        <v>8</v>
      </c>
      <c r="BJ21" s="38">
        <f t="shared" si="24"/>
        <v>8</v>
      </c>
      <c r="BK21" s="38">
        <f t="shared" si="25"/>
        <v>8</v>
      </c>
      <c r="BL21" s="38">
        <f t="shared" si="26"/>
        <v>8</v>
      </c>
      <c r="BM21" s="38">
        <f t="shared" si="27"/>
        <v>8</v>
      </c>
      <c r="BO21" s="117"/>
    </row>
    <row r="22" spans="2:67" ht="15" thickBot="1">
      <c r="B22" s="3" t="s">
        <v>52</v>
      </c>
      <c r="C22" s="39">
        <v>0.66666666666666663</v>
      </c>
      <c r="D22" s="40">
        <v>0.70833333333333337</v>
      </c>
      <c r="E22" s="181">
        <v>0.64800000000000002</v>
      </c>
      <c r="F22" s="181">
        <v>0.255</v>
      </c>
      <c r="G22" s="181">
        <v>0.56999999999999995</v>
      </c>
      <c r="H22" s="181">
        <v>0.55600000000000005</v>
      </c>
      <c r="I22" s="181">
        <v>0.46600000000000003</v>
      </c>
      <c r="J22" s="181">
        <v>0.58199999999999996</v>
      </c>
      <c r="K22" s="181">
        <v>0.51500000000000001</v>
      </c>
      <c r="L22" s="41">
        <f t="shared" ca="1" si="4"/>
        <v>1296</v>
      </c>
      <c r="M22" s="42">
        <f t="shared" si="5"/>
        <v>8</v>
      </c>
      <c r="N22" s="43">
        <f t="shared" si="5"/>
        <v>0</v>
      </c>
      <c r="O22" s="43">
        <f t="shared" si="5"/>
        <v>8</v>
      </c>
      <c r="P22" s="43">
        <f t="shared" si="5"/>
        <v>8</v>
      </c>
      <c r="Q22" s="43">
        <f t="shared" si="5"/>
        <v>8</v>
      </c>
      <c r="R22" s="43">
        <f t="shared" si="5"/>
        <v>8</v>
      </c>
      <c r="S22" s="44">
        <f t="shared" si="5"/>
        <v>8</v>
      </c>
      <c r="T22" s="45">
        <f t="shared" ca="1" si="6"/>
        <v>216</v>
      </c>
      <c r="U22" s="46">
        <v>2600</v>
      </c>
      <c r="V22" s="47">
        <v>2600</v>
      </c>
      <c r="W22" s="47">
        <v>2600</v>
      </c>
      <c r="X22" s="47">
        <v>2600</v>
      </c>
      <c r="Y22" s="47">
        <v>2600</v>
      </c>
      <c r="Z22" s="47">
        <v>2600</v>
      </c>
      <c r="AA22" s="48">
        <v>2600</v>
      </c>
      <c r="AB22" s="49">
        <f t="shared" ca="1" si="7"/>
        <v>104000</v>
      </c>
      <c r="AC22" s="50">
        <f t="shared" ca="1" si="7"/>
        <v>0</v>
      </c>
      <c r="AD22" s="50">
        <f t="shared" ca="1" si="7"/>
        <v>83200</v>
      </c>
      <c r="AE22" s="50">
        <f t="shared" ca="1" si="7"/>
        <v>83200</v>
      </c>
      <c r="AF22" s="50">
        <f t="shared" ca="1" si="7"/>
        <v>83200</v>
      </c>
      <c r="AG22" s="50">
        <f t="shared" ca="1" si="7"/>
        <v>104000</v>
      </c>
      <c r="AH22" s="51">
        <f t="shared" ca="1" si="7"/>
        <v>104000</v>
      </c>
      <c r="AI22" s="35">
        <f t="shared" ca="1" si="17"/>
        <v>561600</v>
      </c>
      <c r="AJ22" s="49">
        <f t="shared" ca="1" si="8"/>
        <v>155.52000000000001</v>
      </c>
      <c r="AK22" s="50">
        <f t="shared" ca="1" si="8"/>
        <v>0</v>
      </c>
      <c r="AL22" s="50">
        <f t="shared" ca="1" si="8"/>
        <v>109.44</v>
      </c>
      <c r="AM22" s="50">
        <f t="shared" ca="1" si="8"/>
        <v>106.75200000000001</v>
      </c>
      <c r="AN22" s="50">
        <f t="shared" ca="1" si="8"/>
        <v>89.472000000000008</v>
      </c>
      <c r="AO22" s="50">
        <f t="shared" ca="1" si="8"/>
        <v>139.67999999999998</v>
      </c>
      <c r="AP22" s="51">
        <f t="shared" ca="1" si="8"/>
        <v>123.60000000000001</v>
      </c>
      <c r="AQ22" s="36">
        <f t="shared" ca="1" si="18"/>
        <v>724.46400000000006</v>
      </c>
      <c r="AR22" s="49">
        <f t="shared" ca="1" si="9"/>
        <v>668.72427983539092</v>
      </c>
      <c r="AS22" s="50" t="str">
        <f t="shared" ca="1" si="9"/>
        <v/>
      </c>
      <c r="AT22" s="50">
        <f t="shared" ca="1" si="9"/>
        <v>760.23391812865498</v>
      </c>
      <c r="AU22" s="50">
        <f t="shared" ca="1" si="9"/>
        <v>779.37649880095921</v>
      </c>
      <c r="AV22" s="50">
        <f t="shared" ca="1" si="9"/>
        <v>929.89985693848348</v>
      </c>
      <c r="AW22" s="50">
        <f t="shared" ca="1" si="9"/>
        <v>744.55899198167253</v>
      </c>
      <c r="AX22" s="51">
        <f t="shared" ca="1" si="9"/>
        <v>841.42394822006463</v>
      </c>
      <c r="AY22" s="52">
        <f t="shared" ca="1" si="9"/>
        <v>775.19379844961236</v>
      </c>
      <c r="AZ22" s="37">
        <f t="shared" si="19"/>
        <v>668.72427983539092</v>
      </c>
      <c r="BA22" s="37">
        <f t="shared" si="10"/>
        <v>1699.3464052287582</v>
      </c>
      <c r="BB22" s="37">
        <f t="shared" si="10"/>
        <v>760.23391812865498</v>
      </c>
      <c r="BC22" s="37">
        <f t="shared" si="10"/>
        <v>779.3764988009591</v>
      </c>
      <c r="BD22" s="37">
        <f t="shared" si="10"/>
        <v>929.89985693848348</v>
      </c>
      <c r="BE22" s="37">
        <f t="shared" si="10"/>
        <v>744.55899198167242</v>
      </c>
      <c r="BF22" s="37">
        <f t="shared" si="10"/>
        <v>841.42394822006463</v>
      </c>
      <c r="BG22" s="38">
        <f t="shared" si="21"/>
        <v>8</v>
      </c>
      <c r="BH22" s="38">
        <f t="shared" si="22"/>
        <v>0</v>
      </c>
      <c r="BI22" s="38">
        <f t="shared" si="23"/>
        <v>8</v>
      </c>
      <c r="BJ22" s="38">
        <f t="shared" si="24"/>
        <v>8</v>
      </c>
      <c r="BK22" s="38">
        <f t="shared" si="25"/>
        <v>8</v>
      </c>
      <c r="BL22" s="38">
        <f t="shared" si="26"/>
        <v>8</v>
      </c>
      <c r="BM22" s="38">
        <f t="shared" si="27"/>
        <v>8</v>
      </c>
      <c r="BO22" s="117"/>
    </row>
    <row r="23" spans="2:67" ht="15" thickBot="1">
      <c r="B23" s="3" t="s">
        <v>52</v>
      </c>
      <c r="C23" s="39">
        <v>0.70833333333333337</v>
      </c>
      <c r="D23" s="40">
        <v>0.75</v>
      </c>
      <c r="E23" s="181">
        <v>0.33300000000000002</v>
      </c>
      <c r="F23" s="181">
        <v>0.499</v>
      </c>
      <c r="G23" s="181">
        <v>0.56200000000000006</v>
      </c>
      <c r="H23" s="181">
        <v>0.59899999999999998</v>
      </c>
      <c r="I23" s="181">
        <v>0.36599999999999999</v>
      </c>
      <c r="J23" s="181">
        <v>0.28000000000000003</v>
      </c>
      <c r="K23" s="181">
        <v>0.52100000000000002</v>
      </c>
      <c r="L23" s="41">
        <f t="shared" ca="1" si="4"/>
        <v>1248</v>
      </c>
      <c r="M23" s="42">
        <f t="shared" si="5"/>
        <v>8</v>
      </c>
      <c r="N23" s="43">
        <f t="shared" si="5"/>
        <v>8</v>
      </c>
      <c r="O23" s="43">
        <f t="shared" si="5"/>
        <v>8</v>
      </c>
      <c r="P23" s="43">
        <f t="shared" si="5"/>
        <v>8</v>
      </c>
      <c r="Q23" s="43">
        <f t="shared" si="5"/>
        <v>8</v>
      </c>
      <c r="R23" s="43">
        <f t="shared" si="5"/>
        <v>0</v>
      </c>
      <c r="S23" s="44">
        <f t="shared" si="5"/>
        <v>8</v>
      </c>
      <c r="T23" s="45">
        <f t="shared" ca="1" si="6"/>
        <v>208</v>
      </c>
      <c r="U23" s="46">
        <v>2600</v>
      </c>
      <c r="V23" s="47">
        <v>2600</v>
      </c>
      <c r="W23" s="47">
        <v>2600</v>
      </c>
      <c r="X23" s="47">
        <v>2600</v>
      </c>
      <c r="Y23" s="47">
        <v>2600</v>
      </c>
      <c r="Z23" s="47">
        <v>2600</v>
      </c>
      <c r="AA23" s="48">
        <v>2600</v>
      </c>
      <c r="AB23" s="49">
        <f t="shared" ca="1" si="7"/>
        <v>104000</v>
      </c>
      <c r="AC23" s="50">
        <f t="shared" ca="1" si="7"/>
        <v>83200</v>
      </c>
      <c r="AD23" s="50">
        <f t="shared" ca="1" si="7"/>
        <v>83200</v>
      </c>
      <c r="AE23" s="50">
        <f t="shared" ca="1" si="7"/>
        <v>83200</v>
      </c>
      <c r="AF23" s="50">
        <f t="shared" ca="1" si="7"/>
        <v>83200</v>
      </c>
      <c r="AG23" s="50">
        <f t="shared" ca="1" si="7"/>
        <v>0</v>
      </c>
      <c r="AH23" s="51">
        <f t="shared" ca="1" si="7"/>
        <v>104000</v>
      </c>
      <c r="AI23" s="35">
        <f t="shared" ca="1" si="17"/>
        <v>540800</v>
      </c>
      <c r="AJ23" s="49">
        <f t="shared" ca="1" si="8"/>
        <v>79.92</v>
      </c>
      <c r="AK23" s="50">
        <f t="shared" ca="1" si="8"/>
        <v>95.807999999999993</v>
      </c>
      <c r="AL23" s="50">
        <f t="shared" ca="1" si="8"/>
        <v>107.90400000000001</v>
      </c>
      <c r="AM23" s="50">
        <f t="shared" ca="1" si="8"/>
        <v>115.008</v>
      </c>
      <c r="AN23" s="50">
        <f t="shared" ca="1" si="8"/>
        <v>70.271999999999991</v>
      </c>
      <c r="AO23" s="50">
        <f t="shared" ca="1" si="8"/>
        <v>0</v>
      </c>
      <c r="AP23" s="51">
        <f t="shared" ca="1" si="8"/>
        <v>125.04</v>
      </c>
      <c r="AQ23" s="36">
        <f t="shared" ca="1" si="18"/>
        <v>593.952</v>
      </c>
      <c r="AR23" s="49">
        <f t="shared" ca="1" si="9"/>
        <v>1301.3013013013012</v>
      </c>
      <c r="AS23" s="50">
        <f t="shared" ca="1" si="9"/>
        <v>868.40347361389456</v>
      </c>
      <c r="AT23" s="50">
        <f t="shared" ca="1" si="9"/>
        <v>771.05575326215887</v>
      </c>
      <c r="AU23" s="50">
        <f t="shared" ca="1" si="9"/>
        <v>723.42793544796882</v>
      </c>
      <c r="AV23" s="50">
        <f t="shared" ca="1" si="9"/>
        <v>1183.9708561020038</v>
      </c>
      <c r="AW23" s="50" t="str">
        <f t="shared" ca="1" si="9"/>
        <v/>
      </c>
      <c r="AX23" s="51">
        <f t="shared" ca="1" si="9"/>
        <v>831.7338451695457</v>
      </c>
      <c r="AY23" s="52">
        <f t="shared" ca="1" si="9"/>
        <v>910.51128710737567</v>
      </c>
      <c r="AZ23" s="37">
        <f t="shared" si="19"/>
        <v>1301.3013013013012</v>
      </c>
      <c r="BA23" s="37">
        <f t="shared" si="10"/>
        <v>868.40347361389445</v>
      </c>
      <c r="BB23" s="37">
        <f t="shared" si="10"/>
        <v>771.05575326215887</v>
      </c>
      <c r="BC23" s="37">
        <f t="shared" si="10"/>
        <v>723.42793544796882</v>
      </c>
      <c r="BD23" s="37">
        <f t="shared" si="10"/>
        <v>1183.9708561020036</v>
      </c>
      <c r="BE23" s="37">
        <f t="shared" si="10"/>
        <v>1547.6190476190475</v>
      </c>
      <c r="BF23" s="37">
        <f t="shared" si="10"/>
        <v>831.7338451695457</v>
      </c>
      <c r="BG23" s="38">
        <f t="shared" si="21"/>
        <v>8</v>
      </c>
      <c r="BH23" s="38">
        <f t="shared" si="22"/>
        <v>8</v>
      </c>
      <c r="BI23" s="38">
        <f t="shared" si="23"/>
        <v>8</v>
      </c>
      <c r="BJ23" s="38">
        <f t="shared" si="24"/>
        <v>8</v>
      </c>
      <c r="BK23" s="38">
        <f t="shared" si="25"/>
        <v>8</v>
      </c>
      <c r="BL23" s="38">
        <f t="shared" si="26"/>
        <v>0</v>
      </c>
      <c r="BM23" s="38">
        <f t="shared" si="27"/>
        <v>8</v>
      </c>
      <c r="BO23" s="117"/>
    </row>
    <row r="24" spans="2:67" ht="15" thickBot="1">
      <c r="B24" s="3" t="s">
        <v>48</v>
      </c>
      <c r="C24" s="39">
        <v>0.75</v>
      </c>
      <c r="D24" s="40">
        <v>0.79166666666666663</v>
      </c>
      <c r="E24" s="181">
        <v>0.42699999999999999</v>
      </c>
      <c r="F24" s="181">
        <v>0.56899999999999995</v>
      </c>
      <c r="G24" s="181">
        <v>0.60599999999999998</v>
      </c>
      <c r="H24" s="181">
        <v>0.41099999999999998</v>
      </c>
      <c r="I24" s="181">
        <v>0.34699999999999998</v>
      </c>
      <c r="J24" s="181">
        <v>0.38500000000000001</v>
      </c>
      <c r="K24" s="181">
        <v>0.53500000000000003</v>
      </c>
      <c r="L24" s="41">
        <f t="shared" ca="1" si="4"/>
        <v>1488</v>
      </c>
      <c r="M24" s="42">
        <f t="shared" si="5"/>
        <v>8</v>
      </c>
      <c r="N24" s="43">
        <f t="shared" si="5"/>
        <v>8</v>
      </c>
      <c r="O24" s="43">
        <f t="shared" si="5"/>
        <v>8</v>
      </c>
      <c r="P24" s="43">
        <f t="shared" si="5"/>
        <v>8</v>
      </c>
      <c r="Q24" s="43">
        <f t="shared" si="5"/>
        <v>8</v>
      </c>
      <c r="R24" s="43">
        <f t="shared" si="5"/>
        <v>8</v>
      </c>
      <c r="S24" s="44">
        <f t="shared" si="5"/>
        <v>8</v>
      </c>
      <c r="T24" s="45">
        <f t="shared" ca="1" si="6"/>
        <v>248</v>
      </c>
      <c r="U24" s="46">
        <v>2600</v>
      </c>
      <c r="V24" s="47">
        <v>2600</v>
      </c>
      <c r="W24" s="47">
        <v>2600</v>
      </c>
      <c r="X24" s="47">
        <v>2600</v>
      </c>
      <c r="Y24" s="47">
        <v>2600</v>
      </c>
      <c r="Z24" s="47">
        <v>2600</v>
      </c>
      <c r="AA24" s="48">
        <v>2600</v>
      </c>
      <c r="AB24" s="49">
        <f t="shared" ca="1" si="7"/>
        <v>104000</v>
      </c>
      <c r="AC24" s="50">
        <f t="shared" ca="1" si="7"/>
        <v>83200</v>
      </c>
      <c r="AD24" s="50">
        <f t="shared" ca="1" si="7"/>
        <v>83200</v>
      </c>
      <c r="AE24" s="50">
        <f t="shared" ca="1" si="7"/>
        <v>83200</v>
      </c>
      <c r="AF24" s="50">
        <f t="shared" ca="1" si="7"/>
        <v>83200</v>
      </c>
      <c r="AG24" s="50">
        <f t="shared" ca="1" si="7"/>
        <v>104000</v>
      </c>
      <c r="AH24" s="51">
        <f t="shared" ca="1" si="7"/>
        <v>104000</v>
      </c>
      <c r="AI24" s="35">
        <f t="shared" ca="1" si="17"/>
        <v>644800</v>
      </c>
      <c r="AJ24" s="49">
        <f t="shared" ca="1" si="8"/>
        <v>102.48</v>
      </c>
      <c r="AK24" s="50">
        <f t="shared" ca="1" si="8"/>
        <v>109.24799999999999</v>
      </c>
      <c r="AL24" s="50">
        <f t="shared" ca="1" si="8"/>
        <v>116.352</v>
      </c>
      <c r="AM24" s="50">
        <f t="shared" ca="1" si="8"/>
        <v>78.911999999999992</v>
      </c>
      <c r="AN24" s="50">
        <f t="shared" ca="1" si="8"/>
        <v>66.623999999999995</v>
      </c>
      <c r="AO24" s="50">
        <f t="shared" ca="1" si="8"/>
        <v>92.4</v>
      </c>
      <c r="AP24" s="51">
        <f t="shared" ca="1" si="8"/>
        <v>128.4</v>
      </c>
      <c r="AQ24" s="36">
        <f t="shared" ca="1" si="18"/>
        <v>694.41599999999994</v>
      </c>
      <c r="AR24" s="49">
        <f t="shared" ca="1" si="9"/>
        <v>1014.8321623731459</v>
      </c>
      <c r="AS24" s="50">
        <f t="shared" ca="1" si="9"/>
        <v>761.57000585823084</v>
      </c>
      <c r="AT24" s="50">
        <f t="shared" ca="1" si="9"/>
        <v>715.07150715071509</v>
      </c>
      <c r="AU24" s="50">
        <f t="shared" ca="1" si="9"/>
        <v>1054.3390105433903</v>
      </c>
      <c r="AV24" s="50">
        <f t="shared" ca="1" si="9"/>
        <v>1248.7992315081653</v>
      </c>
      <c r="AW24" s="50">
        <f t="shared" ca="1" si="9"/>
        <v>1125.5411255411254</v>
      </c>
      <c r="AX24" s="51">
        <f t="shared" ca="1" si="9"/>
        <v>809.96884735202491</v>
      </c>
      <c r="AY24" s="52">
        <f t="shared" ca="1" si="9"/>
        <v>928.55003340936855</v>
      </c>
      <c r="AZ24" s="37">
        <f t="shared" si="19"/>
        <v>1014.8321623731459</v>
      </c>
      <c r="BA24" s="37">
        <f t="shared" si="10"/>
        <v>761.57000585823084</v>
      </c>
      <c r="BB24" s="37">
        <f t="shared" si="10"/>
        <v>715.07150715071509</v>
      </c>
      <c r="BC24" s="37">
        <f t="shared" si="10"/>
        <v>1054.33901054339</v>
      </c>
      <c r="BD24" s="37">
        <f t="shared" si="10"/>
        <v>1248.7992315081653</v>
      </c>
      <c r="BE24" s="37">
        <f t="shared" si="10"/>
        <v>1125.5411255411254</v>
      </c>
      <c r="BF24" s="37">
        <f t="shared" si="10"/>
        <v>809.9688473520248</v>
      </c>
      <c r="BG24" s="38">
        <f t="shared" si="21"/>
        <v>8</v>
      </c>
      <c r="BH24" s="38">
        <f t="shared" si="22"/>
        <v>8</v>
      </c>
      <c r="BI24" s="38">
        <f t="shared" si="23"/>
        <v>8</v>
      </c>
      <c r="BJ24" s="38">
        <f t="shared" si="24"/>
        <v>8</v>
      </c>
      <c r="BK24" s="38">
        <f t="shared" si="25"/>
        <v>8</v>
      </c>
      <c r="BL24" s="38">
        <f t="shared" si="26"/>
        <v>8</v>
      </c>
      <c r="BM24" s="38">
        <f t="shared" si="27"/>
        <v>8</v>
      </c>
      <c r="BO24" s="117"/>
    </row>
    <row r="25" spans="2:67" ht="15" thickBot="1">
      <c r="B25" s="3" t="s">
        <v>48</v>
      </c>
      <c r="C25" s="39">
        <v>0.79166666666666663</v>
      </c>
      <c r="D25" s="40">
        <v>0.83333333333333337</v>
      </c>
      <c r="E25" s="181">
        <v>0.54300000000000004</v>
      </c>
      <c r="F25" s="181">
        <v>0.58899999999999997</v>
      </c>
      <c r="G25" s="181">
        <v>0.69699999999999995</v>
      </c>
      <c r="H25" s="181">
        <v>0.81699999999999995</v>
      </c>
      <c r="I25" s="181">
        <v>0.54100000000000004</v>
      </c>
      <c r="J25" s="181">
        <v>0.81299999999999994</v>
      </c>
      <c r="K25" s="181">
        <v>0.49099999999999999</v>
      </c>
      <c r="L25" s="41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0</v>
      </c>
      <c r="U25" s="46">
        <v>8600</v>
      </c>
      <c r="V25" s="47">
        <v>8600</v>
      </c>
      <c r="W25" s="47">
        <v>8600</v>
      </c>
      <c r="X25" s="47">
        <v>8600</v>
      </c>
      <c r="Y25" s="47">
        <v>8600</v>
      </c>
      <c r="Z25" s="47">
        <v>8600</v>
      </c>
      <c r="AA25" s="48">
        <v>8600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35">
        <f t="shared" ca="1" si="17"/>
        <v>0</v>
      </c>
      <c r="AJ25" s="49">
        <f t="shared" ca="1" si="8"/>
        <v>0</v>
      </c>
      <c r="AK25" s="50">
        <f t="shared" ca="1" si="8"/>
        <v>0</v>
      </c>
      <c r="AL25" s="50">
        <f t="shared" ca="1" si="8"/>
        <v>0</v>
      </c>
      <c r="AM25" s="50">
        <f t="shared" ca="1" si="8"/>
        <v>0</v>
      </c>
      <c r="AN25" s="50">
        <f t="shared" ca="1" si="8"/>
        <v>0</v>
      </c>
      <c r="AO25" s="50">
        <f t="shared" ca="1" si="8"/>
        <v>0</v>
      </c>
      <c r="AP25" s="51">
        <f t="shared" ca="1" si="8"/>
        <v>0</v>
      </c>
      <c r="AQ25" s="36">
        <f t="shared" ca="1" si="18"/>
        <v>0</v>
      </c>
      <c r="AR25" s="49" t="str">
        <f t="shared" ca="1" si="9"/>
        <v/>
      </c>
      <c r="AS25" s="50" t="str">
        <f t="shared" ca="1" si="9"/>
        <v/>
      </c>
      <c r="AT25" s="50" t="str">
        <f t="shared" ca="1" si="9"/>
        <v/>
      </c>
      <c r="AU25" s="50" t="str">
        <f t="shared" ca="1" si="9"/>
        <v/>
      </c>
      <c r="AV25" s="50" t="str">
        <f t="shared" ca="1" si="9"/>
        <v/>
      </c>
      <c r="AW25" s="50" t="str">
        <f t="shared" ca="1" si="9"/>
        <v/>
      </c>
      <c r="AX25" s="51" t="str">
        <f t="shared" ca="1" si="9"/>
        <v/>
      </c>
      <c r="AY25" s="52" t="str">
        <f t="shared" ca="1" si="9"/>
        <v/>
      </c>
      <c r="AZ25" s="37">
        <f t="shared" si="19"/>
        <v>2639.6562308164516</v>
      </c>
      <c r="BA25" s="37">
        <f t="shared" si="10"/>
        <v>2433.5031126202603</v>
      </c>
      <c r="BB25" s="37">
        <f t="shared" si="10"/>
        <v>2056.4323290291727</v>
      </c>
      <c r="BC25" s="37">
        <f t="shared" si="10"/>
        <v>1754.3859649122808</v>
      </c>
      <c r="BD25" s="37">
        <f t="shared" si="10"/>
        <v>2649.4146642020946</v>
      </c>
      <c r="BE25" s="37">
        <f t="shared" si="10"/>
        <v>1763.0176301763017</v>
      </c>
      <c r="BF25" s="37">
        <f t="shared" si="10"/>
        <v>2919.212491513917</v>
      </c>
      <c r="BG25" s="38">
        <f t="shared" si="21"/>
        <v>0</v>
      </c>
      <c r="BH25" s="38">
        <f t="shared" si="22"/>
        <v>0</v>
      </c>
      <c r="BI25" s="38">
        <f t="shared" si="23"/>
        <v>0</v>
      </c>
      <c r="BJ25" s="38">
        <f t="shared" si="24"/>
        <v>0</v>
      </c>
      <c r="BK25" s="38">
        <f t="shared" si="25"/>
        <v>0</v>
      </c>
      <c r="BL25" s="38">
        <f t="shared" si="26"/>
        <v>0</v>
      </c>
      <c r="BM25" s="38">
        <f t="shared" si="27"/>
        <v>0</v>
      </c>
      <c r="BO25" s="117"/>
    </row>
    <row r="26" spans="2:67" ht="15" thickBot="1">
      <c r="B26" s="3" t="s">
        <v>47</v>
      </c>
      <c r="C26" s="39">
        <v>0.83333333333333337</v>
      </c>
      <c r="D26" s="40">
        <v>0.875</v>
      </c>
      <c r="E26" s="181">
        <v>0.40899999999999997</v>
      </c>
      <c r="F26" s="181">
        <v>0.32500000000000001</v>
      </c>
      <c r="G26" s="181">
        <v>0.86399999999999999</v>
      </c>
      <c r="H26" s="181">
        <v>0.309</v>
      </c>
      <c r="I26" s="181">
        <v>0.47599999999999998</v>
      </c>
      <c r="J26" s="181">
        <v>0.48399999999999999</v>
      </c>
      <c r="K26" s="181">
        <v>0.57499999999999996</v>
      </c>
      <c r="L26" s="41">
        <f t="shared" ca="1" si="4"/>
        <v>1104</v>
      </c>
      <c r="M26" s="42">
        <f t="shared" si="5"/>
        <v>8</v>
      </c>
      <c r="N26" s="43">
        <f t="shared" si="5"/>
        <v>0</v>
      </c>
      <c r="O26" s="43">
        <f t="shared" si="5"/>
        <v>8</v>
      </c>
      <c r="P26" s="43">
        <f t="shared" si="5"/>
        <v>0</v>
      </c>
      <c r="Q26" s="43">
        <f t="shared" si="5"/>
        <v>8</v>
      </c>
      <c r="R26" s="43">
        <f t="shared" si="5"/>
        <v>8</v>
      </c>
      <c r="S26" s="44">
        <f t="shared" si="5"/>
        <v>8</v>
      </c>
      <c r="T26" s="45">
        <f t="shared" ca="1" si="6"/>
        <v>184</v>
      </c>
      <c r="U26" s="46">
        <v>14300</v>
      </c>
      <c r="V26" s="47">
        <v>14300</v>
      </c>
      <c r="W26" s="47">
        <v>14300</v>
      </c>
      <c r="X26" s="47">
        <v>14300</v>
      </c>
      <c r="Y26" s="47">
        <v>14300</v>
      </c>
      <c r="Z26" s="47">
        <v>14300</v>
      </c>
      <c r="AA26" s="48">
        <v>14300</v>
      </c>
      <c r="AB26" s="49">
        <f t="shared" ca="1" si="7"/>
        <v>572000</v>
      </c>
      <c r="AC26" s="50">
        <f t="shared" ca="1" si="7"/>
        <v>0</v>
      </c>
      <c r="AD26" s="50">
        <f t="shared" ca="1" si="7"/>
        <v>457600</v>
      </c>
      <c r="AE26" s="50">
        <f t="shared" ca="1" si="7"/>
        <v>0</v>
      </c>
      <c r="AF26" s="50">
        <f t="shared" ca="1" si="7"/>
        <v>457600</v>
      </c>
      <c r="AG26" s="50">
        <f t="shared" ca="1" si="7"/>
        <v>572000</v>
      </c>
      <c r="AH26" s="51">
        <f t="shared" ca="1" si="7"/>
        <v>572000</v>
      </c>
      <c r="AI26" s="35">
        <f t="shared" ca="1" si="17"/>
        <v>2631200</v>
      </c>
      <c r="AJ26" s="49">
        <f t="shared" ca="1" si="8"/>
        <v>98.16</v>
      </c>
      <c r="AK26" s="50">
        <f t="shared" ca="1" si="8"/>
        <v>0</v>
      </c>
      <c r="AL26" s="50">
        <f t="shared" ca="1" si="8"/>
        <v>165.88800000000001</v>
      </c>
      <c r="AM26" s="50">
        <f t="shared" ca="1" si="8"/>
        <v>0</v>
      </c>
      <c r="AN26" s="50">
        <f t="shared" ca="1" si="8"/>
        <v>91.391999999999996</v>
      </c>
      <c r="AO26" s="50">
        <f t="shared" ca="1" si="8"/>
        <v>116.16</v>
      </c>
      <c r="AP26" s="51">
        <f t="shared" ca="1" si="8"/>
        <v>138</v>
      </c>
      <c r="AQ26" s="36">
        <f t="shared" ca="1" si="18"/>
        <v>609.6</v>
      </c>
      <c r="AR26" s="49">
        <f t="shared" ca="1" si="9"/>
        <v>5827.2208638956808</v>
      </c>
      <c r="AS26" s="50" t="str">
        <f t="shared" ca="1" si="9"/>
        <v/>
      </c>
      <c r="AT26" s="50">
        <f t="shared" ca="1" si="9"/>
        <v>2758.4876543209875</v>
      </c>
      <c r="AU26" s="50" t="str">
        <f t="shared" ca="1" si="9"/>
        <v/>
      </c>
      <c r="AV26" s="50">
        <f t="shared" ca="1" si="9"/>
        <v>5007.0028011204486</v>
      </c>
      <c r="AW26" s="50">
        <f t="shared" ca="1" si="9"/>
        <v>4924.242424242424</v>
      </c>
      <c r="AX26" s="51">
        <f t="shared" ca="1" si="9"/>
        <v>4144.927536231884</v>
      </c>
      <c r="AY26" s="52">
        <f t="shared" ca="1" si="9"/>
        <v>4316.272965879265</v>
      </c>
      <c r="AZ26" s="226">
        <f t="shared" si="19"/>
        <v>5827.2208638956808</v>
      </c>
      <c r="BA26" s="226">
        <f t="shared" si="10"/>
        <v>7333.3333333333339</v>
      </c>
      <c r="BB26" s="226">
        <f t="shared" si="10"/>
        <v>2758.487654320988</v>
      </c>
      <c r="BC26" s="226">
        <f t="shared" si="10"/>
        <v>7713.0528586839273</v>
      </c>
      <c r="BD26" s="226">
        <f t="shared" si="10"/>
        <v>5007.0028011204486</v>
      </c>
      <c r="BE26" s="226">
        <f t="shared" si="10"/>
        <v>4924.2424242424249</v>
      </c>
      <c r="BF26" s="226">
        <f t="shared" si="10"/>
        <v>4144.9275362318849</v>
      </c>
      <c r="BG26" s="189">
        <f>VLOOKUP(AZ26,$BS$3:$BT$7,2,TRUE)</f>
        <v>8</v>
      </c>
      <c r="BH26" s="189">
        <f t="shared" ref="BH26:BH28" si="28">VLOOKUP(BA26,$BS$3:$BT$7,2,TRUE)</f>
        <v>0</v>
      </c>
      <c r="BI26" s="189">
        <f t="shared" ref="BI26:BI28" si="29">VLOOKUP(BB26,$BS$3:$BT$7,2,TRUE)</f>
        <v>8</v>
      </c>
      <c r="BJ26" s="189">
        <f t="shared" ref="BJ26:BJ28" si="30">VLOOKUP(BC26,$BS$3:$BT$7,2,TRUE)</f>
        <v>0</v>
      </c>
      <c r="BK26" s="189">
        <f t="shared" ref="BK26:BK28" si="31">VLOOKUP(BD26,$BS$3:$BT$7,2,TRUE)</f>
        <v>8</v>
      </c>
      <c r="BL26" s="189">
        <f t="shared" ref="BL26:BL28" si="32">VLOOKUP(BE26,$BS$3:$BT$7,2,TRUE)</f>
        <v>8</v>
      </c>
      <c r="BM26" s="189">
        <f t="shared" ref="BM26:BM28" si="33">VLOOKUP(BF26,$BS$3:$BT$7,2,TRUE)</f>
        <v>8</v>
      </c>
      <c r="BO26" s="117"/>
    </row>
    <row r="27" spans="2:67" ht="15" thickBot="1">
      <c r="B27" s="3" t="s">
        <v>47</v>
      </c>
      <c r="C27" s="39">
        <v>0.875</v>
      </c>
      <c r="D27" s="40">
        <v>0.91666666666666663</v>
      </c>
      <c r="E27" s="181">
        <v>0.48599999999999999</v>
      </c>
      <c r="F27" s="181">
        <v>0.47199999999999998</v>
      </c>
      <c r="G27" s="181">
        <v>0.749</v>
      </c>
      <c r="H27" s="181">
        <v>0.374</v>
      </c>
      <c r="I27" s="181">
        <v>0.72499999999999998</v>
      </c>
      <c r="J27" s="181">
        <v>0.70099999999999996</v>
      </c>
      <c r="K27" s="181">
        <v>0.9</v>
      </c>
      <c r="L27" s="41">
        <f t="shared" ca="1" si="4"/>
        <v>1296</v>
      </c>
      <c r="M27" s="42">
        <f t="shared" si="5"/>
        <v>8</v>
      </c>
      <c r="N27" s="43">
        <f t="shared" si="5"/>
        <v>8</v>
      </c>
      <c r="O27" s="43">
        <f t="shared" si="5"/>
        <v>8</v>
      </c>
      <c r="P27" s="43">
        <f t="shared" si="5"/>
        <v>0</v>
      </c>
      <c r="Q27" s="43">
        <f t="shared" si="5"/>
        <v>8</v>
      </c>
      <c r="R27" s="43">
        <f t="shared" si="5"/>
        <v>8</v>
      </c>
      <c r="S27" s="44">
        <f t="shared" si="5"/>
        <v>8</v>
      </c>
      <c r="T27" s="45">
        <f t="shared" ca="1" si="6"/>
        <v>216</v>
      </c>
      <c r="U27" s="46">
        <v>14300</v>
      </c>
      <c r="V27" s="47">
        <v>14300</v>
      </c>
      <c r="W27" s="47">
        <v>14300</v>
      </c>
      <c r="X27" s="47">
        <v>14300</v>
      </c>
      <c r="Y27" s="47">
        <v>14300</v>
      </c>
      <c r="Z27" s="47">
        <v>14300</v>
      </c>
      <c r="AA27" s="48">
        <v>14300</v>
      </c>
      <c r="AB27" s="49">
        <f t="shared" ca="1" si="7"/>
        <v>572000</v>
      </c>
      <c r="AC27" s="50">
        <f t="shared" ca="1" si="7"/>
        <v>457600</v>
      </c>
      <c r="AD27" s="50">
        <f t="shared" ca="1" si="7"/>
        <v>457600</v>
      </c>
      <c r="AE27" s="50">
        <f t="shared" ca="1" si="7"/>
        <v>0</v>
      </c>
      <c r="AF27" s="50">
        <f t="shared" ca="1" si="7"/>
        <v>457600</v>
      </c>
      <c r="AG27" s="50">
        <f t="shared" ca="1" si="7"/>
        <v>572000</v>
      </c>
      <c r="AH27" s="51">
        <f t="shared" ca="1" si="7"/>
        <v>572000</v>
      </c>
      <c r="AI27" s="35">
        <f t="shared" ca="1" si="17"/>
        <v>3088800</v>
      </c>
      <c r="AJ27" s="49">
        <f t="shared" ca="1" si="8"/>
        <v>116.64</v>
      </c>
      <c r="AK27" s="50">
        <f t="shared" ca="1" si="8"/>
        <v>90.623999999999995</v>
      </c>
      <c r="AL27" s="50">
        <f t="shared" ca="1" si="8"/>
        <v>143.80799999999999</v>
      </c>
      <c r="AM27" s="50">
        <f t="shared" ca="1" si="8"/>
        <v>0</v>
      </c>
      <c r="AN27" s="50">
        <f t="shared" ca="1" si="8"/>
        <v>139.19999999999999</v>
      </c>
      <c r="AO27" s="50">
        <f t="shared" ca="1" si="8"/>
        <v>168.23999999999998</v>
      </c>
      <c r="AP27" s="51">
        <f t="shared" ca="1" si="8"/>
        <v>216</v>
      </c>
      <c r="AQ27" s="36">
        <f t="shared" ca="1" si="18"/>
        <v>874.51199999999994</v>
      </c>
      <c r="AR27" s="49">
        <f t="shared" ca="1" si="9"/>
        <v>4903.9780521262001</v>
      </c>
      <c r="AS27" s="50">
        <f t="shared" ca="1" si="9"/>
        <v>5049.4350282485875</v>
      </c>
      <c r="AT27" s="50">
        <f t="shared" ca="1" si="9"/>
        <v>3182.0204717400979</v>
      </c>
      <c r="AU27" s="50" t="str">
        <f t="shared" ca="1" si="9"/>
        <v/>
      </c>
      <c r="AV27" s="50">
        <f t="shared" ca="1" si="9"/>
        <v>3287.3563218390809</v>
      </c>
      <c r="AW27" s="50">
        <f t="shared" ca="1" si="9"/>
        <v>3399.9048977650978</v>
      </c>
      <c r="AX27" s="51">
        <f t="shared" ca="1" si="9"/>
        <v>2648.1481481481483</v>
      </c>
      <c r="AY27" s="52">
        <f t="shared" ca="1" si="9"/>
        <v>3532.0270047752347</v>
      </c>
      <c r="AZ27" s="226">
        <f t="shared" si="19"/>
        <v>4903.978052126201</v>
      </c>
      <c r="BA27" s="226">
        <f t="shared" si="10"/>
        <v>5049.4350282485884</v>
      </c>
      <c r="BB27" s="226">
        <f t="shared" si="10"/>
        <v>3182.0204717400979</v>
      </c>
      <c r="BC27" s="226">
        <f t="shared" si="10"/>
        <v>6372.5490196078435</v>
      </c>
      <c r="BD27" s="226">
        <f t="shared" si="10"/>
        <v>3287.3563218390809</v>
      </c>
      <c r="BE27" s="226">
        <f t="shared" si="10"/>
        <v>3399.9048977650978</v>
      </c>
      <c r="BF27" s="226">
        <f t="shared" si="10"/>
        <v>2648.1481481481483</v>
      </c>
      <c r="BG27" s="189">
        <f t="shared" ref="BG27:BG28" si="34">VLOOKUP(AZ27,$BS$3:$BT$7,2,TRUE)</f>
        <v>8</v>
      </c>
      <c r="BH27" s="189">
        <f t="shared" si="28"/>
        <v>8</v>
      </c>
      <c r="BI27" s="189">
        <f t="shared" si="29"/>
        <v>8</v>
      </c>
      <c r="BJ27" s="189">
        <f t="shared" si="30"/>
        <v>0</v>
      </c>
      <c r="BK27" s="189">
        <f t="shared" si="31"/>
        <v>8</v>
      </c>
      <c r="BL27" s="189">
        <f t="shared" si="32"/>
        <v>8</v>
      </c>
      <c r="BM27" s="189">
        <f t="shared" si="33"/>
        <v>8</v>
      </c>
      <c r="BO27" s="117"/>
    </row>
    <row r="28" spans="2:67" ht="15" thickBot="1">
      <c r="B28" s="3" t="s">
        <v>47</v>
      </c>
      <c r="C28" s="39">
        <v>0.91666666666666663</v>
      </c>
      <c r="D28" s="40">
        <v>0.95833333333333337</v>
      </c>
      <c r="E28" s="181">
        <v>0.191</v>
      </c>
      <c r="F28" s="181">
        <v>0.315</v>
      </c>
      <c r="G28" s="181">
        <v>0.58499999999999996</v>
      </c>
      <c r="H28" s="181">
        <v>0.46899999999999997</v>
      </c>
      <c r="I28" s="181">
        <v>0.38400000000000001</v>
      </c>
      <c r="J28" s="181">
        <v>0.33300000000000002</v>
      </c>
      <c r="K28" s="181">
        <v>0.31900000000000001</v>
      </c>
      <c r="L28" s="41">
        <f t="shared" ca="1" si="4"/>
        <v>576</v>
      </c>
      <c r="M28" s="42">
        <f t="shared" si="5"/>
        <v>0</v>
      </c>
      <c r="N28" s="43">
        <f t="shared" si="5"/>
        <v>0</v>
      </c>
      <c r="O28" s="43">
        <f t="shared" si="5"/>
        <v>8</v>
      </c>
      <c r="P28" s="43">
        <f t="shared" si="5"/>
        <v>8</v>
      </c>
      <c r="Q28" s="43">
        <f t="shared" si="5"/>
        <v>8</v>
      </c>
      <c r="R28" s="43">
        <f t="shared" si="5"/>
        <v>0</v>
      </c>
      <c r="S28" s="44">
        <f t="shared" si="5"/>
        <v>0</v>
      </c>
      <c r="T28" s="45">
        <f t="shared" ca="1" si="6"/>
        <v>96</v>
      </c>
      <c r="U28" s="46">
        <v>13600</v>
      </c>
      <c r="V28" s="47">
        <v>13600</v>
      </c>
      <c r="W28" s="47">
        <v>13600</v>
      </c>
      <c r="X28" s="47">
        <v>13600</v>
      </c>
      <c r="Y28" s="47">
        <v>13600</v>
      </c>
      <c r="Z28" s="47">
        <v>13600</v>
      </c>
      <c r="AA28" s="48">
        <v>13600</v>
      </c>
      <c r="AB28" s="49">
        <f t="shared" ca="1" si="7"/>
        <v>0</v>
      </c>
      <c r="AC28" s="50">
        <f t="shared" ca="1" si="7"/>
        <v>0</v>
      </c>
      <c r="AD28" s="50">
        <f t="shared" ca="1" si="7"/>
        <v>435200</v>
      </c>
      <c r="AE28" s="50">
        <f t="shared" ca="1" si="7"/>
        <v>435200</v>
      </c>
      <c r="AF28" s="50">
        <f t="shared" ca="1" si="7"/>
        <v>435200</v>
      </c>
      <c r="AG28" s="50">
        <f t="shared" ca="1" si="7"/>
        <v>0</v>
      </c>
      <c r="AH28" s="51">
        <f t="shared" ca="1" si="7"/>
        <v>0</v>
      </c>
      <c r="AI28" s="35">
        <f t="shared" ca="1" si="17"/>
        <v>1305600</v>
      </c>
      <c r="AJ28" s="49">
        <f t="shared" ca="1" si="8"/>
        <v>0</v>
      </c>
      <c r="AK28" s="50">
        <f t="shared" ca="1" si="8"/>
        <v>0</v>
      </c>
      <c r="AL28" s="50">
        <f t="shared" ca="1" si="8"/>
        <v>112.32</v>
      </c>
      <c r="AM28" s="50">
        <f t="shared" ca="1" si="8"/>
        <v>90.048000000000002</v>
      </c>
      <c r="AN28" s="50">
        <f t="shared" ca="1" si="8"/>
        <v>73.728000000000009</v>
      </c>
      <c r="AO28" s="50">
        <f t="shared" ca="1" si="8"/>
        <v>0</v>
      </c>
      <c r="AP28" s="51">
        <f t="shared" ca="1" si="8"/>
        <v>0</v>
      </c>
      <c r="AQ28" s="36">
        <f t="shared" ca="1" si="18"/>
        <v>276.096</v>
      </c>
      <c r="AR28" s="49" t="str">
        <f t="shared" ca="1" si="9"/>
        <v/>
      </c>
      <c r="AS28" s="50" t="str">
        <f t="shared" ca="1" si="9"/>
        <v/>
      </c>
      <c r="AT28" s="50">
        <f t="shared" ca="1" si="9"/>
        <v>3874.6438746438748</v>
      </c>
      <c r="AU28" s="50">
        <f t="shared" ca="1" si="9"/>
        <v>4832.9779673063258</v>
      </c>
      <c r="AV28" s="50">
        <f t="shared" ca="1" si="9"/>
        <v>5902.7777777777774</v>
      </c>
      <c r="AW28" s="50" t="str">
        <f t="shared" ca="1" si="9"/>
        <v/>
      </c>
      <c r="AX28" s="51" t="str">
        <f t="shared" ca="1" si="9"/>
        <v/>
      </c>
      <c r="AY28" s="52">
        <f t="shared" ca="1" si="9"/>
        <v>4728.7899860917942</v>
      </c>
      <c r="AZ28" s="226">
        <f t="shared" si="19"/>
        <v>11867.364746945897</v>
      </c>
      <c r="BA28" s="226">
        <f t="shared" si="10"/>
        <v>7195.7671957671955</v>
      </c>
      <c r="BB28" s="226">
        <f t="shared" si="10"/>
        <v>3874.6438746438748</v>
      </c>
      <c r="BC28" s="226">
        <f t="shared" si="10"/>
        <v>4832.9779673063258</v>
      </c>
      <c r="BD28" s="226">
        <f t="shared" si="10"/>
        <v>5902.7777777777774</v>
      </c>
      <c r="BE28" s="226">
        <f t="shared" si="10"/>
        <v>6806.806806806806</v>
      </c>
      <c r="BF28" s="226">
        <f t="shared" si="10"/>
        <v>7105.538140020898</v>
      </c>
      <c r="BG28" s="189">
        <f t="shared" si="34"/>
        <v>0</v>
      </c>
      <c r="BH28" s="189">
        <f t="shared" si="28"/>
        <v>0</v>
      </c>
      <c r="BI28" s="189">
        <f t="shared" si="29"/>
        <v>8</v>
      </c>
      <c r="BJ28" s="189">
        <f t="shared" si="30"/>
        <v>8</v>
      </c>
      <c r="BK28" s="189">
        <f t="shared" si="31"/>
        <v>8</v>
      </c>
      <c r="BL28" s="189">
        <f t="shared" si="32"/>
        <v>0</v>
      </c>
      <c r="BM28" s="189">
        <f t="shared" si="33"/>
        <v>0</v>
      </c>
      <c r="BO28" s="117"/>
    </row>
    <row r="29" spans="2:67" ht="15" thickBot="1">
      <c r="B29" s="3" t="s">
        <v>49</v>
      </c>
      <c r="C29" s="54">
        <v>0.95833333333333337</v>
      </c>
      <c r="D29" s="55">
        <v>0</v>
      </c>
      <c r="E29" s="181">
        <v>0.104</v>
      </c>
      <c r="F29" s="181">
        <v>0.43</v>
      </c>
      <c r="G29" s="181">
        <v>0.307</v>
      </c>
      <c r="H29" s="181">
        <v>0.47599999999999998</v>
      </c>
      <c r="I29" s="181">
        <v>0.47399999999999998</v>
      </c>
      <c r="J29" s="181">
        <v>7.0000000000000007E-2</v>
      </c>
      <c r="K29" s="181">
        <v>0.31900000000000001</v>
      </c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61">
        <v>8600</v>
      </c>
      <c r="V29" s="62">
        <v>8600</v>
      </c>
      <c r="W29" s="62">
        <v>8600</v>
      </c>
      <c r="X29" s="62">
        <v>8600</v>
      </c>
      <c r="Y29" s="62">
        <v>8600</v>
      </c>
      <c r="Z29" s="62">
        <v>8600</v>
      </c>
      <c r="AA29" s="63">
        <v>8600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35">
        <f t="shared" ca="1" si="17"/>
        <v>0</v>
      </c>
      <c r="AJ29" s="64">
        <f t="shared" ca="1" si="8"/>
        <v>0</v>
      </c>
      <c r="AK29" s="65">
        <f t="shared" ca="1" si="8"/>
        <v>0</v>
      </c>
      <c r="AL29" s="65">
        <f t="shared" ca="1" si="8"/>
        <v>0</v>
      </c>
      <c r="AM29" s="65">
        <f t="shared" ca="1" si="8"/>
        <v>0</v>
      </c>
      <c r="AN29" s="65">
        <f t="shared" ca="1" si="8"/>
        <v>0</v>
      </c>
      <c r="AO29" s="65">
        <f t="shared" ca="1" si="8"/>
        <v>0</v>
      </c>
      <c r="AP29" s="66">
        <f t="shared" ca="1" si="8"/>
        <v>0</v>
      </c>
      <c r="AQ29" s="36">
        <f t="shared" ca="1" si="18"/>
        <v>0</v>
      </c>
      <c r="AR29" s="64" t="str">
        <f t="shared" ca="1" si="9"/>
        <v/>
      </c>
      <c r="AS29" s="65" t="str">
        <f t="shared" ca="1" si="9"/>
        <v/>
      </c>
      <c r="AT29" s="65" t="str">
        <f t="shared" ca="1" si="9"/>
        <v/>
      </c>
      <c r="AU29" s="65" t="str">
        <f t="shared" ca="1" si="9"/>
        <v/>
      </c>
      <c r="AV29" s="65" t="str">
        <f t="shared" ca="1" si="9"/>
        <v/>
      </c>
      <c r="AW29" s="65" t="str">
        <f t="shared" ca="1" si="9"/>
        <v/>
      </c>
      <c r="AX29" s="66" t="str">
        <f t="shared" ca="1" si="9"/>
        <v/>
      </c>
      <c r="AY29" s="67" t="str">
        <f t="shared" ca="1" si="9"/>
        <v/>
      </c>
      <c r="AZ29" s="37">
        <f t="shared" si="19"/>
        <v>13782.051282051281</v>
      </c>
      <c r="BA29" s="37">
        <f t="shared" si="10"/>
        <v>3333.333333333333</v>
      </c>
      <c r="BB29" s="37">
        <f t="shared" si="10"/>
        <v>4668.8382193268189</v>
      </c>
      <c r="BC29" s="37">
        <f t="shared" si="10"/>
        <v>3011.2044817927172</v>
      </c>
      <c r="BD29" s="37">
        <f t="shared" si="10"/>
        <v>3023.9099859353023</v>
      </c>
      <c r="BE29" s="37">
        <f t="shared" si="10"/>
        <v>20476.190476190473</v>
      </c>
      <c r="BF29" s="37">
        <f t="shared" si="10"/>
        <v>4493.2079414838036</v>
      </c>
      <c r="BG29" s="38">
        <f t="shared" si="21"/>
        <v>0</v>
      </c>
      <c r="BH29" s="38">
        <f t="shared" si="22"/>
        <v>0</v>
      </c>
      <c r="BI29" s="38">
        <f t="shared" si="23"/>
        <v>0</v>
      </c>
      <c r="BJ29" s="38">
        <f t="shared" si="24"/>
        <v>0</v>
      </c>
      <c r="BK29" s="38">
        <f t="shared" si="25"/>
        <v>0</v>
      </c>
      <c r="BL29" s="38">
        <f t="shared" si="26"/>
        <v>0</v>
      </c>
      <c r="BM29" s="38">
        <f t="shared" si="27"/>
        <v>0</v>
      </c>
      <c r="BO29" s="117"/>
    </row>
    <row r="30" spans="2:67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35">SUM(M6:M29)</f>
        <v>72</v>
      </c>
      <c r="N30" s="70">
        <f t="shared" si="35"/>
        <v>56</v>
      </c>
      <c r="O30" s="70">
        <f t="shared" si="35"/>
        <v>64</v>
      </c>
      <c r="P30" s="70">
        <f t="shared" si="35"/>
        <v>64</v>
      </c>
      <c r="Q30" s="70">
        <f t="shared" si="35"/>
        <v>80</v>
      </c>
      <c r="R30" s="70">
        <f t="shared" si="35"/>
        <v>80</v>
      </c>
      <c r="S30" s="70">
        <f t="shared" si="35"/>
        <v>80</v>
      </c>
      <c r="T30" s="71">
        <f t="shared" ca="1" si="35"/>
        <v>2216</v>
      </c>
      <c r="U30" s="68"/>
      <c r="V30" s="68"/>
      <c r="W30" s="68"/>
      <c r="X30" s="68"/>
      <c r="Y30" s="68"/>
      <c r="Z30" s="68"/>
      <c r="AA30" s="68"/>
      <c r="AB30" s="70">
        <f t="shared" ref="AB30:AQ30" ca="1" si="36">SUM(AB6:AB29)</f>
        <v>1872000</v>
      </c>
      <c r="AC30" s="70">
        <f t="shared" ca="1" si="36"/>
        <v>956800</v>
      </c>
      <c r="AD30" s="70">
        <f t="shared" ca="1" si="36"/>
        <v>1766400</v>
      </c>
      <c r="AE30" s="70">
        <f t="shared" ca="1" si="36"/>
        <v>1017600</v>
      </c>
      <c r="AF30" s="70">
        <f t="shared" ca="1" si="36"/>
        <v>1932800</v>
      </c>
      <c r="AG30" s="70">
        <f t="shared" ca="1" si="36"/>
        <v>1976000</v>
      </c>
      <c r="AH30" s="70">
        <f t="shared" ca="1" si="36"/>
        <v>1976000</v>
      </c>
      <c r="AI30" s="71">
        <f t="shared" ca="1" si="36"/>
        <v>11497600</v>
      </c>
      <c r="AJ30" s="70">
        <f t="shared" ca="1" si="36"/>
        <v>1059.1199999999999</v>
      </c>
      <c r="AK30" s="70">
        <f t="shared" ca="1" si="36"/>
        <v>641.85599999999999</v>
      </c>
      <c r="AL30" s="70">
        <f t="shared" ca="1" si="36"/>
        <v>943.10400000000004</v>
      </c>
      <c r="AM30" s="70">
        <f t="shared" ca="1" si="36"/>
        <v>700.41600000000005</v>
      </c>
      <c r="AN30" s="70">
        <f t="shared" ca="1" si="36"/>
        <v>851.52</v>
      </c>
      <c r="AO30" s="70">
        <f t="shared" ca="1" si="36"/>
        <v>1127.5199999999998</v>
      </c>
      <c r="AP30" s="70">
        <f t="shared" ca="1" si="36"/>
        <v>1236.48</v>
      </c>
      <c r="AQ30" s="71">
        <f t="shared" ca="1" si="36"/>
        <v>6560.0159999999996</v>
      </c>
      <c r="AR30" s="70">
        <f t="shared" ref="AR30:AY30" ca="1" si="37">AB30/AJ30</f>
        <v>1767.5050985723999</v>
      </c>
      <c r="AS30" s="70">
        <f t="shared" ca="1" si="37"/>
        <v>1490.6770365938778</v>
      </c>
      <c r="AT30" s="70">
        <f t="shared" ca="1" si="37"/>
        <v>1872.9641693811075</v>
      </c>
      <c r="AU30" s="70">
        <f t="shared" ca="1" si="37"/>
        <v>1452.8508771929824</v>
      </c>
      <c r="AV30" s="70">
        <f t="shared" ca="1" si="37"/>
        <v>2269.8233746711762</v>
      </c>
      <c r="AW30" s="70">
        <f t="shared" ca="1" si="37"/>
        <v>1752.5188023272319</v>
      </c>
      <c r="AX30" s="70">
        <f t="shared" ca="1" si="37"/>
        <v>1598.0848861283644</v>
      </c>
      <c r="AY30" s="72">
        <f t="shared" ca="1" si="37"/>
        <v>1752.6786520032879</v>
      </c>
      <c r="AZ30" s="73"/>
      <c r="BA30" s="73"/>
      <c r="BB30" s="73"/>
      <c r="BC30" s="73"/>
      <c r="BD30" s="73"/>
      <c r="BE30" s="73"/>
      <c r="BF30" s="73"/>
    </row>
    <row r="31" spans="2:67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7" ht="15" thickBot="1">
      <c r="B32" s="3"/>
      <c r="C32" s="68"/>
      <c r="D32" s="68"/>
      <c r="E32" s="76" t="s">
        <v>26</v>
      </c>
      <c r="F32" s="99">
        <v>10625000</v>
      </c>
      <c r="G32" s="78"/>
      <c r="H32" s="69"/>
      <c r="I32" s="69"/>
      <c r="J32" s="69"/>
      <c r="O32" s="77"/>
      <c r="P32" s="74"/>
      <c r="Q32" s="74"/>
      <c r="R32" s="77"/>
      <c r="S32" s="77"/>
      <c r="T32" s="77"/>
      <c r="U32" s="74"/>
      <c r="V32" s="126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1760.2080000000001</v>
      </c>
      <c r="AR32" s="68"/>
      <c r="AS32" s="68"/>
      <c r="AT32" s="68"/>
      <c r="AU32" s="68"/>
      <c r="AV32" s="68"/>
      <c r="AW32" s="68"/>
      <c r="AX32" s="68"/>
      <c r="AY32" s="81">
        <f ca="1">AI30</f>
        <v>11497600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227" t="s">
        <v>31</v>
      </c>
      <c r="F33" s="78">
        <f ca="1">AI30/AQ30</f>
        <v>1752.6786520032879</v>
      </c>
      <c r="G33" s="82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0.2683237357957664</v>
      </c>
      <c r="AR33" s="68"/>
      <c r="AS33" s="68"/>
      <c r="AT33" s="68"/>
      <c r="AU33" s="68"/>
      <c r="AV33" s="68"/>
      <c r="AW33" s="68"/>
      <c r="AX33" s="68"/>
      <c r="AY33" s="84">
        <f ca="1">AI30-F32</f>
        <v>872600</v>
      </c>
      <c r="AZ33" s="73">
        <f ca="1">AQ30*70%</f>
        <v>4592.011199999999</v>
      </c>
      <c r="BA33" s="73">
        <v>2313.7656000000002</v>
      </c>
      <c r="BB33" s="73">
        <f ca="1">BA33+AZ33</f>
        <v>6905.7767999999996</v>
      </c>
      <c r="BC33" s="73">
        <f ca="1">AY32</f>
        <v>11497600</v>
      </c>
      <c r="BD33" s="73">
        <f ca="1">BC33/BB33</f>
        <v>1664.9249364676832</v>
      </c>
      <c r="BE33" s="73"/>
      <c r="BF33" s="73"/>
    </row>
    <row r="34" spans="1:58" ht="15" thickBot="1">
      <c r="B34" s="3"/>
      <c r="C34" s="68"/>
      <c r="D34" s="68"/>
      <c r="E34" s="227" t="s">
        <v>32</v>
      </c>
      <c r="F34" s="85">
        <f ca="1">F33*3</f>
        <v>5258.0359560098641</v>
      </c>
      <c r="G34" s="86"/>
      <c r="H34" s="68"/>
      <c r="I34" s="68"/>
      <c r="J34" s="68"/>
      <c r="K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/>
      <c r="BA34" s="73"/>
      <c r="BB34" s="73"/>
      <c r="BC34" s="118"/>
      <c r="BD34" s="73"/>
      <c r="BE34" s="73"/>
      <c r="BF34" s="73"/>
    </row>
    <row r="35" spans="1:58" ht="15" thickBot="1">
      <c r="B35" s="88"/>
      <c r="C35" s="89"/>
      <c r="D35" s="89"/>
      <c r="E35" s="90"/>
      <c r="F35" s="91"/>
      <c r="G35" s="92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8">
      <c r="AZ36" s="139"/>
      <c r="BA36" s="73"/>
      <c r="BB36" s="73"/>
      <c r="BC36" s="135"/>
      <c r="BD36" s="73"/>
    </row>
    <row r="38" spans="1:58" s="96" customFormat="1" ht="15.5">
      <c r="A38" s="95"/>
      <c r="B38" s="112"/>
    </row>
    <row r="40" spans="1:58">
      <c r="A40" s="97"/>
      <c r="B40" s="97"/>
      <c r="AY40" s="235"/>
    </row>
    <row r="41" spans="1:58">
      <c r="AY41" s="73"/>
    </row>
    <row r="42" spans="1:58">
      <c r="AY42" s="73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17" priority="1" operator="containsText" text="Paid">
      <formula>NOT(ISERROR(SEARCH("Paid",B6)))</formula>
    </cfRule>
    <cfRule type="containsText" dxfId="16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T41"/>
  <sheetViews>
    <sheetView topLeftCell="D1" zoomScale="40" zoomScaleNormal="40" workbookViewId="0">
      <selection activeCell="AZ40" sqref="AZ40"/>
    </sheetView>
  </sheetViews>
  <sheetFormatPr defaultRowHeight="14.5"/>
  <cols>
    <col min="1" max="1" width="12.7265625" bestFit="1" customWidth="1"/>
    <col min="2" max="2" width="12" bestFit="1" customWidth="1"/>
    <col min="3" max="3" width="11.54296875" bestFit="1" customWidth="1"/>
    <col min="4" max="4" width="9.81640625" bestFit="1" customWidth="1"/>
    <col min="5" max="5" width="6.54296875" bestFit="1" customWidth="1"/>
    <col min="6" max="6" width="14.26953125" bestFit="1" customWidth="1"/>
    <col min="7" max="7" width="16.90625" bestFit="1" customWidth="1"/>
    <col min="8" max="8" width="14.6328125" bestFit="1" customWidth="1"/>
    <col min="9" max="9" width="6.26953125" bestFit="1" customWidth="1"/>
    <col min="10" max="10" width="9.7265625" bestFit="1" customWidth="1"/>
    <col min="11" max="11" width="10.26953125" bestFit="1" customWidth="1"/>
    <col min="12" max="12" width="16.90625" bestFit="1" customWidth="1"/>
    <col min="13" max="13" width="14.6328125" hidden="1" customWidth="1"/>
    <col min="14" max="14" width="9" hidden="1" customWidth="1"/>
    <col min="15" max="15" width="8.08984375" hidden="1" customWidth="1"/>
    <col min="16" max="16" width="8.54296875" hidden="1" customWidth="1"/>
    <col min="17" max="17" width="8.08984375" hidden="1" customWidth="1"/>
    <col min="18" max="18" width="6.90625" hidden="1" customWidth="1"/>
    <col min="19" max="19" width="7.6328125" hidden="1" customWidth="1"/>
    <col min="20" max="20" width="14.453125" style="169" bestFit="1" customWidth="1"/>
    <col min="21" max="21" width="8.08984375" bestFit="1" customWidth="1"/>
    <col min="22" max="22" width="9" bestFit="1" customWidth="1"/>
    <col min="23" max="23" width="8.08984375" bestFit="1" customWidth="1"/>
    <col min="24" max="24" width="8.54296875" bestFit="1" customWidth="1"/>
    <col min="25" max="25" width="8.08984375" bestFit="1" customWidth="1"/>
    <col min="26" max="27" width="7.81640625" bestFit="1" customWidth="1"/>
    <col min="28" max="30" width="11.26953125" hidden="1" customWidth="1"/>
    <col min="31" max="31" width="11.7265625" hidden="1" customWidth="1"/>
    <col min="32" max="32" width="10.81640625" hidden="1" customWidth="1"/>
    <col min="33" max="33" width="11.7265625" hidden="1" customWidth="1"/>
    <col min="34" max="34" width="11.26953125" hidden="1" customWidth="1"/>
    <col min="35" max="35" width="17.81640625" bestFit="1" customWidth="1"/>
    <col min="36" max="36" width="8.08984375" hidden="1" customWidth="1"/>
    <col min="37" max="37" width="9" hidden="1" customWidth="1"/>
    <col min="38" max="38" width="8.08984375" hidden="1" customWidth="1"/>
    <col min="39" max="39" width="8.54296875" hidden="1" customWidth="1"/>
    <col min="40" max="40" width="8.08984375" hidden="1" customWidth="1"/>
    <col min="41" max="41" width="6.90625" hidden="1" customWidth="1"/>
    <col min="42" max="42" width="7.6328125" hidden="1" customWidth="1"/>
    <col min="43" max="43" width="26.453125" bestFit="1" customWidth="1"/>
    <col min="44" max="44" width="9" hidden="1" customWidth="1"/>
    <col min="45" max="45" width="9.453125" hidden="1" customWidth="1"/>
    <col min="46" max="50" width="9" hidden="1" customWidth="1"/>
    <col min="51" max="51" width="15.453125" bestFit="1" customWidth="1"/>
    <col min="52" max="52" width="12.453125" bestFit="1" customWidth="1"/>
    <col min="53" max="53" width="11.26953125" bestFit="1" customWidth="1"/>
    <col min="54" max="54" width="12" bestFit="1" customWidth="1"/>
    <col min="55" max="55" width="16.1796875" bestFit="1" customWidth="1"/>
    <col min="56" max="56" width="11.81640625" bestFit="1" customWidth="1"/>
    <col min="57" max="57" width="9" bestFit="1" customWidth="1"/>
    <col min="58" max="58" width="10.54296875" bestFit="1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8.453125" bestFit="1" customWidth="1"/>
    <col min="64" max="64" width="7.26953125" bestFit="1" customWidth="1"/>
    <col min="65" max="65" width="8" customWidth="1"/>
    <col min="66" max="66" width="8" style="127" customWidth="1"/>
  </cols>
  <sheetData>
    <row r="1" spans="1:72" ht="31">
      <c r="A1" s="275">
        <v>43525</v>
      </c>
      <c r="B1" s="276" t="s">
        <v>41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  <c r="BD1" s="277"/>
      <c r="BE1" s="277"/>
      <c r="BF1" s="277"/>
      <c r="BG1" s="277"/>
      <c r="BH1" s="277"/>
      <c r="BI1" s="277"/>
      <c r="BJ1" s="277"/>
      <c r="BK1" s="277"/>
      <c r="BL1" s="277"/>
      <c r="BM1" s="277"/>
      <c r="BN1" s="128"/>
    </row>
    <row r="2" spans="1:72" ht="31.5" thickBot="1">
      <c r="A2" s="275"/>
      <c r="B2" s="276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277"/>
      <c r="BG2" s="277"/>
      <c r="BH2" s="277"/>
      <c r="BI2" s="277"/>
      <c r="BJ2" s="277"/>
      <c r="BK2" s="277"/>
      <c r="BL2" s="277"/>
      <c r="BM2" s="277"/>
      <c r="BN2" s="128"/>
    </row>
    <row r="3" spans="1:72" ht="15" thickBot="1">
      <c r="A3" s="2">
        <f>DAY(DATE(YEAR(A1),MONTH(A1)+1,1)-1)</f>
        <v>31</v>
      </c>
      <c r="B3" s="3"/>
      <c r="C3" s="278" t="s">
        <v>0</v>
      </c>
      <c r="D3" s="279"/>
      <c r="E3" s="280" t="s">
        <v>1</v>
      </c>
      <c r="F3" s="281"/>
      <c r="G3" s="281"/>
      <c r="H3" s="281"/>
      <c r="I3" s="281"/>
      <c r="J3" s="281"/>
      <c r="K3" s="282"/>
      <c r="L3" s="4" t="s">
        <v>2</v>
      </c>
      <c r="M3" s="283" t="s">
        <v>3</v>
      </c>
      <c r="N3" s="284"/>
      <c r="O3" s="284"/>
      <c r="P3" s="284"/>
      <c r="Q3" s="284"/>
      <c r="R3" s="284"/>
      <c r="S3" s="284"/>
      <c r="T3" s="305" t="s">
        <v>4</v>
      </c>
      <c r="U3" s="288" t="s">
        <v>5</v>
      </c>
      <c r="V3" s="288"/>
      <c r="W3" s="288"/>
      <c r="X3" s="288"/>
      <c r="Y3" s="288"/>
      <c r="Z3" s="288"/>
      <c r="AA3" s="289"/>
      <c r="AB3" s="262" t="s">
        <v>6</v>
      </c>
      <c r="AC3" s="263"/>
      <c r="AD3" s="263"/>
      <c r="AE3" s="263"/>
      <c r="AF3" s="263"/>
      <c r="AG3" s="263"/>
      <c r="AH3" s="263"/>
      <c r="AI3" s="290" t="s">
        <v>7</v>
      </c>
      <c r="AJ3" s="263" t="s">
        <v>8</v>
      </c>
      <c r="AK3" s="263"/>
      <c r="AL3" s="263"/>
      <c r="AM3" s="263"/>
      <c r="AN3" s="263"/>
      <c r="AO3" s="263"/>
      <c r="AP3" s="263"/>
      <c r="AQ3" s="260" t="s">
        <v>9</v>
      </c>
      <c r="AR3" s="263" t="s">
        <v>10</v>
      </c>
      <c r="AS3" s="263"/>
      <c r="AT3" s="263"/>
      <c r="AU3" s="263"/>
      <c r="AV3" s="263"/>
      <c r="AW3" s="263"/>
      <c r="AX3" s="263"/>
      <c r="AY3" s="260" t="s">
        <v>11</v>
      </c>
      <c r="AZ3" s="262" t="s">
        <v>12</v>
      </c>
      <c r="BA3" s="263"/>
      <c r="BB3" s="263"/>
      <c r="BC3" s="263"/>
      <c r="BD3" s="263"/>
      <c r="BE3" s="263"/>
      <c r="BF3" s="264"/>
      <c r="BG3" s="265" t="s">
        <v>13</v>
      </c>
      <c r="BH3" s="266"/>
      <c r="BI3" s="266"/>
      <c r="BJ3" s="266"/>
      <c r="BK3" s="266"/>
      <c r="BL3" s="266"/>
      <c r="BM3" s="267"/>
      <c r="BN3" s="129"/>
      <c r="BP3" s="1">
        <v>0</v>
      </c>
      <c r="BQ3">
        <v>10</v>
      </c>
      <c r="BS3" s="1">
        <v>0</v>
      </c>
      <c r="BT3">
        <v>7</v>
      </c>
    </row>
    <row r="4" spans="1:72" ht="15" thickBot="1">
      <c r="B4" s="3"/>
      <c r="C4" s="227"/>
      <c r="D4" s="228"/>
      <c r="E4" s="121"/>
      <c r="F4" s="122"/>
      <c r="G4" s="122"/>
      <c r="H4" s="122"/>
      <c r="I4" s="122"/>
      <c r="J4" s="122"/>
      <c r="K4" s="123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306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91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61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61"/>
      <c r="AZ4" s="271" t="s">
        <v>14</v>
      </c>
      <c r="BA4" s="272"/>
      <c r="BB4" s="272"/>
      <c r="BC4" s="272"/>
      <c r="BD4" s="272"/>
      <c r="BE4" s="272"/>
      <c r="BF4" s="273"/>
      <c r="BG4" s="268"/>
      <c r="BH4" s="269"/>
      <c r="BI4" s="269"/>
      <c r="BJ4" s="269"/>
      <c r="BK4" s="269"/>
      <c r="BL4" s="269"/>
      <c r="BM4" s="270"/>
      <c r="BN4" s="129"/>
      <c r="BP4">
        <v>3000</v>
      </c>
      <c r="BQ4">
        <v>10</v>
      </c>
      <c r="BS4">
        <v>7000</v>
      </c>
      <c r="BT4">
        <v>4</v>
      </c>
    </row>
    <row r="5" spans="1:72" ht="15" thickBot="1">
      <c r="A5" s="10">
        <v>43466</v>
      </c>
      <c r="B5" s="3"/>
      <c r="C5" s="11" t="s">
        <v>16</v>
      </c>
      <c r="D5" s="12" t="s">
        <v>17</v>
      </c>
      <c r="E5" s="124" t="s">
        <v>18</v>
      </c>
      <c r="F5" s="124" t="s">
        <v>19</v>
      </c>
      <c r="G5" s="124" t="s">
        <v>20</v>
      </c>
      <c r="H5" s="124" t="s">
        <v>21</v>
      </c>
      <c r="I5" s="124" t="s">
        <v>22</v>
      </c>
      <c r="J5" s="124" t="s">
        <v>23</v>
      </c>
      <c r="K5" s="124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07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92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61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61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N5" s="130"/>
      <c r="BP5">
        <f>BP4+500</f>
        <v>3500</v>
      </c>
      <c r="BQ5">
        <v>0</v>
      </c>
      <c r="BS5">
        <f>BS4+500</f>
        <v>7500</v>
      </c>
      <c r="BT5">
        <v>0</v>
      </c>
    </row>
    <row r="6" spans="1:72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1">
        <v>4.8000000000000001E-2</v>
      </c>
      <c r="F6" s="181">
        <v>2.7E-2</v>
      </c>
      <c r="G6" s="181">
        <v>0.124</v>
      </c>
      <c r="H6" s="181">
        <v>4.3999999999999997E-2</v>
      </c>
      <c r="I6" s="181">
        <v>0.09</v>
      </c>
      <c r="J6" s="181">
        <v>0.123</v>
      </c>
      <c r="K6" s="181">
        <v>6.0000000000000001E-3</v>
      </c>
      <c r="L6" s="24">
        <f t="shared" ref="L6:L29" ca="1" si="4">T6*6</f>
        <v>1620</v>
      </c>
      <c r="M6" s="25">
        <f t="shared" ref="M6:S29" si="5">BG6</f>
        <v>10</v>
      </c>
      <c r="N6" s="26">
        <f t="shared" si="5"/>
        <v>0</v>
      </c>
      <c r="O6" s="26">
        <f t="shared" si="5"/>
        <v>10</v>
      </c>
      <c r="P6" s="26">
        <f t="shared" si="5"/>
        <v>10</v>
      </c>
      <c r="Q6" s="26">
        <f t="shared" si="5"/>
        <v>10</v>
      </c>
      <c r="R6" s="26">
        <f t="shared" si="5"/>
        <v>10</v>
      </c>
      <c r="S6" s="27">
        <f t="shared" si="5"/>
        <v>10</v>
      </c>
      <c r="T6" s="160">
        <f t="shared" ref="T6:T29" ca="1" si="6">IFERROR(M6*M$4+N6*N$4+O6*O$4+P6*P$4+Q6*Q$4+R6*R$4+S6*S$4,"0")</f>
        <v>270</v>
      </c>
      <c r="U6" s="29">
        <v>1700</v>
      </c>
      <c r="V6" s="30">
        <v>1700</v>
      </c>
      <c r="W6" s="30">
        <v>1700</v>
      </c>
      <c r="X6" s="30">
        <v>1700</v>
      </c>
      <c r="Y6" s="30">
        <v>1700</v>
      </c>
      <c r="Z6" s="30">
        <v>1700</v>
      </c>
      <c r="AA6" s="31">
        <v>1700</v>
      </c>
      <c r="AB6" s="32">
        <f t="shared" ref="AB6:AH29" ca="1" si="7">M6*U6*AB$4</f>
        <v>85000</v>
      </c>
      <c r="AC6" s="33">
        <f t="shared" ca="1" si="7"/>
        <v>0</v>
      </c>
      <c r="AD6" s="33">
        <f t="shared" ca="1" si="7"/>
        <v>68000</v>
      </c>
      <c r="AE6" s="33">
        <f t="shared" ca="1" si="7"/>
        <v>68000</v>
      </c>
      <c r="AF6" s="33">
        <f t="shared" ca="1" si="7"/>
        <v>68000</v>
      </c>
      <c r="AG6" s="33">
        <f t="shared" ca="1" si="7"/>
        <v>85000</v>
      </c>
      <c r="AH6" s="34">
        <f t="shared" ca="1" si="7"/>
        <v>85000</v>
      </c>
      <c r="AI6" s="35">
        <f ca="1">IFERROR(SUM(AB6:AH6),"0")</f>
        <v>459000</v>
      </c>
      <c r="AJ6" s="32">
        <f t="shared" ref="AJ6:AP29" ca="1" si="8">M6*AJ$4*60/$L$4*E6</f>
        <v>14.4</v>
      </c>
      <c r="AK6" s="33">
        <f t="shared" ca="1" si="8"/>
        <v>0</v>
      </c>
      <c r="AL6" s="33">
        <f t="shared" ca="1" si="8"/>
        <v>29.759999999999998</v>
      </c>
      <c r="AM6" s="33">
        <f t="shared" ca="1" si="8"/>
        <v>10.559999999999999</v>
      </c>
      <c r="AN6" s="33">
        <f t="shared" ca="1" si="8"/>
        <v>21.599999999999998</v>
      </c>
      <c r="AO6" s="33">
        <f t="shared" ca="1" si="8"/>
        <v>36.9</v>
      </c>
      <c r="AP6" s="34">
        <f t="shared" ca="1" si="8"/>
        <v>1.8</v>
      </c>
      <c r="AQ6" s="36">
        <f ca="1">IFERROR(SUM(AJ6:AP6),"0")</f>
        <v>115.02</v>
      </c>
      <c r="AR6" s="32">
        <f t="shared" ref="AR6:AX29" ca="1" si="9">IFERROR(AB6/AJ6,"")</f>
        <v>5902.7777777777774</v>
      </c>
      <c r="AS6" s="33" t="str">
        <f t="shared" ca="1" si="9"/>
        <v/>
      </c>
      <c r="AT6" s="33">
        <f t="shared" ca="1" si="9"/>
        <v>2284.9462365591398</v>
      </c>
      <c r="AU6" s="33">
        <f t="shared" ca="1" si="9"/>
        <v>6439.3939393939399</v>
      </c>
      <c r="AV6" s="33">
        <f t="shared" ca="1" si="9"/>
        <v>3148.1481481481483</v>
      </c>
      <c r="AW6" s="33">
        <f t="shared" ca="1" si="9"/>
        <v>2303.5230352303524</v>
      </c>
      <c r="AX6" s="34">
        <f t="shared" ca="1" si="9"/>
        <v>47222.222222222219</v>
      </c>
      <c r="AY6" s="36">
        <f ca="1">IFERROR(AI6/AQ6,"0")</f>
        <v>3990.6103286384978</v>
      </c>
      <c r="AZ6" s="37">
        <f>IFERROR(U6/6/E6,"0")</f>
        <v>5902.7777777777774</v>
      </c>
      <c r="BA6" s="37">
        <f t="shared" ref="BA6:BF29" si="10">IFERROR(V6/6/F6,"0")</f>
        <v>10493.827160493827</v>
      </c>
      <c r="BB6" s="37">
        <f t="shared" si="10"/>
        <v>2284.9462365591398</v>
      </c>
      <c r="BC6" s="37">
        <f t="shared" si="10"/>
        <v>6439.393939393939</v>
      </c>
      <c r="BD6" s="37">
        <f t="shared" si="10"/>
        <v>3148.1481481481483</v>
      </c>
      <c r="BE6" s="37">
        <f t="shared" si="10"/>
        <v>2303.523035230352</v>
      </c>
      <c r="BF6" s="37">
        <f t="shared" si="10"/>
        <v>47222.222222222219</v>
      </c>
      <c r="BG6" s="38">
        <v>10</v>
      </c>
      <c r="BH6" s="38"/>
      <c r="BI6" s="38">
        <v>10</v>
      </c>
      <c r="BJ6" s="38">
        <v>10</v>
      </c>
      <c r="BK6" s="38">
        <v>10</v>
      </c>
      <c r="BL6" s="38">
        <v>10</v>
      </c>
      <c r="BM6" s="38">
        <v>10</v>
      </c>
      <c r="BN6" s="131"/>
      <c r="BO6" s="132"/>
      <c r="BP6">
        <f>BP5+500</f>
        <v>4000</v>
      </c>
      <c r="BQ6">
        <v>0</v>
      </c>
      <c r="BS6">
        <f>BS5+500</f>
        <v>8000</v>
      </c>
      <c r="BT6">
        <v>0</v>
      </c>
    </row>
    <row r="7" spans="1:72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7.0000000000000001E-3</v>
      </c>
      <c r="F7" s="181">
        <v>1.2E-2</v>
      </c>
      <c r="G7" s="181">
        <v>3.5000000000000003E-2</v>
      </c>
      <c r="H7" s="181">
        <v>4.0000000000000001E-3</v>
      </c>
      <c r="I7" s="181">
        <v>7.8E-2</v>
      </c>
      <c r="J7" s="181">
        <v>9.0999999999999998E-2</v>
      </c>
      <c r="K7" s="181">
        <v>3.0000000000000001E-3</v>
      </c>
      <c r="L7" s="41">
        <f t="shared" ca="1" si="4"/>
        <v>1080</v>
      </c>
      <c r="M7" s="42">
        <f t="shared" si="5"/>
        <v>10</v>
      </c>
      <c r="N7" s="43">
        <f t="shared" si="5"/>
        <v>0</v>
      </c>
      <c r="O7" s="43">
        <f t="shared" si="5"/>
        <v>10</v>
      </c>
      <c r="P7" s="43">
        <f t="shared" si="5"/>
        <v>0</v>
      </c>
      <c r="Q7" s="43">
        <f t="shared" si="5"/>
        <v>10</v>
      </c>
      <c r="R7" s="43">
        <f t="shared" si="5"/>
        <v>10</v>
      </c>
      <c r="S7" s="44">
        <f t="shared" si="5"/>
        <v>0</v>
      </c>
      <c r="T7" s="161">
        <f t="shared" ca="1" si="6"/>
        <v>180</v>
      </c>
      <c r="U7" s="46">
        <v>1700</v>
      </c>
      <c r="V7" s="47">
        <v>1700</v>
      </c>
      <c r="W7" s="47">
        <v>1700</v>
      </c>
      <c r="X7" s="47">
        <v>1700</v>
      </c>
      <c r="Y7" s="47">
        <v>1700</v>
      </c>
      <c r="Z7" s="47">
        <v>1700</v>
      </c>
      <c r="AA7" s="48">
        <v>1700</v>
      </c>
      <c r="AB7" s="49">
        <f t="shared" ca="1" si="7"/>
        <v>85000</v>
      </c>
      <c r="AC7" s="50">
        <f t="shared" ca="1" si="7"/>
        <v>0</v>
      </c>
      <c r="AD7" s="50">
        <f t="shared" ca="1" si="7"/>
        <v>68000</v>
      </c>
      <c r="AE7" s="50">
        <f t="shared" ca="1" si="7"/>
        <v>0</v>
      </c>
      <c r="AF7" s="50">
        <f t="shared" ca="1" si="7"/>
        <v>68000</v>
      </c>
      <c r="AG7" s="50">
        <f t="shared" ca="1" si="7"/>
        <v>85000</v>
      </c>
      <c r="AH7" s="51">
        <f t="shared" ca="1" si="7"/>
        <v>0</v>
      </c>
      <c r="AI7" s="35">
        <f t="shared" ref="AI7:AI29" ca="1" si="11">IFERROR(SUM(AB7:AH7),"0")</f>
        <v>306000</v>
      </c>
      <c r="AJ7" s="49">
        <f t="shared" ca="1" si="8"/>
        <v>2.1</v>
      </c>
      <c r="AK7" s="50">
        <f t="shared" ca="1" si="8"/>
        <v>0</v>
      </c>
      <c r="AL7" s="50">
        <f t="shared" ca="1" si="8"/>
        <v>8.4</v>
      </c>
      <c r="AM7" s="50">
        <f t="shared" ca="1" si="8"/>
        <v>0</v>
      </c>
      <c r="AN7" s="50">
        <f t="shared" ca="1" si="8"/>
        <v>18.72</v>
      </c>
      <c r="AO7" s="50">
        <f t="shared" ca="1" si="8"/>
        <v>27.3</v>
      </c>
      <c r="AP7" s="51">
        <f t="shared" ca="1" si="8"/>
        <v>0</v>
      </c>
      <c r="AQ7" s="36">
        <f t="shared" ref="AQ7:AQ29" ca="1" si="12">IFERROR(SUM(AJ7:AP7),"0")</f>
        <v>56.519999999999996</v>
      </c>
      <c r="AR7" s="49">
        <f t="shared" ca="1" si="9"/>
        <v>40476.190476190473</v>
      </c>
      <c r="AS7" s="50" t="str">
        <f t="shared" ca="1" si="9"/>
        <v/>
      </c>
      <c r="AT7" s="50">
        <f t="shared" ca="1" si="9"/>
        <v>8095.2380952380945</v>
      </c>
      <c r="AU7" s="50" t="str">
        <f t="shared" ca="1" si="9"/>
        <v/>
      </c>
      <c r="AV7" s="50">
        <f t="shared" ca="1" si="9"/>
        <v>3632.4786324786328</v>
      </c>
      <c r="AW7" s="50">
        <f t="shared" ca="1" si="9"/>
        <v>3113.5531135531137</v>
      </c>
      <c r="AX7" s="51" t="str">
        <f t="shared" ca="1" si="9"/>
        <v/>
      </c>
      <c r="AY7" s="36">
        <f t="shared" ref="AY7:AY29" ca="1" si="13">IFERROR(AI7/AQ7,"0")</f>
        <v>5414.0127388535038</v>
      </c>
      <c r="AZ7" s="37">
        <f t="shared" ref="AZ7:AZ29" si="14">IFERROR(U7/6/E7,"0")</f>
        <v>40476.190476190473</v>
      </c>
      <c r="BA7" s="37">
        <f t="shared" si="10"/>
        <v>23611.111111111109</v>
      </c>
      <c r="BB7" s="37">
        <f t="shared" si="10"/>
        <v>8095.2380952380936</v>
      </c>
      <c r="BC7" s="37">
        <f t="shared" si="10"/>
        <v>70833.333333333328</v>
      </c>
      <c r="BD7" s="37">
        <f t="shared" si="10"/>
        <v>3632.4786324786323</v>
      </c>
      <c r="BE7" s="37">
        <f t="shared" si="10"/>
        <v>3113.5531135531132</v>
      </c>
      <c r="BF7" s="37">
        <f t="shared" si="10"/>
        <v>94444.444444444438</v>
      </c>
      <c r="BG7" s="38">
        <v>10</v>
      </c>
      <c r="BH7" s="38"/>
      <c r="BI7" s="38">
        <v>10</v>
      </c>
      <c r="BJ7" s="38"/>
      <c r="BK7" s="38">
        <v>10</v>
      </c>
      <c r="BL7" s="38">
        <v>10</v>
      </c>
      <c r="BM7" s="38"/>
      <c r="BN7" s="131"/>
      <c r="BO7" s="132"/>
      <c r="BP7">
        <f>BP6+500</f>
        <v>4500</v>
      </c>
      <c r="BQ7">
        <v>0</v>
      </c>
      <c r="BS7">
        <f>BS6+500</f>
        <v>8500</v>
      </c>
      <c r="BT7">
        <v>0</v>
      </c>
    </row>
    <row r="8" spans="1:72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5.0000000000000001E-3</v>
      </c>
      <c r="F8" s="181">
        <v>0</v>
      </c>
      <c r="G8" s="181">
        <v>1E-3</v>
      </c>
      <c r="H8" s="181">
        <v>1.2E-2</v>
      </c>
      <c r="I8" s="181">
        <v>0.105</v>
      </c>
      <c r="J8" s="181">
        <v>0.107</v>
      </c>
      <c r="K8" s="181">
        <v>1E-3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161">
        <f t="shared" ca="1" si="6"/>
        <v>0</v>
      </c>
      <c r="U8" s="46">
        <v>1700</v>
      </c>
      <c r="V8" s="47">
        <v>1700</v>
      </c>
      <c r="W8" s="47">
        <v>1700</v>
      </c>
      <c r="X8" s="47">
        <v>1700</v>
      </c>
      <c r="Y8" s="47">
        <v>1700</v>
      </c>
      <c r="Z8" s="47">
        <v>1700</v>
      </c>
      <c r="AA8" s="48">
        <v>1700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11"/>
        <v>0</v>
      </c>
      <c r="AJ8" s="49">
        <f t="shared" ca="1" si="8"/>
        <v>0</v>
      </c>
      <c r="AK8" s="50">
        <f t="shared" ca="1" si="8"/>
        <v>0</v>
      </c>
      <c r="AL8" s="50">
        <f t="shared" ca="1" si="8"/>
        <v>0</v>
      </c>
      <c r="AM8" s="50">
        <f t="shared" ca="1" si="8"/>
        <v>0</v>
      </c>
      <c r="AN8" s="50">
        <f t="shared" ca="1" si="8"/>
        <v>0</v>
      </c>
      <c r="AO8" s="50">
        <f t="shared" ca="1" si="8"/>
        <v>0</v>
      </c>
      <c r="AP8" s="51">
        <f t="shared" ca="1" si="8"/>
        <v>0</v>
      </c>
      <c r="AQ8" s="36">
        <f t="shared" ca="1" si="12"/>
        <v>0</v>
      </c>
      <c r="AR8" s="49" t="str">
        <f t="shared" ca="1" si="9"/>
        <v/>
      </c>
      <c r="AS8" s="50" t="str">
        <f t="shared" ca="1" si="9"/>
        <v/>
      </c>
      <c r="AT8" s="50" t="str">
        <f t="shared" ca="1" si="9"/>
        <v/>
      </c>
      <c r="AU8" s="50" t="str">
        <f t="shared" ca="1" si="9"/>
        <v/>
      </c>
      <c r="AV8" s="50" t="str">
        <f t="shared" ca="1" si="9"/>
        <v/>
      </c>
      <c r="AW8" s="50" t="str">
        <f t="shared" ca="1" si="9"/>
        <v/>
      </c>
      <c r="AX8" s="51" t="str">
        <f t="shared" ca="1" si="9"/>
        <v/>
      </c>
      <c r="AY8" s="36" t="str">
        <f t="shared" ca="1" si="13"/>
        <v>0</v>
      </c>
      <c r="AZ8" s="37">
        <f t="shared" si="14"/>
        <v>56666.666666666664</v>
      </c>
      <c r="BA8" s="37" t="str">
        <f t="shared" si="10"/>
        <v>0</v>
      </c>
      <c r="BB8" s="37">
        <f t="shared" si="10"/>
        <v>283333.33333333331</v>
      </c>
      <c r="BC8" s="37">
        <f t="shared" si="10"/>
        <v>23611.111111111109</v>
      </c>
      <c r="BD8" s="37">
        <f t="shared" si="10"/>
        <v>2698.4126984126983</v>
      </c>
      <c r="BE8" s="37">
        <f t="shared" si="10"/>
        <v>2647.9750778816197</v>
      </c>
      <c r="BF8" s="37">
        <f t="shared" si="10"/>
        <v>283333.33333333331</v>
      </c>
      <c r="BG8" s="38"/>
      <c r="BH8" s="38"/>
      <c r="BI8" s="38"/>
      <c r="BJ8" s="38"/>
      <c r="BK8" s="38"/>
      <c r="BL8" s="38"/>
      <c r="BM8" s="38"/>
      <c r="BN8" s="131"/>
      <c r="BO8" s="132"/>
    </row>
    <row r="9" spans="1:72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1E-3</v>
      </c>
      <c r="F9" s="181">
        <v>1E-3</v>
      </c>
      <c r="G9" s="181">
        <v>0</v>
      </c>
      <c r="H9" s="181">
        <v>1E-3</v>
      </c>
      <c r="I9" s="181">
        <v>9.0999999999999998E-2</v>
      </c>
      <c r="J9" s="181">
        <v>0.108</v>
      </c>
      <c r="K9" s="181">
        <v>2E-3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161">
        <f t="shared" ca="1" si="6"/>
        <v>0</v>
      </c>
      <c r="U9" s="46">
        <v>1700</v>
      </c>
      <c r="V9" s="47">
        <v>1700</v>
      </c>
      <c r="W9" s="47">
        <v>1700</v>
      </c>
      <c r="X9" s="47">
        <v>1700</v>
      </c>
      <c r="Y9" s="47">
        <v>1700</v>
      </c>
      <c r="Z9" s="47">
        <v>1700</v>
      </c>
      <c r="AA9" s="48">
        <v>1700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11"/>
        <v>0</v>
      </c>
      <c r="AJ9" s="49">
        <f t="shared" ca="1" si="8"/>
        <v>0</v>
      </c>
      <c r="AK9" s="50">
        <f t="shared" ca="1" si="8"/>
        <v>0</v>
      </c>
      <c r="AL9" s="50">
        <f t="shared" ca="1" si="8"/>
        <v>0</v>
      </c>
      <c r="AM9" s="50">
        <f t="shared" ca="1" si="8"/>
        <v>0</v>
      </c>
      <c r="AN9" s="50">
        <f t="shared" ca="1" si="8"/>
        <v>0</v>
      </c>
      <c r="AO9" s="50">
        <f t="shared" ca="1" si="8"/>
        <v>0</v>
      </c>
      <c r="AP9" s="51">
        <f t="shared" ca="1" si="8"/>
        <v>0</v>
      </c>
      <c r="AQ9" s="36">
        <f t="shared" ca="1" si="12"/>
        <v>0</v>
      </c>
      <c r="AR9" s="49" t="str">
        <f t="shared" ca="1" si="9"/>
        <v/>
      </c>
      <c r="AS9" s="50" t="str">
        <f t="shared" ca="1" si="9"/>
        <v/>
      </c>
      <c r="AT9" s="50" t="str">
        <f t="shared" ca="1" si="9"/>
        <v/>
      </c>
      <c r="AU9" s="50" t="str">
        <f t="shared" ca="1" si="9"/>
        <v/>
      </c>
      <c r="AV9" s="50" t="str">
        <f t="shared" ca="1" si="9"/>
        <v/>
      </c>
      <c r="AW9" s="50" t="str">
        <f t="shared" ca="1" si="9"/>
        <v/>
      </c>
      <c r="AX9" s="51" t="str">
        <f t="shared" ca="1" si="9"/>
        <v/>
      </c>
      <c r="AY9" s="36" t="str">
        <f t="shared" ca="1" si="13"/>
        <v>0</v>
      </c>
      <c r="AZ9" s="37">
        <f t="shared" si="14"/>
        <v>283333.33333333331</v>
      </c>
      <c r="BA9" s="37">
        <f t="shared" si="10"/>
        <v>283333.33333333331</v>
      </c>
      <c r="BB9" s="37" t="str">
        <f t="shared" si="10"/>
        <v>0</v>
      </c>
      <c r="BC9" s="37">
        <f t="shared" si="10"/>
        <v>283333.33333333331</v>
      </c>
      <c r="BD9" s="37">
        <f t="shared" si="10"/>
        <v>3113.5531135531132</v>
      </c>
      <c r="BE9" s="37">
        <f t="shared" si="10"/>
        <v>2623.4567901234568</v>
      </c>
      <c r="BF9" s="37">
        <f t="shared" si="10"/>
        <v>141666.66666666666</v>
      </c>
      <c r="BG9" s="38"/>
      <c r="BH9" s="38"/>
      <c r="BI9" s="38"/>
      <c r="BJ9" s="38"/>
      <c r="BK9" s="38"/>
      <c r="BL9" s="38"/>
      <c r="BM9" s="38"/>
      <c r="BN9" s="131"/>
      <c r="BO9" s="132"/>
    </row>
    <row r="10" spans="1:72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0</v>
      </c>
      <c r="F10" s="181">
        <v>8.0000000000000002E-3</v>
      </c>
      <c r="G10" s="181">
        <v>1E-3</v>
      </c>
      <c r="H10" s="181">
        <v>0</v>
      </c>
      <c r="I10" s="181">
        <v>0.09</v>
      </c>
      <c r="J10" s="181">
        <v>9.0999999999999998E-2</v>
      </c>
      <c r="K10" s="181">
        <v>1E-3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161">
        <f t="shared" ca="1" si="6"/>
        <v>0</v>
      </c>
      <c r="U10" s="46">
        <v>1700</v>
      </c>
      <c r="V10" s="47">
        <v>1700</v>
      </c>
      <c r="W10" s="47">
        <v>1700</v>
      </c>
      <c r="X10" s="47">
        <v>1700</v>
      </c>
      <c r="Y10" s="47">
        <v>1700</v>
      </c>
      <c r="Z10" s="47">
        <v>1700</v>
      </c>
      <c r="AA10" s="48">
        <v>1700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11"/>
        <v>0</v>
      </c>
      <c r="AJ10" s="49">
        <f t="shared" ca="1" si="8"/>
        <v>0</v>
      </c>
      <c r="AK10" s="50">
        <f t="shared" ca="1" si="8"/>
        <v>0</v>
      </c>
      <c r="AL10" s="50">
        <f t="shared" ca="1" si="8"/>
        <v>0</v>
      </c>
      <c r="AM10" s="50">
        <f t="shared" ca="1" si="8"/>
        <v>0</v>
      </c>
      <c r="AN10" s="50">
        <f t="shared" ca="1" si="8"/>
        <v>0</v>
      </c>
      <c r="AO10" s="50">
        <f t="shared" ca="1" si="8"/>
        <v>0</v>
      </c>
      <c r="AP10" s="51">
        <f t="shared" ca="1" si="8"/>
        <v>0</v>
      </c>
      <c r="AQ10" s="36">
        <f t="shared" ca="1" si="12"/>
        <v>0</v>
      </c>
      <c r="AR10" s="49" t="str">
        <f t="shared" ca="1" si="9"/>
        <v/>
      </c>
      <c r="AS10" s="50" t="str">
        <f t="shared" ca="1" si="9"/>
        <v/>
      </c>
      <c r="AT10" s="50" t="str">
        <f t="shared" ca="1" si="9"/>
        <v/>
      </c>
      <c r="AU10" s="50" t="str">
        <f t="shared" ca="1" si="9"/>
        <v/>
      </c>
      <c r="AV10" s="50" t="str">
        <f t="shared" ca="1" si="9"/>
        <v/>
      </c>
      <c r="AW10" s="50" t="str">
        <f t="shared" ca="1" si="9"/>
        <v/>
      </c>
      <c r="AX10" s="51" t="str">
        <f t="shared" ca="1" si="9"/>
        <v/>
      </c>
      <c r="AY10" s="36" t="str">
        <f t="shared" ca="1" si="13"/>
        <v>0</v>
      </c>
      <c r="AZ10" s="37" t="str">
        <f t="shared" si="14"/>
        <v>0</v>
      </c>
      <c r="BA10" s="37">
        <f t="shared" si="10"/>
        <v>35416.666666666664</v>
      </c>
      <c r="BB10" s="37">
        <f t="shared" si="10"/>
        <v>283333.33333333331</v>
      </c>
      <c r="BC10" s="37" t="str">
        <f t="shared" si="10"/>
        <v>0</v>
      </c>
      <c r="BD10" s="37">
        <f t="shared" si="10"/>
        <v>3148.1481481481483</v>
      </c>
      <c r="BE10" s="37">
        <f t="shared" si="10"/>
        <v>3113.5531135531132</v>
      </c>
      <c r="BF10" s="37">
        <f t="shared" si="10"/>
        <v>283333.33333333331</v>
      </c>
      <c r="BG10" s="38"/>
      <c r="BH10" s="38"/>
      <c r="BI10" s="38"/>
      <c r="BJ10" s="38"/>
      <c r="BK10" s="38"/>
      <c r="BL10" s="38"/>
      <c r="BM10" s="38"/>
      <c r="BN10" s="131"/>
      <c r="BO10" s="132"/>
    </row>
    <row r="11" spans="1:72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5.0000000000000001E-3</v>
      </c>
      <c r="F11" s="181">
        <v>0</v>
      </c>
      <c r="G11" s="181">
        <v>0</v>
      </c>
      <c r="H11" s="181">
        <v>0</v>
      </c>
      <c r="I11" s="181">
        <v>5.8000000000000003E-2</v>
      </c>
      <c r="J11" s="181">
        <v>8.7999999999999995E-2</v>
      </c>
      <c r="K11" s="181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161">
        <f t="shared" ca="1" si="6"/>
        <v>0</v>
      </c>
      <c r="U11" s="46">
        <v>1700</v>
      </c>
      <c r="V11" s="47">
        <v>1700</v>
      </c>
      <c r="W11" s="47">
        <v>1700</v>
      </c>
      <c r="X11" s="47">
        <v>1700</v>
      </c>
      <c r="Y11" s="47">
        <v>1700</v>
      </c>
      <c r="Z11" s="47">
        <v>1700</v>
      </c>
      <c r="AA11" s="48">
        <v>1700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11"/>
        <v>0</v>
      </c>
      <c r="AJ11" s="49">
        <f t="shared" ca="1" si="8"/>
        <v>0</v>
      </c>
      <c r="AK11" s="50">
        <f t="shared" ca="1" si="8"/>
        <v>0</v>
      </c>
      <c r="AL11" s="50">
        <f t="shared" ca="1" si="8"/>
        <v>0</v>
      </c>
      <c r="AM11" s="50">
        <f t="shared" ca="1" si="8"/>
        <v>0</v>
      </c>
      <c r="AN11" s="50">
        <f t="shared" ca="1" si="8"/>
        <v>0</v>
      </c>
      <c r="AO11" s="50">
        <f t="shared" ca="1" si="8"/>
        <v>0</v>
      </c>
      <c r="AP11" s="51">
        <f t="shared" ca="1" si="8"/>
        <v>0</v>
      </c>
      <c r="AQ11" s="36">
        <f t="shared" ca="1" si="12"/>
        <v>0</v>
      </c>
      <c r="AR11" s="49" t="str">
        <f t="shared" ca="1" si="9"/>
        <v/>
      </c>
      <c r="AS11" s="50" t="str">
        <f t="shared" ca="1" si="9"/>
        <v/>
      </c>
      <c r="AT11" s="50" t="str">
        <f t="shared" ca="1" si="9"/>
        <v/>
      </c>
      <c r="AU11" s="50" t="str">
        <f t="shared" ca="1" si="9"/>
        <v/>
      </c>
      <c r="AV11" s="50" t="str">
        <f t="shared" ca="1" si="9"/>
        <v/>
      </c>
      <c r="AW11" s="50" t="str">
        <f t="shared" ca="1" si="9"/>
        <v/>
      </c>
      <c r="AX11" s="51" t="str">
        <f t="shared" ca="1" si="9"/>
        <v/>
      </c>
      <c r="AY11" s="36" t="str">
        <f t="shared" ca="1" si="13"/>
        <v>0</v>
      </c>
      <c r="AZ11" s="37">
        <f t="shared" si="14"/>
        <v>56666.666666666664</v>
      </c>
      <c r="BA11" s="37" t="str">
        <f t="shared" si="10"/>
        <v>0</v>
      </c>
      <c r="BB11" s="37" t="str">
        <f t="shared" si="10"/>
        <v>0</v>
      </c>
      <c r="BC11" s="37" t="str">
        <f t="shared" si="10"/>
        <v>0</v>
      </c>
      <c r="BD11" s="37">
        <f t="shared" si="10"/>
        <v>4885.0574712643675</v>
      </c>
      <c r="BE11" s="37">
        <f t="shared" si="10"/>
        <v>3219.6969696969695</v>
      </c>
      <c r="BF11" s="37" t="str">
        <f t="shared" si="10"/>
        <v>0</v>
      </c>
      <c r="BG11" s="38"/>
      <c r="BH11" s="38"/>
      <c r="BI11" s="38"/>
      <c r="BJ11" s="38"/>
      <c r="BK11" s="38"/>
      <c r="BL11" s="38"/>
      <c r="BM11" s="38"/>
      <c r="BN11" s="131"/>
      <c r="BO11" s="132"/>
    </row>
    <row r="12" spans="1:72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1.2E-2</v>
      </c>
      <c r="F12" s="181">
        <v>3.0000000000000001E-3</v>
      </c>
      <c r="G12" s="181">
        <v>2E-3</v>
      </c>
      <c r="H12" s="181">
        <v>0</v>
      </c>
      <c r="I12" s="181">
        <v>8.3000000000000004E-2</v>
      </c>
      <c r="J12" s="181">
        <v>8.5000000000000006E-2</v>
      </c>
      <c r="K12" s="181">
        <v>0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161">
        <f t="shared" ca="1" si="6"/>
        <v>0</v>
      </c>
      <c r="U12" s="46">
        <v>1700</v>
      </c>
      <c r="V12" s="47">
        <v>1700</v>
      </c>
      <c r="W12" s="47">
        <v>1700</v>
      </c>
      <c r="X12" s="47">
        <v>1700</v>
      </c>
      <c r="Y12" s="47">
        <v>1700</v>
      </c>
      <c r="Z12" s="47">
        <v>1700</v>
      </c>
      <c r="AA12" s="48">
        <v>1700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35">
        <f t="shared" ca="1" si="11"/>
        <v>0</v>
      </c>
      <c r="AJ12" s="49">
        <f t="shared" ca="1" si="8"/>
        <v>0</v>
      </c>
      <c r="AK12" s="50">
        <f t="shared" ca="1" si="8"/>
        <v>0</v>
      </c>
      <c r="AL12" s="50">
        <f t="shared" ca="1" si="8"/>
        <v>0</v>
      </c>
      <c r="AM12" s="50">
        <f t="shared" ca="1" si="8"/>
        <v>0</v>
      </c>
      <c r="AN12" s="50">
        <f t="shared" ca="1" si="8"/>
        <v>0</v>
      </c>
      <c r="AO12" s="50">
        <f t="shared" ca="1" si="8"/>
        <v>0</v>
      </c>
      <c r="AP12" s="51">
        <f t="shared" ca="1" si="8"/>
        <v>0</v>
      </c>
      <c r="AQ12" s="36">
        <f t="shared" ca="1" si="12"/>
        <v>0</v>
      </c>
      <c r="AR12" s="49" t="str">
        <f t="shared" ca="1" si="9"/>
        <v/>
      </c>
      <c r="AS12" s="50" t="str">
        <f t="shared" ca="1" si="9"/>
        <v/>
      </c>
      <c r="AT12" s="50" t="str">
        <f t="shared" ca="1" si="9"/>
        <v/>
      </c>
      <c r="AU12" s="50" t="str">
        <f t="shared" ca="1" si="9"/>
        <v/>
      </c>
      <c r="AV12" s="50" t="str">
        <f t="shared" ca="1" si="9"/>
        <v/>
      </c>
      <c r="AW12" s="50" t="str">
        <f t="shared" ca="1" si="9"/>
        <v/>
      </c>
      <c r="AX12" s="51" t="str">
        <f t="shared" ca="1" si="9"/>
        <v/>
      </c>
      <c r="AY12" s="36" t="str">
        <f t="shared" ca="1" si="13"/>
        <v>0</v>
      </c>
      <c r="AZ12" s="37">
        <f t="shared" si="14"/>
        <v>23611.111111111109</v>
      </c>
      <c r="BA12" s="37">
        <f t="shared" si="10"/>
        <v>94444.444444444438</v>
      </c>
      <c r="BB12" s="37">
        <f t="shared" si="10"/>
        <v>141666.66666666666</v>
      </c>
      <c r="BC12" s="37" t="str">
        <f t="shared" si="10"/>
        <v>0</v>
      </c>
      <c r="BD12" s="37">
        <f t="shared" si="10"/>
        <v>3413.654618473895</v>
      </c>
      <c r="BE12" s="37">
        <f t="shared" si="10"/>
        <v>3333.333333333333</v>
      </c>
      <c r="BF12" s="37" t="str">
        <f t="shared" si="10"/>
        <v>0</v>
      </c>
      <c r="BG12" s="38"/>
      <c r="BH12" s="38"/>
      <c r="BI12" s="38"/>
      <c r="BJ12" s="38"/>
      <c r="BK12" s="38"/>
      <c r="BL12" s="38"/>
      <c r="BM12" s="38"/>
      <c r="BN12" s="131"/>
      <c r="BO12" s="132"/>
    </row>
    <row r="13" spans="1:72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6.0000000000000001E-3</v>
      </c>
      <c r="F13" s="181">
        <v>6.5000000000000002E-2</v>
      </c>
      <c r="G13" s="181">
        <v>7.0000000000000001E-3</v>
      </c>
      <c r="H13" s="181">
        <v>4.0000000000000001E-3</v>
      </c>
      <c r="I13" s="181">
        <v>5.6000000000000001E-2</v>
      </c>
      <c r="J13" s="181">
        <v>4.5999999999999999E-2</v>
      </c>
      <c r="K13" s="181">
        <v>8.0000000000000002E-3</v>
      </c>
      <c r="L13" s="41">
        <f t="shared" ca="1" si="4"/>
        <v>1020</v>
      </c>
      <c r="M13" s="42">
        <f t="shared" si="5"/>
        <v>0</v>
      </c>
      <c r="N13" s="43">
        <f t="shared" si="5"/>
        <v>10</v>
      </c>
      <c r="O13" s="43">
        <f t="shared" si="5"/>
        <v>0</v>
      </c>
      <c r="P13" s="43">
        <f t="shared" si="5"/>
        <v>10</v>
      </c>
      <c r="Q13" s="43">
        <f t="shared" si="5"/>
        <v>10</v>
      </c>
      <c r="R13" s="43">
        <f t="shared" si="5"/>
        <v>10</v>
      </c>
      <c r="S13" s="44">
        <f t="shared" si="5"/>
        <v>0</v>
      </c>
      <c r="T13" s="161">
        <f t="shared" ca="1" si="6"/>
        <v>170</v>
      </c>
      <c r="U13" s="46">
        <v>1700</v>
      </c>
      <c r="V13" s="47">
        <v>1700</v>
      </c>
      <c r="W13" s="47">
        <v>1700</v>
      </c>
      <c r="X13" s="47">
        <v>1700</v>
      </c>
      <c r="Y13" s="47">
        <v>1700</v>
      </c>
      <c r="Z13" s="47">
        <v>1700</v>
      </c>
      <c r="AA13" s="48">
        <v>1700</v>
      </c>
      <c r="AB13" s="49">
        <f t="shared" ca="1" si="7"/>
        <v>0</v>
      </c>
      <c r="AC13" s="50">
        <f t="shared" ca="1" si="7"/>
        <v>68000</v>
      </c>
      <c r="AD13" s="50">
        <f t="shared" ca="1" si="7"/>
        <v>0</v>
      </c>
      <c r="AE13" s="50">
        <f t="shared" ca="1" si="7"/>
        <v>68000</v>
      </c>
      <c r="AF13" s="50">
        <f t="shared" ca="1" si="7"/>
        <v>68000</v>
      </c>
      <c r="AG13" s="50">
        <f t="shared" ca="1" si="7"/>
        <v>85000</v>
      </c>
      <c r="AH13" s="51">
        <f t="shared" ca="1" si="7"/>
        <v>0</v>
      </c>
      <c r="AI13" s="35">
        <f t="shared" ca="1" si="11"/>
        <v>289000</v>
      </c>
      <c r="AJ13" s="49">
        <f t="shared" ca="1" si="8"/>
        <v>0</v>
      </c>
      <c r="AK13" s="50">
        <f t="shared" ca="1" si="8"/>
        <v>15.600000000000001</v>
      </c>
      <c r="AL13" s="50">
        <f t="shared" ca="1" si="8"/>
        <v>0</v>
      </c>
      <c r="AM13" s="50">
        <f t="shared" ca="1" si="8"/>
        <v>0.96</v>
      </c>
      <c r="AN13" s="50">
        <f t="shared" ca="1" si="8"/>
        <v>13.44</v>
      </c>
      <c r="AO13" s="50">
        <f t="shared" ca="1" si="8"/>
        <v>13.799999999999999</v>
      </c>
      <c r="AP13" s="51">
        <f t="shared" ca="1" si="8"/>
        <v>0</v>
      </c>
      <c r="AQ13" s="36">
        <f t="shared" ca="1" si="12"/>
        <v>43.8</v>
      </c>
      <c r="AR13" s="49" t="str">
        <f t="shared" ca="1" si="9"/>
        <v/>
      </c>
      <c r="AS13" s="50">
        <f t="shared" ca="1" si="9"/>
        <v>4358.9743589743584</v>
      </c>
      <c r="AT13" s="50" t="str">
        <f t="shared" ca="1" si="9"/>
        <v/>
      </c>
      <c r="AU13" s="50">
        <f t="shared" ca="1" si="9"/>
        <v>70833.333333333343</v>
      </c>
      <c r="AV13" s="50">
        <f t="shared" ca="1" si="9"/>
        <v>5059.5238095238101</v>
      </c>
      <c r="AW13" s="50">
        <f t="shared" ca="1" si="9"/>
        <v>6159.420289855073</v>
      </c>
      <c r="AX13" s="51" t="str">
        <f t="shared" ca="1" si="9"/>
        <v/>
      </c>
      <c r="AY13" s="36">
        <f t="shared" ca="1" si="13"/>
        <v>6598.1735159817354</v>
      </c>
      <c r="AZ13" s="37">
        <f t="shared" si="14"/>
        <v>47222.222222222219</v>
      </c>
      <c r="BA13" s="37">
        <f t="shared" si="10"/>
        <v>4358.9743589743584</v>
      </c>
      <c r="BB13" s="37">
        <f t="shared" si="10"/>
        <v>40476.190476190473</v>
      </c>
      <c r="BC13" s="37">
        <f t="shared" si="10"/>
        <v>70833.333333333328</v>
      </c>
      <c r="BD13" s="37">
        <f t="shared" si="10"/>
        <v>5059.5238095238092</v>
      </c>
      <c r="BE13" s="37">
        <f t="shared" si="10"/>
        <v>6159.420289855072</v>
      </c>
      <c r="BF13" s="37">
        <f t="shared" si="10"/>
        <v>35416.666666666664</v>
      </c>
      <c r="BG13" s="38"/>
      <c r="BH13" s="38">
        <v>10</v>
      </c>
      <c r="BI13" s="38"/>
      <c r="BJ13" s="38">
        <v>10</v>
      </c>
      <c r="BK13" s="38">
        <v>10</v>
      </c>
      <c r="BL13" s="38">
        <v>10</v>
      </c>
      <c r="BM13" s="38"/>
      <c r="BN13" s="131"/>
      <c r="BO13" s="132"/>
    </row>
    <row r="14" spans="1:72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8.0000000000000002E-3</v>
      </c>
      <c r="F14" s="181">
        <v>3.3000000000000002E-2</v>
      </c>
      <c r="G14" s="181">
        <v>1.7999999999999999E-2</v>
      </c>
      <c r="H14" s="181">
        <v>2.3E-2</v>
      </c>
      <c r="I14" s="181">
        <v>7.3999999999999996E-2</v>
      </c>
      <c r="J14" s="181">
        <v>0.13300000000000001</v>
      </c>
      <c r="K14" s="181">
        <v>1.4E-2</v>
      </c>
      <c r="L14" s="41">
        <f t="shared" ca="1" si="4"/>
        <v>540</v>
      </c>
      <c r="M14" s="42">
        <f t="shared" si="5"/>
        <v>0</v>
      </c>
      <c r="N14" s="43">
        <f t="shared" si="5"/>
        <v>10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10</v>
      </c>
      <c r="T14" s="161">
        <f t="shared" ca="1" si="6"/>
        <v>90</v>
      </c>
      <c r="U14" s="46">
        <v>1700</v>
      </c>
      <c r="V14" s="47">
        <v>1700</v>
      </c>
      <c r="W14" s="47">
        <v>1700</v>
      </c>
      <c r="X14" s="47">
        <v>1700</v>
      </c>
      <c r="Y14" s="47">
        <v>1700</v>
      </c>
      <c r="Z14" s="47">
        <v>1700</v>
      </c>
      <c r="AA14" s="48">
        <v>1700</v>
      </c>
      <c r="AB14" s="49">
        <f t="shared" ca="1" si="7"/>
        <v>0</v>
      </c>
      <c r="AC14" s="50">
        <f t="shared" ca="1" si="7"/>
        <v>68000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85000</v>
      </c>
      <c r="AI14" s="35">
        <f t="shared" ca="1" si="11"/>
        <v>153000</v>
      </c>
      <c r="AJ14" s="49">
        <f t="shared" ca="1" si="8"/>
        <v>0</v>
      </c>
      <c r="AK14" s="50">
        <f t="shared" ca="1" si="8"/>
        <v>7.92</v>
      </c>
      <c r="AL14" s="50">
        <f t="shared" ca="1" si="8"/>
        <v>0</v>
      </c>
      <c r="AM14" s="50">
        <f t="shared" ca="1" si="8"/>
        <v>0</v>
      </c>
      <c r="AN14" s="50">
        <f t="shared" ca="1" si="8"/>
        <v>0</v>
      </c>
      <c r="AO14" s="50">
        <f t="shared" ca="1" si="8"/>
        <v>0</v>
      </c>
      <c r="AP14" s="51">
        <f t="shared" ca="1" si="8"/>
        <v>4.2</v>
      </c>
      <c r="AQ14" s="36">
        <f t="shared" ca="1" si="12"/>
        <v>12.120000000000001</v>
      </c>
      <c r="AR14" s="49" t="str">
        <f t="shared" ca="1" si="9"/>
        <v/>
      </c>
      <c r="AS14" s="50">
        <f t="shared" ca="1" si="9"/>
        <v>8585.8585858585866</v>
      </c>
      <c r="AT14" s="50" t="str">
        <f t="shared" ca="1" si="9"/>
        <v/>
      </c>
      <c r="AU14" s="50" t="str">
        <f t="shared" ca="1" si="9"/>
        <v/>
      </c>
      <c r="AV14" s="50" t="str">
        <f t="shared" ca="1" si="9"/>
        <v/>
      </c>
      <c r="AW14" s="50" t="str">
        <f t="shared" ca="1" si="9"/>
        <v/>
      </c>
      <c r="AX14" s="51">
        <f t="shared" ca="1" si="9"/>
        <v>20238.095238095237</v>
      </c>
      <c r="AY14" s="36">
        <f t="shared" ca="1" si="13"/>
        <v>12623.762376237622</v>
      </c>
      <c r="AZ14" s="37">
        <f t="shared" si="14"/>
        <v>35416.666666666664</v>
      </c>
      <c r="BA14" s="37">
        <f t="shared" si="10"/>
        <v>8585.8585858585848</v>
      </c>
      <c r="BB14" s="37">
        <f t="shared" si="10"/>
        <v>15740.740740740741</v>
      </c>
      <c r="BC14" s="37">
        <f t="shared" si="10"/>
        <v>12318.840579710144</v>
      </c>
      <c r="BD14" s="37">
        <f t="shared" si="10"/>
        <v>3828.8288288288286</v>
      </c>
      <c r="BE14" s="37">
        <f t="shared" si="10"/>
        <v>2130.3258145363407</v>
      </c>
      <c r="BF14" s="37">
        <f t="shared" si="10"/>
        <v>20238.095238095237</v>
      </c>
      <c r="BG14" s="38"/>
      <c r="BH14" s="38">
        <v>10</v>
      </c>
      <c r="BI14" s="38"/>
      <c r="BJ14" s="38"/>
      <c r="BK14" s="38"/>
      <c r="BL14" s="38"/>
      <c r="BM14" s="38">
        <v>10</v>
      </c>
      <c r="BN14" s="131"/>
      <c r="BO14" s="132"/>
    </row>
    <row r="15" spans="1:72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4.0000000000000001E-3</v>
      </c>
      <c r="F15" s="181">
        <v>8.1000000000000003E-2</v>
      </c>
      <c r="G15" s="181">
        <v>6.0000000000000001E-3</v>
      </c>
      <c r="H15" s="181">
        <v>0.14199999999999999</v>
      </c>
      <c r="I15" s="181">
        <v>1.2999999999999999E-2</v>
      </c>
      <c r="J15" s="181">
        <v>1.6E-2</v>
      </c>
      <c r="K15" s="181">
        <v>0.12</v>
      </c>
      <c r="L15" s="41">
        <f t="shared" ca="1" si="4"/>
        <v>240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10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161">
        <f t="shared" ca="1" si="6"/>
        <v>40</v>
      </c>
      <c r="U15" s="46">
        <v>1700</v>
      </c>
      <c r="V15" s="47">
        <v>1700</v>
      </c>
      <c r="W15" s="47">
        <v>1700</v>
      </c>
      <c r="X15" s="47">
        <v>1700</v>
      </c>
      <c r="Y15" s="47">
        <v>1700</v>
      </c>
      <c r="Z15" s="47">
        <v>1700</v>
      </c>
      <c r="AA15" s="48">
        <v>1700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68000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35">
        <f t="shared" ca="1" si="11"/>
        <v>68000</v>
      </c>
      <c r="AJ15" s="49">
        <f t="shared" ca="1" si="8"/>
        <v>0</v>
      </c>
      <c r="AK15" s="50">
        <f t="shared" ca="1" si="8"/>
        <v>0</v>
      </c>
      <c r="AL15" s="50">
        <f t="shared" ca="1" si="8"/>
        <v>0</v>
      </c>
      <c r="AM15" s="50">
        <f t="shared" ca="1" si="8"/>
        <v>34.08</v>
      </c>
      <c r="AN15" s="50">
        <f t="shared" ca="1" si="8"/>
        <v>0</v>
      </c>
      <c r="AO15" s="50">
        <f t="shared" ca="1" si="8"/>
        <v>0</v>
      </c>
      <c r="AP15" s="51">
        <f t="shared" ca="1" si="8"/>
        <v>0</v>
      </c>
      <c r="AQ15" s="36">
        <f t="shared" ca="1" si="12"/>
        <v>34.08</v>
      </c>
      <c r="AR15" s="49" t="str">
        <f t="shared" ca="1" si="9"/>
        <v/>
      </c>
      <c r="AS15" s="50" t="str">
        <f t="shared" ca="1" si="9"/>
        <v/>
      </c>
      <c r="AT15" s="50" t="str">
        <f t="shared" ca="1" si="9"/>
        <v/>
      </c>
      <c r="AU15" s="50">
        <f t="shared" ca="1" si="9"/>
        <v>1995.3051643192489</v>
      </c>
      <c r="AV15" s="50" t="str">
        <f t="shared" ca="1" si="9"/>
        <v/>
      </c>
      <c r="AW15" s="50" t="str">
        <f t="shared" ca="1" si="9"/>
        <v/>
      </c>
      <c r="AX15" s="51" t="str">
        <f t="shared" ca="1" si="9"/>
        <v/>
      </c>
      <c r="AY15" s="36">
        <f t="shared" ca="1" si="13"/>
        <v>1995.3051643192489</v>
      </c>
      <c r="AZ15" s="37">
        <f t="shared" si="14"/>
        <v>70833.333333333328</v>
      </c>
      <c r="BA15" s="37">
        <f t="shared" si="10"/>
        <v>3497.9423868312756</v>
      </c>
      <c r="BB15" s="37">
        <f t="shared" si="10"/>
        <v>47222.222222222219</v>
      </c>
      <c r="BC15" s="37">
        <f t="shared" si="10"/>
        <v>1995.3051643192489</v>
      </c>
      <c r="BD15" s="37">
        <f t="shared" si="10"/>
        <v>21794.871794871793</v>
      </c>
      <c r="BE15" s="37">
        <f t="shared" si="10"/>
        <v>17708.333333333332</v>
      </c>
      <c r="BF15" s="37">
        <f t="shared" si="10"/>
        <v>2361.1111111111109</v>
      </c>
      <c r="BG15" s="38"/>
      <c r="BH15" s="38"/>
      <c r="BI15" s="38"/>
      <c r="BJ15" s="38">
        <v>10</v>
      </c>
      <c r="BK15" s="38"/>
      <c r="BL15" s="38"/>
      <c r="BM15" s="38"/>
      <c r="BN15" s="131"/>
      <c r="BO15" s="132"/>
    </row>
    <row r="16" spans="1:72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0.05</v>
      </c>
      <c r="F16" s="181">
        <v>6.0000000000000001E-3</v>
      </c>
      <c r="G16" s="181">
        <v>7.9000000000000001E-2</v>
      </c>
      <c r="H16" s="181">
        <v>2.1000000000000001E-2</v>
      </c>
      <c r="I16" s="181">
        <v>8.9999999999999993E-3</v>
      </c>
      <c r="J16" s="181">
        <v>0.08</v>
      </c>
      <c r="K16" s="181">
        <v>0.14199999999999999</v>
      </c>
      <c r="L16" s="41">
        <f t="shared" ca="1" si="4"/>
        <v>1140</v>
      </c>
      <c r="M16" s="42">
        <f t="shared" si="5"/>
        <v>10</v>
      </c>
      <c r="N16" s="43">
        <f t="shared" si="5"/>
        <v>0</v>
      </c>
      <c r="O16" s="43">
        <f t="shared" si="5"/>
        <v>10</v>
      </c>
      <c r="P16" s="43">
        <f t="shared" si="5"/>
        <v>0</v>
      </c>
      <c r="Q16" s="43">
        <f t="shared" si="5"/>
        <v>0</v>
      </c>
      <c r="R16" s="43">
        <f t="shared" si="5"/>
        <v>10</v>
      </c>
      <c r="S16" s="44">
        <f t="shared" si="5"/>
        <v>10</v>
      </c>
      <c r="T16" s="161">
        <f t="shared" ca="1" si="6"/>
        <v>190</v>
      </c>
      <c r="U16" s="46">
        <v>2550</v>
      </c>
      <c r="V16" s="47">
        <v>2550</v>
      </c>
      <c r="W16" s="47">
        <v>2550</v>
      </c>
      <c r="X16" s="47">
        <v>2550</v>
      </c>
      <c r="Y16" s="47">
        <v>2550</v>
      </c>
      <c r="Z16" s="47">
        <v>2550</v>
      </c>
      <c r="AA16" s="48">
        <v>2550</v>
      </c>
      <c r="AB16" s="49">
        <f t="shared" ca="1" si="7"/>
        <v>127500</v>
      </c>
      <c r="AC16" s="50">
        <f t="shared" ca="1" si="7"/>
        <v>0</v>
      </c>
      <c r="AD16" s="50">
        <f t="shared" ca="1" si="7"/>
        <v>102000</v>
      </c>
      <c r="AE16" s="50">
        <f t="shared" ca="1" si="7"/>
        <v>0</v>
      </c>
      <c r="AF16" s="50">
        <f t="shared" ca="1" si="7"/>
        <v>0</v>
      </c>
      <c r="AG16" s="50">
        <f t="shared" ca="1" si="7"/>
        <v>127500</v>
      </c>
      <c r="AH16" s="51">
        <f t="shared" ca="1" si="7"/>
        <v>127500</v>
      </c>
      <c r="AI16" s="35">
        <f t="shared" ca="1" si="11"/>
        <v>484500</v>
      </c>
      <c r="AJ16" s="49">
        <f t="shared" ca="1" si="8"/>
        <v>15</v>
      </c>
      <c r="AK16" s="50">
        <f t="shared" ca="1" si="8"/>
        <v>0</v>
      </c>
      <c r="AL16" s="50">
        <f t="shared" ca="1" si="8"/>
        <v>18.96</v>
      </c>
      <c r="AM16" s="50">
        <f t="shared" ca="1" si="8"/>
        <v>0</v>
      </c>
      <c r="AN16" s="50">
        <f t="shared" ca="1" si="8"/>
        <v>0</v>
      </c>
      <c r="AO16" s="50">
        <f t="shared" ca="1" si="8"/>
        <v>24</v>
      </c>
      <c r="AP16" s="51">
        <f t="shared" ca="1" si="8"/>
        <v>42.599999999999994</v>
      </c>
      <c r="AQ16" s="36">
        <f t="shared" ca="1" si="12"/>
        <v>100.56</v>
      </c>
      <c r="AR16" s="49">
        <f t="shared" ca="1" si="9"/>
        <v>8500</v>
      </c>
      <c r="AS16" s="50" t="str">
        <f t="shared" ca="1" si="9"/>
        <v/>
      </c>
      <c r="AT16" s="50">
        <f t="shared" ca="1" si="9"/>
        <v>5379.7468354430375</v>
      </c>
      <c r="AU16" s="50" t="str">
        <f t="shared" ca="1" si="9"/>
        <v/>
      </c>
      <c r="AV16" s="50" t="str">
        <f t="shared" ca="1" si="9"/>
        <v/>
      </c>
      <c r="AW16" s="50">
        <f t="shared" ca="1" si="9"/>
        <v>5312.5</v>
      </c>
      <c r="AX16" s="51">
        <f t="shared" ca="1" si="9"/>
        <v>2992.9577464788736</v>
      </c>
      <c r="AY16" s="36">
        <f t="shared" ca="1" si="13"/>
        <v>4818.0190930787585</v>
      </c>
      <c r="AZ16" s="37">
        <f t="shared" si="14"/>
        <v>8500</v>
      </c>
      <c r="BA16" s="37">
        <f t="shared" si="10"/>
        <v>70833.333333333328</v>
      </c>
      <c r="BB16" s="37">
        <f t="shared" si="10"/>
        <v>5379.7468354430375</v>
      </c>
      <c r="BC16" s="37">
        <f t="shared" si="10"/>
        <v>20238.095238095237</v>
      </c>
      <c r="BD16" s="37">
        <f t="shared" si="10"/>
        <v>47222.222222222226</v>
      </c>
      <c r="BE16" s="37">
        <f t="shared" si="10"/>
        <v>5312.5</v>
      </c>
      <c r="BF16" s="37">
        <f t="shared" si="10"/>
        <v>2992.9577464788736</v>
      </c>
      <c r="BG16" s="38">
        <v>10</v>
      </c>
      <c r="BH16" s="38"/>
      <c r="BI16" s="38">
        <v>10</v>
      </c>
      <c r="BJ16" s="38"/>
      <c r="BK16" s="38"/>
      <c r="BL16" s="38">
        <v>10</v>
      </c>
      <c r="BM16" s="38">
        <v>10</v>
      </c>
      <c r="BN16" s="131"/>
      <c r="BO16" s="132"/>
    </row>
    <row r="17" spans="2:67" ht="15" thickBot="1">
      <c r="B17" s="3" t="s">
        <v>50</v>
      </c>
      <c r="C17" s="39">
        <v>0.45833333333333331</v>
      </c>
      <c r="D17" s="40">
        <v>0.5</v>
      </c>
      <c r="E17" s="181">
        <v>0.105</v>
      </c>
      <c r="F17" s="181">
        <v>7.9000000000000001E-2</v>
      </c>
      <c r="G17" s="181">
        <v>0.08</v>
      </c>
      <c r="H17" s="181">
        <v>0.159</v>
      </c>
      <c r="I17" s="181">
        <v>5.7000000000000002E-2</v>
      </c>
      <c r="J17" s="181">
        <v>0.14099999999999999</v>
      </c>
      <c r="K17" s="181">
        <v>0.184</v>
      </c>
      <c r="L17" s="41">
        <f t="shared" ca="1" si="4"/>
        <v>540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10</v>
      </c>
      <c r="Q17" s="43">
        <f t="shared" si="5"/>
        <v>0</v>
      </c>
      <c r="R17" s="43">
        <f t="shared" si="5"/>
        <v>10</v>
      </c>
      <c r="S17" s="44">
        <f t="shared" si="5"/>
        <v>0</v>
      </c>
      <c r="T17" s="161">
        <f t="shared" ca="1" si="6"/>
        <v>90</v>
      </c>
      <c r="U17" s="46">
        <v>2550</v>
      </c>
      <c r="V17" s="47">
        <v>2550</v>
      </c>
      <c r="W17" s="47">
        <v>2550</v>
      </c>
      <c r="X17" s="47">
        <v>2550</v>
      </c>
      <c r="Y17" s="47">
        <v>2550</v>
      </c>
      <c r="Z17" s="47">
        <v>2550</v>
      </c>
      <c r="AA17" s="48">
        <v>2550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102000</v>
      </c>
      <c r="AF17" s="50">
        <f t="shared" ca="1" si="7"/>
        <v>0</v>
      </c>
      <c r="AG17" s="50">
        <f t="shared" ca="1" si="7"/>
        <v>127500</v>
      </c>
      <c r="AH17" s="51">
        <f t="shared" ca="1" si="7"/>
        <v>0</v>
      </c>
      <c r="AI17" s="35">
        <f t="shared" ca="1" si="11"/>
        <v>229500</v>
      </c>
      <c r="AJ17" s="49">
        <f t="shared" ca="1" si="8"/>
        <v>0</v>
      </c>
      <c r="AK17" s="50">
        <f t="shared" ca="1" si="8"/>
        <v>0</v>
      </c>
      <c r="AL17" s="50">
        <f t="shared" ca="1" si="8"/>
        <v>0</v>
      </c>
      <c r="AM17" s="50">
        <f t="shared" ca="1" si="8"/>
        <v>38.160000000000004</v>
      </c>
      <c r="AN17" s="50">
        <f t="shared" ca="1" si="8"/>
        <v>0</v>
      </c>
      <c r="AO17" s="50">
        <f t="shared" ca="1" si="8"/>
        <v>42.3</v>
      </c>
      <c r="AP17" s="51">
        <f t="shared" ca="1" si="8"/>
        <v>0</v>
      </c>
      <c r="AQ17" s="36">
        <f t="shared" ca="1" si="12"/>
        <v>80.460000000000008</v>
      </c>
      <c r="AR17" s="49" t="str">
        <f t="shared" ca="1" si="9"/>
        <v/>
      </c>
      <c r="AS17" s="50" t="str">
        <f t="shared" ca="1" si="9"/>
        <v/>
      </c>
      <c r="AT17" s="50" t="str">
        <f t="shared" ca="1" si="9"/>
        <v/>
      </c>
      <c r="AU17" s="50">
        <f t="shared" ca="1" si="9"/>
        <v>2672.9559748427669</v>
      </c>
      <c r="AV17" s="50" t="str">
        <f t="shared" ca="1" si="9"/>
        <v/>
      </c>
      <c r="AW17" s="50">
        <f t="shared" ca="1" si="9"/>
        <v>3014.1843971631206</v>
      </c>
      <c r="AX17" s="51" t="str">
        <f t="shared" ca="1" si="9"/>
        <v/>
      </c>
      <c r="AY17" s="36">
        <f t="shared" ca="1" si="13"/>
        <v>2852.3489932885905</v>
      </c>
      <c r="AZ17" s="37">
        <f t="shared" si="14"/>
        <v>4047.6190476190477</v>
      </c>
      <c r="BA17" s="37">
        <f t="shared" si="10"/>
        <v>5379.7468354430375</v>
      </c>
      <c r="BB17" s="37">
        <f t="shared" si="10"/>
        <v>5312.5</v>
      </c>
      <c r="BC17" s="37">
        <f t="shared" si="10"/>
        <v>2672.9559748427673</v>
      </c>
      <c r="BD17" s="37">
        <f t="shared" si="10"/>
        <v>7456.1403508771928</v>
      </c>
      <c r="BE17" s="37">
        <f t="shared" si="10"/>
        <v>3014.184397163121</v>
      </c>
      <c r="BF17" s="37">
        <f t="shared" si="10"/>
        <v>2309.782608695652</v>
      </c>
      <c r="BG17" s="38"/>
      <c r="BH17" s="38"/>
      <c r="BI17" s="38"/>
      <c r="BJ17" s="38">
        <v>10</v>
      </c>
      <c r="BK17" s="38"/>
      <c r="BL17" s="38">
        <v>10</v>
      </c>
      <c r="BM17" s="38"/>
      <c r="BN17" s="131"/>
      <c r="BO17" s="132"/>
    </row>
    <row r="18" spans="2:67" ht="15" thickBot="1">
      <c r="B18" s="3" t="s">
        <v>51</v>
      </c>
      <c r="C18" s="39">
        <v>0.5</v>
      </c>
      <c r="D18" s="40">
        <v>0.54166666666666663</v>
      </c>
      <c r="E18" s="181">
        <v>0.14000000000000001</v>
      </c>
      <c r="F18" s="181">
        <v>0.05</v>
      </c>
      <c r="G18" s="181">
        <v>0.10299999999999999</v>
      </c>
      <c r="H18" s="181">
        <v>2.4E-2</v>
      </c>
      <c r="I18" s="181">
        <v>3.3000000000000002E-2</v>
      </c>
      <c r="J18" s="181">
        <v>6.6000000000000003E-2</v>
      </c>
      <c r="K18" s="181">
        <v>0.14299999999999999</v>
      </c>
      <c r="L18" s="41">
        <f t="shared" ca="1" si="4"/>
        <v>1020</v>
      </c>
      <c r="M18" s="42">
        <f t="shared" si="5"/>
        <v>0</v>
      </c>
      <c r="N18" s="43">
        <f t="shared" si="5"/>
        <v>0</v>
      </c>
      <c r="O18" s="43">
        <f t="shared" si="5"/>
        <v>10</v>
      </c>
      <c r="P18" s="43">
        <f t="shared" si="5"/>
        <v>10</v>
      </c>
      <c r="Q18" s="43">
        <f t="shared" si="5"/>
        <v>10</v>
      </c>
      <c r="R18" s="43">
        <f t="shared" si="5"/>
        <v>10</v>
      </c>
      <c r="S18" s="44">
        <f t="shared" si="5"/>
        <v>0</v>
      </c>
      <c r="T18" s="161">
        <f t="shared" ca="1" si="6"/>
        <v>170</v>
      </c>
      <c r="U18" s="46">
        <v>2550</v>
      </c>
      <c r="V18" s="47">
        <v>2550</v>
      </c>
      <c r="W18" s="47">
        <v>2550</v>
      </c>
      <c r="X18" s="47">
        <v>2550</v>
      </c>
      <c r="Y18" s="47">
        <v>2550</v>
      </c>
      <c r="Z18" s="47">
        <v>2550</v>
      </c>
      <c r="AA18" s="48">
        <v>2550</v>
      </c>
      <c r="AB18" s="49">
        <f t="shared" ca="1" si="7"/>
        <v>0</v>
      </c>
      <c r="AC18" s="50">
        <f t="shared" ca="1" si="7"/>
        <v>0</v>
      </c>
      <c r="AD18" s="50">
        <f t="shared" ca="1" si="7"/>
        <v>102000</v>
      </c>
      <c r="AE18" s="50">
        <f t="shared" ca="1" si="7"/>
        <v>102000</v>
      </c>
      <c r="AF18" s="50">
        <f t="shared" ca="1" si="7"/>
        <v>102000</v>
      </c>
      <c r="AG18" s="50">
        <f t="shared" ca="1" si="7"/>
        <v>127500</v>
      </c>
      <c r="AH18" s="51">
        <f t="shared" ca="1" si="7"/>
        <v>0</v>
      </c>
      <c r="AI18" s="35">
        <f t="shared" ca="1" si="11"/>
        <v>433500</v>
      </c>
      <c r="AJ18" s="49">
        <f t="shared" ca="1" si="8"/>
        <v>0</v>
      </c>
      <c r="AK18" s="50">
        <f t="shared" ca="1" si="8"/>
        <v>0</v>
      </c>
      <c r="AL18" s="50">
        <f t="shared" ca="1" si="8"/>
        <v>24.72</v>
      </c>
      <c r="AM18" s="50">
        <f t="shared" ca="1" si="8"/>
        <v>5.76</v>
      </c>
      <c r="AN18" s="50">
        <f t="shared" ca="1" si="8"/>
        <v>7.92</v>
      </c>
      <c r="AO18" s="50">
        <f t="shared" ca="1" si="8"/>
        <v>19.8</v>
      </c>
      <c r="AP18" s="51">
        <f t="shared" ca="1" si="8"/>
        <v>0</v>
      </c>
      <c r="AQ18" s="36">
        <f t="shared" ca="1" si="12"/>
        <v>58.2</v>
      </c>
      <c r="AR18" s="49" t="str">
        <f t="shared" ca="1" si="9"/>
        <v/>
      </c>
      <c r="AS18" s="50" t="str">
        <f t="shared" ca="1" si="9"/>
        <v/>
      </c>
      <c r="AT18" s="50">
        <f t="shared" ca="1" si="9"/>
        <v>4126.2135922330099</v>
      </c>
      <c r="AU18" s="50">
        <f t="shared" ca="1" si="9"/>
        <v>17708.333333333336</v>
      </c>
      <c r="AV18" s="50">
        <f t="shared" ca="1" si="9"/>
        <v>12878.787878787878</v>
      </c>
      <c r="AW18" s="50">
        <f t="shared" ca="1" si="9"/>
        <v>6439.393939393939</v>
      </c>
      <c r="AX18" s="51" t="str">
        <f t="shared" ca="1" si="9"/>
        <v/>
      </c>
      <c r="AY18" s="36">
        <f t="shared" ca="1" si="13"/>
        <v>7448.4536082474224</v>
      </c>
      <c r="AZ18" s="37">
        <f t="shared" si="14"/>
        <v>3035.7142857142853</v>
      </c>
      <c r="BA18" s="37">
        <f t="shared" si="10"/>
        <v>8500</v>
      </c>
      <c r="BB18" s="37">
        <f t="shared" si="10"/>
        <v>4126.2135922330099</v>
      </c>
      <c r="BC18" s="37">
        <f t="shared" si="10"/>
        <v>17708.333333333332</v>
      </c>
      <c r="BD18" s="37">
        <f t="shared" si="10"/>
        <v>12878.787878787878</v>
      </c>
      <c r="BE18" s="37">
        <f t="shared" si="10"/>
        <v>6439.393939393939</v>
      </c>
      <c r="BF18" s="37">
        <f t="shared" si="10"/>
        <v>2972.0279720279723</v>
      </c>
      <c r="BG18" s="38"/>
      <c r="BH18" s="38"/>
      <c r="BI18" s="38">
        <v>10</v>
      </c>
      <c r="BJ18" s="38">
        <v>10</v>
      </c>
      <c r="BK18" s="38">
        <v>10</v>
      </c>
      <c r="BL18" s="38">
        <v>10</v>
      </c>
      <c r="BM18" s="38"/>
      <c r="BN18" s="131"/>
      <c r="BO18" s="132"/>
    </row>
    <row r="19" spans="2:67" ht="15" thickBot="1">
      <c r="B19" s="3" t="s">
        <v>51</v>
      </c>
      <c r="C19" s="39">
        <v>0.54166666666666663</v>
      </c>
      <c r="D19" s="40">
        <v>0.58333333333333337</v>
      </c>
      <c r="E19" s="181">
        <v>0.155</v>
      </c>
      <c r="F19" s="181">
        <v>0.04</v>
      </c>
      <c r="G19" s="181">
        <v>0.13100000000000001</v>
      </c>
      <c r="H19" s="181">
        <v>0.154</v>
      </c>
      <c r="I19" s="181">
        <v>3.7999999999999999E-2</v>
      </c>
      <c r="J19" s="181">
        <v>0.14000000000000001</v>
      </c>
      <c r="K19" s="181">
        <v>0.184</v>
      </c>
      <c r="L19" s="41">
        <f t="shared" ca="1" si="4"/>
        <v>1380</v>
      </c>
      <c r="M19" s="42">
        <f t="shared" si="5"/>
        <v>10</v>
      </c>
      <c r="N19" s="43">
        <f t="shared" si="5"/>
        <v>0</v>
      </c>
      <c r="O19" s="43">
        <f t="shared" si="5"/>
        <v>10</v>
      </c>
      <c r="P19" s="43">
        <f t="shared" si="5"/>
        <v>10</v>
      </c>
      <c r="Q19" s="43">
        <f t="shared" si="5"/>
        <v>0</v>
      </c>
      <c r="R19" s="43">
        <f t="shared" si="5"/>
        <v>10</v>
      </c>
      <c r="S19" s="44">
        <f t="shared" si="5"/>
        <v>10</v>
      </c>
      <c r="T19" s="161">
        <f t="shared" ca="1" si="6"/>
        <v>230</v>
      </c>
      <c r="U19" s="46">
        <v>2550</v>
      </c>
      <c r="V19" s="47">
        <v>2550</v>
      </c>
      <c r="W19" s="47">
        <v>2550</v>
      </c>
      <c r="X19" s="47">
        <v>2550</v>
      </c>
      <c r="Y19" s="47">
        <v>2550</v>
      </c>
      <c r="Z19" s="47">
        <v>2550</v>
      </c>
      <c r="AA19" s="48">
        <v>2550</v>
      </c>
      <c r="AB19" s="49">
        <f t="shared" ca="1" si="7"/>
        <v>127500</v>
      </c>
      <c r="AC19" s="50">
        <f t="shared" ca="1" si="7"/>
        <v>0</v>
      </c>
      <c r="AD19" s="50">
        <f t="shared" ca="1" si="7"/>
        <v>102000</v>
      </c>
      <c r="AE19" s="50">
        <f t="shared" ca="1" si="7"/>
        <v>102000</v>
      </c>
      <c r="AF19" s="50">
        <f t="shared" ca="1" si="7"/>
        <v>0</v>
      </c>
      <c r="AG19" s="50">
        <f t="shared" ca="1" si="7"/>
        <v>127500</v>
      </c>
      <c r="AH19" s="51">
        <f t="shared" ca="1" si="7"/>
        <v>127500</v>
      </c>
      <c r="AI19" s="35">
        <f t="shared" ca="1" si="11"/>
        <v>586500</v>
      </c>
      <c r="AJ19" s="49">
        <f t="shared" ca="1" si="8"/>
        <v>46.5</v>
      </c>
      <c r="AK19" s="50">
        <f t="shared" ca="1" si="8"/>
        <v>0</v>
      </c>
      <c r="AL19" s="50">
        <f t="shared" ca="1" si="8"/>
        <v>31.44</v>
      </c>
      <c r="AM19" s="50">
        <f t="shared" ca="1" si="8"/>
        <v>36.96</v>
      </c>
      <c r="AN19" s="50">
        <f t="shared" ca="1" si="8"/>
        <v>0</v>
      </c>
      <c r="AO19" s="50">
        <f t="shared" ca="1" si="8"/>
        <v>42.000000000000007</v>
      </c>
      <c r="AP19" s="51">
        <f t="shared" ca="1" si="8"/>
        <v>55.199999999999996</v>
      </c>
      <c r="AQ19" s="36">
        <f t="shared" ca="1" si="12"/>
        <v>212.1</v>
      </c>
      <c r="AR19" s="49">
        <f t="shared" ca="1" si="9"/>
        <v>2741.9354838709678</v>
      </c>
      <c r="AS19" s="50" t="str">
        <f t="shared" ca="1" si="9"/>
        <v/>
      </c>
      <c r="AT19" s="50">
        <f t="shared" ca="1" si="9"/>
        <v>3244.2748091603053</v>
      </c>
      <c r="AU19" s="50">
        <f t="shared" ca="1" si="9"/>
        <v>2759.7402597402597</v>
      </c>
      <c r="AV19" s="50" t="str">
        <f t="shared" ca="1" si="9"/>
        <v/>
      </c>
      <c r="AW19" s="50">
        <f t="shared" ca="1" si="9"/>
        <v>3035.7142857142853</v>
      </c>
      <c r="AX19" s="51">
        <f t="shared" ca="1" si="9"/>
        <v>2309.7826086956525</v>
      </c>
      <c r="AY19" s="36">
        <f t="shared" ca="1" si="13"/>
        <v>2765.2050919377652</v>
      </c>
      <c r="AZ19" s="37">
        <f t="shared" si="14"/>
        <v>2741.9354838709678</v>
      </c>
      <c r="BA19" s="37">
        <f t="shared" si="10"/>
        <v>10625</v>
      </c>
      <c r="BB19" s="37">
        <f t="shared" si="10"/>
        <v>3244.2748091603053</v>
      </c>
      <c r="BC19" s="37">
        <f t="shared" si="10"/>
        <v>2759.7402597402597</v>
      </c>
      <c r="BD19" s="37">
        <f t="shared" si="10"/>
        <v>11184.21052631579</v>
      </c>
      <c r="BE19" s="37">
        <f t="shared" si="10"/>
        <v>3035.7142857142853</v>
      </c>
      <c r="BF19" s="37">
        <f t="shared" si="10"/>
        <v>2309.782608695652</v>
      </c>
      <c r="BG19" s="38">
        <v>10</v>
      </c>
      <c r="BH19" s="38"/>
      <c r="BI19" s="38">
        <v>10</v>
      </c>
      <c r="BJ19" s="38">
        <v>10</v>
      </c>
      <c r="BK19" s="38"/>
      <c r="BL19" s="38">
        <v>10</v>
      </c>
      <c r="BM19" s="38">
        <v>10</v>
      </c>
      <c r="BN19" s="131"/>
      <c r="BO19" s="132"/>
    </row>
    <row r="20" spans="2:67" ht="15" thickBot="1">
      <c r="B20" s="3" t="s">
        <v>52</v>
      </c>
      <c r="C20" s="39">
        <v>0.58333333333333337</v>
      </c>
      <c r="D20" s="40">
        <v>0.625</v>
      </c>
      <c r="E20" s="181">
        <v>0.16200000000000001</v>
      </c>
      <c r="F20" s="181">
        <v>7.3999999999999996E-2</v>
      </c>
      <c r="G20" s="181">
        <v>0.16600000000000001</v>
      </c>
      <c r="H20" s="181">
        <v>3.5999999999999997E-2</v>
      </c>
      <c r="I20" s="181">
        <v>5.3999999999999999E-2</v>
      </c>
      <c r="J20" s="181">
        <v>3.1E-2</v>
      </c>
      <c r="K20" s="181">
        <v>0.13700000000000001</v>
      </c>
      <c r="L20" s="41">
        <f t="shared" ca="1" si="4"/>
        <v>1860</v>
      </c>
      <c r="M20" s="42">
        <f t="shared" si="5"/>
        <v>10</v>
      </c>
      <c r="N20" s="43">
        <f t="shared" si="5"/>
        <v>10</v>
      </c>
      <c r="O20" s="43">
        <f t="shared" si="5"/>
        <v>10</v>
      </c>
      <c r="P20" s="43">
        <f t="shared" si="5"/>
        <v>10</v>
      </c>
      <c r="Q20" s="43">
        <f t="shared" si="5"/>
        <v>10</v>
      </c>
      <c r="R20" s="43">
        <f t="shared" si="5"/>
        <v>10</v>
      </c>
      <c r="S20" s="44">
        <f t="shared" si="5"/>
        <v>10</v>
      </c>
      <c r="T20" s="161">
        <f t="shared" ca="1" si="6"/>
        <v>310</v>
      </c>
      <c r="U20" s="46">
        <v>2550</v>
      </c>
      <c r="V20" s="47">
        <v>2550</v>
      </c>
      <c r="W20" s="47">
        <v>2550</v>
      </c>
      <c r="X20" s="47">
        <v>2550</v>
      </c>
      <c r="Y20" s="47">
        <v>2550</v>
      </c>
      <c r="Z20" s="47">
        <v>2550</v>
      </c>
      <c r="AA20" s="48">
        <v>2550</v>
      </c>
      <c r="AB20" s="49">
        <f t="shared" ca="1" si="7"/>
        <v>127500</v>
      </c>
      <c r="AC20" s="50">
        <f t="shared" ca="1" si="7"/>
        <v>102000</v>
      </c>
      <c r="AD20" s="50">
        <f t="shared" ca="1" si="7"/>
        <v>102000</v>
      </c>
      <c r="AE20" s="50">
        <f t="shared" ca="1" si="7"/>
        <v>102000</v>
      </c>
      <c r="AF20" s="50">
        <f t="shared" ca="1" si="7"/>
        <v>102000</v>
      </c>
      <c r="AG20" s="50">
        <f t="shared" ca="1" si="7"/>
        <v>127500</v>
      </c>
      <c r="AH20" s="51">
        <f t="shared" ca="1" si="7"/>
        <v>127500</v>
      </c>
      <c r="AI20" s="35">
        <f t="shared" ca="1" si="11"/>
        <v>790500</v>
      </c>
      <c r="AJ20" s="49">
        <f t="shared" ca="1" si="8"/>
        <v>48.6</v>
      </c>
      <c r="AK20" s="50">
        <f t="shared" ca="1" si="8"/>
        <v>17.759999999999998</v>
      </c>
      <c r="AL20" s="50">
        <f t="shared" ca="1" si="8"/>
        <v>39.840000000000003</v>
      </c>
      <c r="AM20" s="50">
        <f t="shared" ca="1" si="8"/>
        <v>8.6399999999999988</v>
      </c>
      <c r="AN20" s="50">
        <f t="shared" ca="1" si="8"/>
        <v>12.959999999999999</v>
      </c>
      <c r="AO20" s="50">
        <f t="shared" ca="1" si="8"/>
        <v>9.3000000000000007</v>
      </c>
      <c r="AP20" s="51">
        <f t="shared" ca="1" si="8"/>
        <v>41.1</v>
      </c>
      <c r="AQ20" s="36">
        <f t="shared" ca="1" si="12"/>
        <v>178.2</v>
      </c>
      <c r="AR20" s="49">
        <f t="shared" ca="1" si="9"/>
        <v>2623.4567901234568</v>
      </c>
      <c r="AS20" s="50">
        <f t="shared" ca="1" si="9"/>
        <v>5743.2432432432443</v>
      </c>
      <c r="AT20" s="50">
        <f t="shared" ca="1" si="9"/>
        <v>2560.2409638554213</v>
      </c>
      <c r="AU20" s="50">
        <f t="shared" ca="1" si="9"/>
        <v>11805.555555555557</v>
      </c>
      <c r="AV20" s="50">
        <f t="shared" ca="1" si="9"/>
        <v>7870.3703703703713</v>
      </c>
      <c r="AW20" s="50">
        <f t="shared" ca="1" si="9"/>
        <v>13709.677419354837</v>
      </c>
      <c r="AX20" s="51">
        <f t="shared" ca="1" si="9"/>
        <v>3102.1897810218975</v>
      </c>
      <c r="AY20" s="36">
        <f t="shared" ca="1" si="13"/>
        <v>4436.0269360269367</v>
      </c>
      <c r="AZ20" s="37">
        <f t="shared" si="14"/>
        <v>2623.4567901234568</v>
      </c>
      <c r="BA20" s="37">
        <f t="shared" si="10"/>
        <v>5743.2432432432433</v>
      </c>
      <c r="BB20" s="37">
        <f t="shared" si="10"/>
        <v>2560.2409638554213</v>
      </c>
      <c r="BC20" s="37">
        <f t="shared" si="10"/>
        <v>11805.555555555557</v>
      </c>
      <c r="BD20" s="37">
        <f t="shared" si="10"/>
        <v>7870.3703703703704</v>
      </c>
      <c r="BE20" s="37">
        <f t="shared" si="10"/>
        <v>13709.677419354839</v>
      </c>
      <c r="BF20" s="37">
        <f t="shared" si="10"/>
        <v>3102.1897810218975</v>
      </c>
      <c r="BG20" s="38">
        <v>10</v>
      </c>
      <c r="BH20" s="38">
        <v>10</v>
      </c>
      <c r="BI20" s="38">
        <v>10</v>
      </c>
      <c r="BJ20" s="38">
        <v>10</v>
      </c>
      <c r="BK20" s="38">
        <v>10</v>
      </c>
      <c r="BL20" s="38">
        <v>10</v>
      </c>
      <c r="BM20" s="38">
        <v>10</v>
      </c>
      <c r="BN20" s="131"/>
      <c r="BO20" s="132"/>
    </row>
    <row r="21" spans="2:67" ht="15" thickBot="1">
      <c r="B21" s="3" t="s">
        <v>52</v>
      </c>
      <c r="C21" s="39">
        <v>0.625</v>
      </c>
      <c r="D21" s="40">
        <v>0.66666666666666663</v>
      </c>
      <c r="E21" s="181">
        <v>6.4000000000000001E-2</v>
      </c>
      <c r="F21" s="181">
        <v>7.1999999999999995E-2</v>
      </c>
      <c r="G21" s="181">
        <v>0.124</v>
      </c>
      <c r="H21" s="181">
        <v>0.17199999999999999</v>
      </c>
      <c r="I21" s="181">
        <v>5.5E-2</v>
      </c>
      <c r="J21" s="181">
        <v>0.16400000000000001</v>
      </c>
      <c r="K21" s="181">
        <v>0.183</v>
      </c>
      <c r="L21" s="41">
        <f t="shared" ca="1" si="4"/>
        <v>1860</v>
      </c>
      <c r="M21" s="42">
        <f t="shared" si="5"/>
        <v>10</v>
      </c>
      <c r="N21" s="43">
        <f t="shared" si="5"/>
        <v>10</v>
      </c>
      <c r="O21" s="43">
        <f t="shared" si="5"/>
        <v>10</v>
      </c>
      <c r="P21" s="43">
        <f t="shared" si="5"/>
        <v>10</v>
      </c>
      <c r="Q21" s="43">
        <f t="shared" si="5"/>
        <v>10</v>
      </c>
      <c r="R21" s="43">
        <f t="shared" si="5"/>
        <v>10</v>
      </c>
      <c r="S21" s="44">
        <f t="shared" si="5"/>
        <v>10</v>
      </c>
      <c r="T21" s="161">
        <f t="shared" ca="1" si="6"/>
        <v>310</v>
      </c>
      <c r="U21" s="46">
        <v>2550</v>
      </c>
      <c r="V21" s="47">
        <v>2550</v>
      </c>
      <c r="W21" s="47">
        <v>2550</v>
      </c>
      <c r="X21" s="47">
        <v>2550</v>
      </c>
      <c r="Y21" s="47">
        <v>2550</v>
      </c>
      <c r="Z21" s="47">
        <v>2550</v>
      </c>
      <c r="AA21" s="48">
        <v>2550</v>
      </c>
      <c r="AB21" s="49">
        <f t="shared" ca="1" si="7"/>
        <v>127500</v>
      </c>
      <c r="AC21" s="50">
        <f t="shared" ca="1" si="7"/>
        <v>102000</v>
      </c>
      <c r="AD21" s="50">
        <f t="shared" ca="1" si="7"/>
        <v>102000</v>
      </c>
      <c r="AE21" s="50">
        <f t="shared" ca="1" si="7"/>
        <v>102000</v>
      </c>
      <c r="AF21" s="50">
        <f t="shared" ca="1" si="7"/>
        <v>102000</v>
      </c>
      <c r="AG21" s="50">
        <f t="shared" ca="1" si="7"/>
        <v>127500</v>
      </c>
      <c r="AH21" s="51">
        <f t="shared" ca="1" si="7"/>
        <v>127500</v>
      </c>
      <c r="AI21" s="35">
        <f t="shared" ca="1" si="11"/>
        <v>790500</v>
      </c>
      <c r="AJ21" s="49">
        <f t="shared" ca="1" si="8"/>
        <v>19.2</v>
      </c>
      <c r="AK21" s="50">
        <f t="shared" ca="1" si="8"/>
        <v>17.279999999999998</v>
      </c>
      <c r="AL21" s="50">
        <f t="shared" ca="1" si="8"/>
        <v>29.759999999999998</v>
      </c>
      <c r="AM21" s="50">
        <f t="shared" ca="1" si="8"/>
        <v>41.279999999999994</v>
      </c>
      <c r="AN21" s="50">
        <f t="shared" ca="1" si="8"/>
        <v>13.2</v>
      </c>
      <c r="AO21" s="50">
        <f t="shared" ca="1" si="8"/>
        <v>49.2</v>
      </c>
      <c r="AP21" s="51">
        <f t="shared" ca="1" si="8"/>
        <v>54.9</v>
      </c>
      <c r="AQ21" s="36">
        <f t="shared" ca="1" si="12"/>
        <v>224.82</v>
      </c>
      <c r="AR21" s="49">
        <f t="shared" ca="1" si="9"/>
        <v>6640.625</v>
      </c>
      <c r="AS21" s="50">
        <f t="shared" ca="1" si="9"/>
        <v>5902.7777777777783</v>
      </c>
      <c r="AT21" s="50">
        <f t="shared" ca="1" si="9"/>
        <v>3427.4193548387098</v>
      </c>
      <c r="AU21" s="50">
        <f t="shared" ca="1" si="9"/>
        <v>2470.9302325581398</v>
      </c>
      <c r="AV21" s="50">
        <f t="shared" ca="1" si="9"/>
        <v>7727.2727272727279</v>
      </c>
      <c r="AW21" s="50">
        <f t="shared" ca="1" si="9"/>
        <v>2591.4634146341464</v>
      </c>
      <c r="AX21" s="51">
        <f t="shared" ca="1" si="9"/>
        <v>2322.4043715846997</v>
      </c>
      <c r="AY21" s="36">
        <f t="shared" ca="1" si="13"/>
        <v>3516.1462503336002</v>
      </c>
      <c r="AZ21" s="37">
        <f t="shared" si="14"/>
        <v>6640.625</v>
      </c>
      <c r="BA21" s="37">
        <f t="shared" si="10"/>
        <v>5902.7777777777783</v>
      </c>
      <c r="BB21" s="37">
        <f t="shared" si="10"/>
        <v>3427.4193548387098</v>
      </c>
      <c r="BC21" s="37">
        <f t="shared" si="10"/>
        <v>2470.9302325581398</v>
      </c>
      <c r="BD21" s="37">
        <f t="shared" si="10"/>
        <v>7727.272727272727</v>
      </c>
      <c r="BE21" s="37">
        <f t="shared" si="10"/>
        <v>2591.4634146341464</v>
      </c>
      <c r="BF21" s="37">
        <f t="shared" si="10"/>
        <v>2322.4043715846997</v>
      </c>
      <c r="BG21" s="38">
        <v>10</v>
      </c>
      <c r="BH21" s="38">
        <v>10</v>
      </c>
      <c r="BI21" s="38">
        <v>10</v>
      </c>
      <c r="BJ21" s="38">
        <v>10</v>
      </c>
      <c r="BK21" s="38">
        <v>10</v>
      </c>
      <c r="BL21" s="38">
        <v>10</v>
      </c>
      <c r="BM21" s="38">
        <v>10</v>
      </c>
      <c r="BN21" s="131"/>
      <c r="BO21" s="132"/>
    </row>
    <row r="22" spans="2:67" ht="15" thickBot="1">
      <c r="B22" s="3" t="s">
        <v>52</v>
      </c>
      <c r="C22" s="39">
        <v>0.66666666666666663</v>
      </c>
      <c r="D22" s="40">
        <v>0.70833333333333337</v>
      </c>
      <c r="E22" s="181">
        <v>0.16200000000000001</v>
      </c>
      <c r="F22" s="181">
        <v>0.13500000000000001</v>
      </c>
      <c r="G22" s="181">
        <v>0.14699999999999999</v>
      </c>
      <c r="H22" s="181">
        <v>6.2E-2</v>
      </c>
      <c r="I22" s="181">
        <v>6.2E-2</v>
      </c>
      <c r="J22" s="181">
        <v>0.11600000000000001</v>
      </c>
      <c r="K22" s="181">
        <v>0.189</v>
      </c>
      <c r="L22" s="41">
        <f t="shared" ca="1" si="4"/>
        <v>1860</v>
      </c>
      <c r="M22" s="42">
        <f t="shared" si="5"/>
        <v>10</v>
      </c>
      <c r="N22" s="43">
        <f t="shared" si="5"/>
        <v>10</v>
      </c>
      <c r="O22" s="43">
        <f t="shared" si="5"/>
        <v>10</v>
      </c>
      <c r="P22" s="43">
        <f t="shared" si="5"/>
        <v>10</v>
      </c>
      <c r="Q22" s="43">
        <f t="shared" si="5"/>
        <v>10</v>
      </c>
      <c r="R22" s="43">
        <f t="shared" si="5"/>
        <v>10</v>
      </c>
      <c r="S22" s="44">
        <f t="shared" si="5"/>
        <v>10</v>
      </c>
      <c r="T22" s="161">
        <f t="shared" ca="1" si="6"/>
        <v>310</v>
      </c>
      <c r="U22" s="46">
        <v>2550</v>
      </c>
      <c r="V22" s="47">
        <v>2550</v>
      </c>
      <c r="W22" s="47">
        <v>2550</v>
      </c>
      <c r="X22" s="47">
        <v>2550</v>
      </c>
      <c r="Y22" s="47">
        <v>2550</v>
      </c>
      <c r="Z22" s="47">
        <v>2550</v>
      </c>
      <c r="AA22" s="48">
        <v>2550</v>
      </c>
      <c r="AB22" s="49">
        <f t="shared" ca="1" si="7"/>
        <v>127500</v>
      </c>
      <c r="AC22" s="50">
        <f t="shared" ca="1" si="7"/>
        <v>102000</v>
      </c>
      <c r="AD22" s="50">
        <f t="shared" ca="1" si="7"/>
        <v>102000</v>
      </c>
      <c r="AE22" s="50">
        <f t="shared" ca="1" si="7"/>
        <v>102000</v>
      </c>
      <c r="AF22" s="50">
        <f t="shared" ca="1" si="7"/>
        <v>102000</v>
      </c>
      <c r="AG22" s="50">
        <f t="shared" ca="1" si="7"/>
        <v>127500</v>
      </c>
      <c r="AH22" s="51">
        <f t="shared" ca="1" si="7"/>
        <v>127500</v>
      </c>
      <c r="AI22" s="35">
        <f t="shared" ca="1" si="11"/>
        <v>790500</v>
      </c>
      <c r="AJ22" s="49">
        <f t="shared" ca="1" si="8"/>
        <v>48.6</v>
      </c>
      <c r="AK22" s="50">
        <f t="shared" ca="1" si="8"/>
        <v>32.400000000000006</v>
      </c>
      <c r="AL22" s="50">
        <f t="shared" ca="1" si="8"/>
        <v>35.28</v>
      </c>
      <c r="AM22" s="50">
        <f t="shared" ca="1" si="8"/>
        <v>14.879999999999999</v>
      </c>
      <c r="AN22" s="50">
        <f t="shared" ca="1" si="8"/>
        <v>14.879999999999999</v>
      </c>
      <c r="AO22" s="50">
        <f t="shared" ca="1" si="8"/>
        <v>34.800000000000004</v>
      </c>
      <c r="AP22" s="51">
        <f t="shared" ca="1" si="8"/>
        <v>56.7</v>
      </c>
      <c r="AQ22" s="36">
        <f t="shared" ca="1" si="12"/>
        <v>237.54000000000002</v>
      </c>
      <c r="AR22" s="49">
        <f t="shared" ca="1" si="9"/>
        <v>2623.4567901234568</v>
      </c>
      <c r="AS22" s="50">
        <f t="shared" ca="1" si="9"/>
        <v>3148.1481481481478</v>
      </c>
      <c r="AT22" s="50">
        <f t="shared" ca="1" si="9"/>
        <v>2891.1564625850338</v>
      </c>
      <c r="AU22" s="50">
        <f t="shared" ca="1" si="9"/>
        <v>6854.8387096774195</v>
      </c>
      <c r="AV22" s="50">
        <f t="shared" ca="1" si="9"/>
        <v>6854.8387096774195</v>
      </c>
      <c r="AW22" s="50">
        <f t="shared" ca="1" si="9"/>
        <v>3663.7931034482754</v>
      </c>
      <c r="AX22" s="51">
        <f t="shared" ca="1" si="9"/>
        <v>2248.6772486772484</v>
      </c>
      <c r="AY22" s="36">
        <f t="shared" ca="1" si="13"/>
        <v>3327.8605708512246</v>
      </c>
      <c r="AZ22" s="37">
        <f t="shared" si="14"/>
        <v>2623.4567901234568</v>
      </c>
      <c r="BA22" s="37">
        <f t="shared" si="10"/>
        <v>3148.1481481481478</v>
      </c>
      <c r="BB22" s="37">
        <f t="shared" si="10"/>
        <v>2891.1564625850342</v>
      </c>
      <c r="BC22" s="37">
        <f t="shared" si="10"/>
        <v>6854.8387096774195</v>
      </c>
      <c r="BD22" s="37">
        <f t="shared" si="10"/>
        <v>6854.8387096774195</v>
      </c>
      <c r="BE22" s="37">
        <f t="shared" si="10"/>
        <v>3663.7931034482758</v>
      </c>
      <c r="BF22" s="37">
        <f t="shared" si="10"/>
        <v>2248.6772486772488</v>
      </c>
      <c r="BG22" s="38">
        <v>10</v>
      </c>
      <c r="BH22" s="38">
        <v>10</v>
      </c>
      <c r="BI22" s="38">
        <v>10</v>
      </c>
      <c r="BJ22" s="38">
        <v>10</v>
      </c>
      <c r="BK22" s="38">
        <v>10</v>
      </c>
      <c r="BL22" s="38">
        <v>10</v>
      </c>
      <c r="BM22" s="38">
        <v>10</v>
      </c>
      <c r="BN22" s="131"/>
      <c r="BO22" s="132"/>
    </row>
    <row r="23" spans="2:67" ht="15" thickBot="1">
      <c r="B23" s="3" t="s">
        <v>52</v>
      </c>
      <c r="C23" s="39">
        <v>0.70833333333333337</v>
      </c>
      <c r="D23" s="40">
        <v>0.75</v>
      </c>
      <c r="E23" s="181">
        <v>0.22500000000000001</v>
      </c>
      <c r="F23" s="181">
        <v>6.0999999999999999E-2</v>
      </c>
      <c r="G23" s="181">
        <v>0.11600000000000001</v>
      </c>
      <c r="H23" s="181">
        <v>0.16800000000000001</v>
      </c>
      <c r="I23" s="181">
        <v>0.10199999999999999</v>
      </c>
      <c r="J23" s="181">
        <v>0.32900000000000001</v>
      </c>
      <c r="K23" s="181">
        <v>0.17100000000000001</v>
      </c>
      <c r="L23" s="41">
        <f t="shared" ca="1" si="4"/>
        <v>1860</v>
      </c>
      <c r="M23" s="42">
        <f t="shared" si="5"/>
        <v>10</v>
      </c>
      <c r="N23" s="43">
        <f t="shared" si="5"/>
        <v>10</v>
      </c>
      <c r="O23" s="43">
        <f t="shared" si="5"/>
        <v>10</v>
      </c>
      <c r="P23" s="43">
        <f t="shared" si="5"/>
        <v>10</v>
      </c>
      <c r="Q23" s="43">
        <f t="shared" si="5"/>
        <v>10</v>
      </c>
      <c r="R23" s="43">
        <f t="shared" si="5"/>
        <v>10</v>
      </c>
      <c r="S23" s="44">
        <f t="shared" si="5"/>
        <v>10</v>
      </c>
      <c r="T23" s="161">
        <f t="shared" ca="1" si="6"/>
        <v>310</v>
      </c>
      <c r="U23" s="46">
        <v>2550</v>
      </c>
      <c r="V23" s="47">
        <v>2550</v>
      </c>
      <c r="W23" s="47">
        <v>2550</v>
      </c>
      <c r="X23" s="47">
        <v>2550</v>
      </c>
      <c r="Y23" s="47">
        <v>2550</v>
      </c>
      <c r="Z23" s="47">
        <v>2550</v>
      </c>
      <c r="AA23" s="48">
        <v>2550</v>
      </c>
      <c r="AB23" s="49">
        <f t="shared" ca="1" si="7"/>
        <v>127500</v>
      </c>
      <c r="AC23" s="50">
        <f t="shared" ca="1" si="7"/>
        <v>102000</v>
      </c>
      <c r="AD23" s="50">
        <f t="shared" ca="1" si="7"/>
        <v>102000</v>
      </c>
      <c r="AE23" s="50">
        <f t="shared" ca="1" si="7"/>
        <v>102000</v>
      </c>
      <c r="AF23" s="50">
        <f t="shared" ca="1" si="7"/>
        <v>102000</v>
      </c>
      <c r="AG23" s="50">
        <f t="shared" ca="1" si="7"/>
        <v>127500</v>
      </c>
      <c r="AH23" s="51">
        <f t="shared" ca="1" si="7"/>
        <v>127500</v>
      </c>
      <c r="AI23" s="35">
        <f t="shared" ca="1" si="11"/>
        <v>790500</v>
      </c>
      <c r="AJ23" s="49">
        <f t="shared" ca="1" si="8"/>
        <v>67.5</v>
      </c>
      <c r="AK23" s="50">
        <f t="shared" ca="1" si="8"/>
        <v>14.64</v>
      </c>
      <c r="AL23" s="50">
        <f t="shared" ca="1" si="8"/>
        <v>27.84</v>
      </c>
      <c r="AM23" s="50">
        <f t="shared" ca="1" si="8"/>
        <v>40.32</v>
      </c>
      <c r="AN23" s="50">
        <f t="shared" ca="1" si="8"/>
        <v>24.479999999999997</v>
      </c>
      <c r="AO23" s="50">
        <f t="shared" ca="1" si="8"/>
        <v>98.7</v>
      </c>
      <c r="AP23" s="51">
        <f t="shared" ca="1" si="8"/>
        <v>51.300000000000004</v>
      </c>
      <c r="AQ23" s="36">
        <f t="shared" ca="1" si="12"/>
        <v>324.78000000000003</v>
      </c>
      <c r="AR23" s="49">
        <f t="shared" ca="1" si="9"/>
        <v>1888.8888888888889</v>
      </c>
      <c r="AS23" s="50">
        <f t="shared" ca="1" si="9"/>
        <v>6967.2131147540977</v>
      </c>
      <c r="AT23" s="50">
        <f t="shared" ca="1" si="9"/>
        <v>3663.7931034482758</v>
      </c>
      <c r="AU23" s="50">
        <f t="shared" ca="1" si="9"/>
        <v>2529.7619047619046</v>
      </c>
      <c r="AV23" s="50">
        <f t="shared" ca="1" si="9"/>
        <v>4166.666666666667</v>
      </c>
      <c r="AW23" s="50">
        <f t="shared" ca="1" si="9"/>
        <v>1291.7933130699089</v>
      </c>
      <c r="AX23" s="51">
        <f t="shared" ca="1" si="9"/>
        <v>2485.3801169590643</v>
      </c>
      <c r="AY23" s="36">
        <f t="shared" ca="1" si="13"/>
        <v>2433.9552928135968</v>
      </c>
      <c r="AZ23" s="37">
        <f t="shared" si="14"/>
        <v>1888.8888888888889</v>
      </c>
      <c r="BA23" s="37">
        <f t="shared" si="10"/>
        <v>6967.2131147540986</v>
      </c>
      <c r="BB23" s="37">
        <f t="shared" si="10"/>
        <v>3663.7931034482758</v>
      </c>
      <c r="BC23" s="37">
        <f t="shared" si="10"/>
        <v>2529.7619047619046</v>
      </c>
      <c r="BD23" s="37">
        <f t="shared" si="10"/>
        <v>4166.666666666667</v>
      </c>
      <c r="BE23" s="37">
        <f t="shared" si="10"/>
        <v>1291.7933130699087</v>
      </c>
      <c r="BF23" s="37">
        <f t="shared" si="10"/>
        <v>2485.3801169590643</v>
      </c>
      <c r="BG23" s="38">
        <v>10</v>
      </c>
      <c r="BH23" s="38">
        <v>10</v>
      </c>
      <c r="BI23" s="38">
        <v>10</v>
      </c>
      <c r="BJ23" s="38">
        <v>10</v>
      </c>
      <c r="BK23" s="38">
        <v>10</v>
      </c>
      <c r="BL23" s="38">
        <v>10</v>
      </c>
      <c r="BM23" s="38">
        <v>10</v>
      </c>
      <c r="BN23" s="131"/>
      <c r="BO23" s="132"/>
    </row>
    <row r="24" spans="2:67" ht="15" thickBot="1">
      <c r="B24" s="3" t="s">
        <v>48</v>
      </c>
      <c r="C24" s="39">
        <v>0.75</v>
      </c>
      <c r="D24" s="40">
        <v>0.79166666666666663</v>
      </c>
      <c r="E24" s="181">
        <v>0.155</v>
      </c>
      <c r="F24" s="181">
        <v>9.1999999999999998E-2</v>
      </c>
      <c r="G24" s="181">
        <v>0.222</v>
      </c>
      <c r="H24" s="181">
        <v>0.10100000000000001</v>
      </c>
      <c r="I24" s="181">
        <v>0.10299999999999999</v>
      </c>
      <c r="J24" s="181">
        <v>0.124</v>
      </c>
      <c r="K24" s="181">
        <v>7.3999999999999996E-2</v>
      </c>
      <c r="L24" s="41">
        <f t="shared" ca="1" si="4"/>
        <v>1860</v>
      </c>
      <c r="M24" s="42">
        <f t="shared" si="5"/>
        <v>10</v>
      </c>
      <c r="N24" s="43">
        <f t="shared" si="5"/>
        <v>10</v>
      </c>
      <c r="O24" s="43">
        <f t="shared" si="5"/>
        <v>10</v>
      </c>
      <c r="P24" s="43">
        <f t="shared" si="5"/>
        <v>10</v>
      </c>
      <c r="Q24" s="43">
        <f t="shared" si="5"/>
        <v>10</v>
      </c>
      <c r="R24" s="43">
        <f t="shared" si="5"/>
        <v>10</v>
      </c>
      <c r="S24" s="44">
        <f t="shared" si="5"/>
        <v>10</v>
      </c>
      <c r="T24" s="161">
        <f t="shared" ca="1" si="6"/>
        <v>310</v>
      </c>
      <c r="U24" s="46">
        <v>2550</v>
      </c>
      <c r="V24" s="47">
        <v>2550</v>
      </c>
      <c r="W24" s="47">
        <v>2550</v>
      </c>
      <c r="X24" s="47">
        <v>2550</v>
      </c>
      <c r="Y24" s="47">
        <v>2550</v>
      </c>
      <c r="Z24" s="47">
        <v>2550</v>
      </c>
      <c r="AA24" s="48">
        <v>2550</v>
      </c>
      <c r="AB24" s="49">
        <f t="shared" ca="1" si="7"/>
        <v>127500</v>
      </c>
      <c r="AC24" s="50">
        <f t="shared" ca="1" si="7"/>
        <v>102000</v>
      </c>
      <c r="AD24" s="50">
        <f t="shared" ca="1" si="7"/>
        <v>102000</v>
      </c>
      <c r="AE24" s="50">
        <f t="shared" ca="1" si="7"/>
        <v>102000</v>
      </c>
      <c r="AF24" s="50">
        <f t="shared" ca="1" si="7"/>
        <v>102000</v>
      </c>
      <c r="AG24" s="50">
        <f t="shared" ca="1" si="7"/>
        <v>127500</v>
      </c>
      <c r="AH24" s="51">
        <f t="shared" ca="1" si="7"/>
        <v>127500</v>
      </c>
      <c r="AI24" s="35">
        <f t="shared" ca="1" si="11"/>
        <v>790500</v>
      </c>
      <c r="AJ24" s="49">
        <f t="shared" ca="1" si="8"/>
        <v>46.5</v>
      </c>
      <c r="AK24" s="50">
        <f t="shared" ca="1" si="8"/>
        <v>22.08</v>
      </c>
      <c r="AL24" s="50">
        <f t="shared" ca="1" si="8"/>
        <v>53.28</v>
      </c>
      <c r="AM24" s="50">
        <f t="shared" ca="1" si="8"/>
        <v>24.240000000000002</v>
      </c>
      <c r="AN24" s="50">
        <f t="shared" ca="1" si="8"/>
        <v>24.72</v>
      </c>
      <c r="AO24" s="50">
        <f t="shared" ca="1" si="8"/>
        <v>37.200000000000003</v>
      </c>
      <c r="AP24" s="51">
        <f t="shared" ca="1" si="8"/>
        <v>22.2</v>
      </c>
      <c r="AQ24" s="36">
        <f t="shared" ca="1" si="12"/>
        <v>230.21999999999997</v>
      </c>
      <c r="AR24" s="49">
        <f t="shared" ca="1" si="9"/>
        <v>2741.9354838709678</v>
      </c>
      <c r="AS24" s="50">
        <f t="shared" ca="1" si="9"/>
        <v>4619.5652173913049</v>
      </c>
      <c r="AT24" s="50">
        <f t="shared" ca="1" si="9"/>
        <v>1914.4144144144143</v>
      </c>
      <c r="AU24" s="50">
        <f t="shared" ca="1" si="9"/>
        <v>4207.9207920792078</v>
      </c>
      <c r="AV24" s="50">
        <f t="shared" ca="1" si="9"/>
        <v>4126.2135922330099</v>
      </c>
      <c r="AW24" s="50">
        <f t="shared" ca="1" si="9"/>
        <v>3427.4193548387093</v>
      </c>
      <c r="AX24" s="51">
        <f t="shared" ca="1" si="9"/>
        <v>5743.2432432432433</v>
      </c>
      <c r="AY24" s="36">
        <f t="shared" ca="1" si="13"/>
        <v>3433.6721396924686</v>
      </c>
      <c r="AZ24" s="37">
        <f t="shared" si="14"/>
        <v>2741.9354838709678</v>
      </c>
      <c r="BA24" s="37">
        <f t="shared" si="10"/>
        <v>4619.565217391304</v>
      </c>
      <c r="BB24" s="37">
        <f t="shared" si="10"/>
        <v>1914.4144144144143</v>
      </c>
      <c r="BC24" s="37">
        <f t="shared" si="10"/>
        <v>4207.9207920792078</v>
      </c>
      <c r="BD24" s="37">
        <f t="shared" si="10"/>
        <v>4126.2135922330099</v>
      </c>
      <c r="BE24" s="37">
        <f t="shared" si="10"/>
        <v>3427.4193548387098</v>
      </c>
      <c r="BF24" s="37">
        <f t="shared" si="10"/>
        <v>5743.2432432432433</v>
      </c>
      <c r="BG24" s="38">
        <v>10</v>
      </c>
      <c r="BH24" s="38">
        <v>10</v>
      </c>
      <c r="BI24" s="38">
        <v>10</v>
      </c>
      <c r="BJ24" s="38">
        <v>10</v>
      </c>
      <c r="BK24" s="38">
        <v>10</v>
      </c>
      <c r="BL24" s="38">
        <v>10</v>
      </c>
      <c r="BM24" s="38">
        <v>10</v>
      </c>
      <c r="BN24" s="131"/>
      <c r="BO24" s="132"/>
    </row>
    <row r="25" spans="2:67" ht="15" thickBot="1">
      <c r="B25" s="3" t="s">
        <v>48</v>
      </c>
      <c r="C25" s="39">
        <v>0.79166666666666663</v>
      </c>
      <c r="D25" s="40">
        <v>0.83333333333333337</v>
      </c>
      <c r="E25" s="181">
        <v>0.214</v>
      </c>
      <c r="F25" s="181">
        <v>0.161</v>
      </c>
      <c r="G25" s="181">
        <v>0.17899999999999999</v>
      </c>
      <c r="H25" s="181">
        <v>0.19400000000000001</v>
      </c>
      <c r="I25" s="181">
        <v>0.182</v>
      </c>
      <c r="J25" s="181">
        <v>8.4000000000000005E-2</v>
      </c>
      <c r="K25" s="181">
        <v>0.32300000000000001</v>
      </c>
      <c r="L25" s="41">
        <f t="shared" ca="1" si="4"/>
        <v>1560</v>
      </c>
      <c r="M25" s="42">
        <f t="shared" si="5"/>
        <v>10</v>
      </c>
      <c r="N25" s="43">
        <f t="shared" si="5"/>
        <v>10</v>
      </c>
      <c r="O25" s="43">
        <f t="shared" si="5"/>
        <v>10</v>
      </c>
      <c r="P25" s="43">
        <f t="shared" si="5"/>
        <v>10</v>
      </c>
      <c r="Q25" s="43">
        <f t="shared" si="5"/>
        <v>10</v>
      </c>
      <c r="R25" s="43">
        <f t="shared" si="5"/>
        <v>0</v>
      </c>
      <c r="S25" s="44">
        <f t="shared" si="5"/>
        <v>10</v>
      </c>
      <c r="T25" s="161">
        <f t="shared" ca="1" si="6"/>
        <v>260</v>
      </c>
      <c r="U25" s="46">
        <v>5525</v>
      </c>
      <c r="V25" s="47">
        <v>5525</v>
      </c>
      <c r="W25" s="47">
        <v>5525</v>
      </c>
      <c r="X25" s="47">
        <v>5525</v>
      </c>
      <c r="Y25" s="47">
        <v>5525</v>
      </c>
      <c r="Z25" s="47">
        <v>5525</v>
      </c>
      <c r="AA25" s="48">
        <v>5525</v>
      </c>
      <c r="AB25" s="49">
        <f t="shared" ca="1" si="7"/>
        <v>276250</v>
      </c>
      <c r="AC25" s="50">
        <f t="shared" ca="1" si="7"/>
        <v>221000</v>
      </c>
      <c r="AD25" s="50">
        <f t="shared" ca="1" si="7"/>
        <v>221000</v>
      </c>
      <c r="AE25" s="50">
        <f t="shared" ca="1" si="7"/>
        <v>221000</v>
      </c>
      <c r="AF25" s="50">
        <f t="shared" ca="1" si="7"/>
        <v>221000</v>
      </c>
      <c r="AG25" s="50">
        <f t="shared" ca="1" si="7"/>
        <v>0</v>
      </c>
      <c r="AH25" s="51">
        <f t="shared" ca="1" si="7"/>
        <v>276250</v>
      </c>
      <c r="AI25" s="35">
        <f t="shared" ca="1" si="11"/>
        <v>1436500</v>
      </c>
      <c r="AJ25" s="49">
        <f t="shared" ca="1" si="8"/>
        <v>64.2</v>
      </c>
      <c r="AK25" s="50">
        <f t="shared" ca="1" si="8"/>
        <v>38.64</v>
      </c>
      <c r="AL25" s="50">
        <f t="shared" ca="1" si="8"/>
        <v>42.96</v>
      </c>
      <c r="AM25" s="50">
        <f t="shared" ca="1" si="8"/>
        <v>46.56</v>
      </c>
      <c r="AN25" s="50">
        <f t="shared" ca="1" si="8"/>
        <v>43.68</v>
      </c>
      <c r="AO25" s="50">
        <f t="shared" ca="1" si="8"/>
        <v>0</v>
      </c>
      <c r="AP25" s="51">
        <f t="shared" ca="1" si="8"/>
        <v>96.9</v>
      </c>
      <c r="AQ25" s="36">
        <f t="shared" ca="1" si="12"/>
        <v>332.94000000000005</v>
      </c>
      <c r="AR25" s="49">
        <f t="shared" ca="1" si="9"/>
        <v>4302.9595015576324</v>
      </c>
      <c r="AS25" s="50">
        <f t="shared" ca="1" si="9"/>
        <v>5719.4616977225669</v>
      </c>
      <c r="AT25" s="50">
        <f t="shared" ca="1" si="9"/>
        <v>5144.3202979515827</v>
      </c>
      <c r="AU25" s="50">
        <f t="shared" ca="1" si="9"/>
        <v>4746.5635738831616</v>
      </c>
      <c r="AV25" s="50">
        <f t="shared" ca="1" si="9"/>
        <v>5059.5238095238092</v>
      </c>
      <c r="AW25" s="50" t="str">
        <f t="shared" ca="1" si="9"/>
        <v/>
      </c>
      <c r="AX25" s="51">
        <f t="shared" ca="1" si="9"/>
        <v>2850.8771929824561</v>
      </c>
      <c r="AY25" s="36">
        <f t="shared" ca="1" si="13"/>
        <v>4314.5912176368111</v>
      </c>
      <c r="AZ25" s="37">
        <f t="shared" si="14"/>
        <v>4302.9595015576324</v>
      </c>
      <c r="BA25" s="37">
        <f t="shared" si="10"/>
        <v>5719.4616977225678</v>
      </c>
      <c r="BB25" s="37">
        <f t="shared" si="10"/>
        <v>5144.3202979515836</v>
      </c>
      <c r="BC25" s="37">
        <f t="shared" si="10"/>
        <v>4746.5635738831616</v>
      </c>
      <c r="BD25" s="37">
        <f t="shared" si="10"/>
        <v>5059.5238095238101</v>
      </c>
      <c r="BE25" s="37">
        <f t="shared" si="10"/>
        <v>10962.301587301587</v>
      </c>
      <c r="BF25" s="37">
        <f t="shared" si="10"/>
        <v>2850.8771929824561</v>
      </c>
      <c r="BG25" s="38">
        <v>10</v>
      </c>
      <c r="BH25" s="38">
        <v>10</v>
      </c>
      <c r="BI25" s="38">
        <v>10</v>
      </c>
      <c r="BJ25" s="38">
        <v>10</v>
      </c>
      <c r="BK25" s="38">
        <v>10</v>
      </c>
      <c r="BL25" s="38"/>
      <c r="BM25" s="38">
        <v>10</v>
      </c>
      <c r="BN25" s="131"/>
      <c r="BO25" s="132"/>
    </row>
    <row r="26" spans="2:67" ht="15" thickBot="1">
      <c r="B26" s="3" t="s">
        <v>47</v>
      </c>
      <c r="C26" s="39">
        <v>0.83333333333333337</v>
      </c>
      <c r="D26" s="40">
        <v>0.875</v>
      </c>
      <c r="E26" s="181">
        <v>0.20599999999999999</v>
      </c>
      <c r="F26" s="181">
        <v>0.21099999999999999</v>
      </c>
      <c r="G26" s="181">
        <v>8.7999999999999995E-2</v>
      </c>
      <c r="H26" s="181">
        <v>7.0000000000000007E-2</v>
      </c>
      <c r="I26" s="181">
        <v>0.153</v>
      </c>
      <c r="J26" s="181">
        <v>4.9000000000000002E-2</v>
      </c>
      <c r="K26" s="181">
        <v>0.19600000000000001</v>
      </c>
      <c r="L26" s="41">
        <f t="shared" ca="1" si="4"/>
        <v>1860</v>
      </c>
      <c r="M26" s="42">
        <f t="shared" si="5"/>
        <v>10</v>
      </c>
      <c r="N26" s="43">
        <f t="shared" si="5"/>
        <v>10</v>
      </c>
      <c r="O26" s="43">
        <f t="shared" si="5"/>
        <v>10</v>
      </c>
      <c r="P26" s="43">
        <f t="shared" si="5"/>
        <v>10</v>
      </c>
      <c r="Q26" s="43">
        <f t="shared" si="5"/>
        <v>10</v>
      </c>
      <c r="R26" s="43">
        <f t="shared" si="5"/>
        <v>10</v>
      </c>
      <c r="S26" s="44">
        <f t="shared" si="5"/>
        <v>10</v>
      </c>
      <c r="T26" s="161">
        <f t="shared" ca="1" si="6"/>
        <v>310</v>
      </c>
      <c r="U26" s="46">
        <v>5525</v>
      </c>
      <c r="V26" s="47">
        <v>5525</v>
      </c>
      <c r="W26" s="47">
        <v>5525</v>
      </c>
      <c r="X26" s="47">
        <v>5525</v>
      </c>
      <c r="Y26" s="47">
        <v>5525</v>
      </c>
      <c r="Z26" s="47">
        <v>5525</v>
      </c>
      <c r="AA26" s="48">
        <v>5525</v>
      </c>
      <c r="AB26" s="49">
        <f t="shared" ca="1" si="7"/>
        <v>276250</v>
      </c>
      <c r="AC26" s="50">
        <f t="shared" ca="1" si="7"/>
        <v>221000</v>
      </c>
      <c r="AD26" s="50">
        <f t="shared" ca="1" si="7"/>
        <v>221000</v>
      </c>
      <c r="AE26" s="50">
        <f t="shared" ca="1" si="7"/>
        <v>221000</v>
      </c>
      <c r="AF26" s="50">
        <f t="shared" ca="1" si="7"/>
        <v>221000</v>
      </c>
      <c r="AG26" s="50">
        <f t="shared" ca="1" si="7"/>
        <v>276250</v>
      </c>
      <c r="AH26" s="51">
        <f t="shared" ca="1" si="7"/>
        <v>276250</v>
      </c>
      <c r="AI26" s="35">
        <f t="shared" ca="1" si="11"/>
        <v>1712750</v>
      </c>
      <c r="AJ26" s="49">
        <f t="shared" ca="1" si="8"/>
        <v>61.8</v>
      </c>
      <c r="AK26" s="50">
        <f t="shared" ca="1" si="8"/>
        <v>50.64</v>
      </c>
      <c r="AL26" s="50">
        <f t="shared" ca="1" si="8"/>
        <v>21.119999999999997</v>
      </c>
      <c r="AM26" s="50">
        <f t="shared" ca="1" si="8"/>
        <v>16.8</v>
      </c>
      <c r="AN26" s="50">
        <f t="shared" ca="1" si="8"/>
        <v>36.72</v>
      </c>
      <c r="AO26" s="50">
        <f t="shared" ca="1" si="8"/>
        <v>14.700000000000001</v>
      </c>
      <c r="AP26" s="51">
        <f t="shared" ca="1" si="8"/>
        <v>58.800000000000004</v>
      </c>
      <c r="AQ26" s="36">
        <f t="shared" ca="1" si="12"/>
        <v>260.58</v>
      </c>
      <c r="AR26" s="49">
        <f t="shared" ca="1" si="9"/>
        <v>4470.0647249190943</v>
      </c>
      <c r="AS26" s="50">
        <f t="shared" ca="1" si="9"/>
        <v>4364.1390205371245</v>
      </c>
      <c r="AT26" s="50">
        <f t="shared" ca="1" si="9"/>
        <v>10464.015151515152</v>
      </c>
      <c r="AU26" s="50">
        <f t="shared" ca="1" si="9"/>
        <v>13154.761904761905</v>
      </c>
      <c r="AV26" s="50">
        <f t="shared" ca="1" si="9"/>
        <v>6018.5185185185192</v>
      </c>
      <c r="AW26" s="50">
        <f t="shared" ca="1" si="9"/>
        <v>18792.517006802718</v>
      </c>
      <c r="AX26" s="51">
        <f t="shared" ca="1" si="9"/>
        <v>4698.1292517006796</v>
      </c>
      <c r="AY26" s="36">
        <f t="shared" ca="1" si="13"/>
        <v>6572.8375163097708</v>
      </c>
      <c r="AZ26" s="37">
        <f t="shared" si="14"/>
        <v>4470.0647249190943</v>
      </c>
      <c r="BA26" s="37">
        <f t="shared" si="10"/>
        <v>4364.1390205371254</v>
      </c>
      <c r="BB26" s="37">
        <f t="shared" si="10"/>
        <v>10464.015151515152</v>
      </c>
      <c r="BC26" s="37">
        <f t="shared" si="10"/>
        <v>13154.761904761905</v>
      </c>
      <c r="BD26" s="37">
        <f t="shared" si="10"/>
        <v>6018.5185185185192</v>
      </c>
      <c r="BE26" s="37">
        <f t="shared" si="10"/>
        <v>18792.517006802722</v>
      </c>
      <c r="BF26" s="37">
        <f t="shared" si="10"/>
        <v>4698.1292517006805</v>
      </c>
      <c r="BG26" s="38">
        <v>10</v>
      </c>
      <c r="BH26" s="38">
        <v>10</v>
      </c>
      <c r="BI26" s="38">
        <v>10</v>
      </c>
      <c r="BJ26" s="38">
        <v>10</v>
      </c>
      <c r="BK26" s="38">
        <v>10</v>
      </c>
      <c r="BL26" s="38">
        <v>10</v>
      </c>
      <c r="BM26" s="38">
        <v>10</v>
      </c>
      <c r="BN26" s="131"/>
      <c r="BO26" s="132"/>
    </row>
    <row r="27" spans="2:67" ht="15" thickBot="1">
      <c r="B27" s="3" t="s">
        <v>47</v>
      </c>
      <c r="C27" s="39">
        <v>0.875</v>
      </c>
      <c r="D27" s="40">
        <v>0.91666666666666663</v>
      </c>
      <c r="E27" s="181">
        <v>0.183</v>
      </c>
      <c r="F27" s="181">
        <v>0.13600000000000001</v>
      </c>
      <c r="G27" s="181">
        <v>0.27100000000000002</v>
      </c>
      <c r="H27" s="181">
        <v>0.152</v>
      </c>
      <c r="I27" s="181">
        <v>0.107</v>
      </c>
      <c r="J27" s="181">
        <v>0.24</v>
      </c>
      <c r="K27" s="181">
        <v>0.44800000000000001</v>
      </c>
      <c r="L27" s="41">
        <f t="shared" ca="1" si="4"/>
        <v>1860</v>
      </c>
      <c r="M27" s="42">
        <f t="shared" si="5"/>
        <v>10</v>
      </c>
      <c r="N27" s="43">
        <f t="shared" si="5"/>
        <v>10</v>
      </c>
      <c r="O27" s="43">
        <f t="shared" si="5"/>
        <v>10</v>
      </c>
      <c r="P27" s="43">
        <f t="shared" si="5"/>
        <v>10</v>
      </c>
      <c r="Q27" s="43">
        <f t="shared" si="5"/>
        <v>10</v>
      </c>
      <c r="R27" s="43">
        <f t="shared" si="5"/>
        <v>10</v>
      </c>
      <c r="S27" s="44">
        <f t="shared" si="5"/>
        <v>10</v>
      </c>
      <c r="T27" s="161">
        <f t="shared" ca="1" si="6"/>
        <v>310</v>
      </c>
      <c r="U27" s="46">
        <v>5525</v>
      </c>
      <c r="V27" s="47">
        <v>5525</v>
      </c>
      <c r="W27" s="47">
        <v>5525</v>
      </c>
      <c r="X27" s="47">
        <v>5525</v>
      </c>
      <c r="Y27" s="47">
        <v>5525</v>
      </c>
      <c r="Z27" s="47">
        <v>5525</v>
      </c>
      <c r="AA27" s="48">
        <v>5525</v>
      </c>
      <c r="AB27" s="49">
        <f t="shared" ca="1" si="7"/>
        <v>276250</v>
      </c>
      <c r="AC27" s="50">
        <f t="shared" ca="1" si="7"/>
        <v>221000</v>
      </c>
      <c r="AD27" s="50">
        <f t="shared" ca="1" si="7"/>
        <v>221000</v>
      </c>
      <c r="AE27" s="50">
        <f t="shared" ca="1" si="7"/>
        <v>221000</v>
      </c>
      <c r="AF27" s="50">
        <f t="shared" ca="1" si="7"/>
        <v>221000</v>
      </c>
      <c r="AG27" s="50">
        <f t="shared" ca="1" si="7"/>
        <v>276250</v>
      </c>
      <c r="AH27" s="51">
        <f t="shared" ca="1" si="7"/>
        <v>276250</v>
      </c>
      <c r="AI27" s="35">
        <f t="shared" ca="1" si="11"/>
        <v>1712750</v>
      </c>
      <c r="AJ27" s="49">
        <f t="shared" ca="1" si="8"/>
        <v>54.9</v>
      </c>
      <c r="AK27" s="50">
        <f t="shared" ca="1" si="8"/>
        <v>32.64</v>
      </c>
      <c r="AL27" s="50">
        <f t="shared" ca="1" si="8"/>
        <v>65.040000000000006</v>
      </c>
      <c r="AM27" s="50">
        <f t="shared" ca="1" si="8"/>
        <v>36.479999999999997</v>
      </c>
      <c r="AN27" s="50">
        <f t="shared" ca="1" si="8"/>
        <v>25.68</v>
      </c>
      <c r="AO27" s="50">
        <f t="shared" ca="1" si="8"/>
        <v>72</v>
      </c>
      <c r="AP27" s="51">
        <f t="shared" ca="1" si="8"/>
        <v>134.4</v>
      </c>
      <c r="AQ27" s="36">
        <f t="shared" ca="1" si="12"/>
        <v>421.14</v>
      </c>
      <c r="AR27" s="49">
        <f t="shared" ca="1" si="9"/>
        <v>5031.8761384335157</v>
      </c>
      <c r="AS27" s="50">
        <f t="shared" ca="1" si="9"/>
        <v>6770.833333333333</v>
      </c>
      <c r="AT27" s="50">
        <f t="shared" ca="1" si="9"/>
        <v>3397.9089790897906</v>
      </c>
      <c r="AU27" s="50">
        <f t="shared" ca="1" si="9"/>
        <v>6058.1140350877195</v>
      </c>
      <c r="AV27" s="50">
        <f t="shared" ca="1" si="9"/>
        <v>8605.9190031152648</v>
      </c>
      <c r="AW27" s="50">
        <f t="shared" ca="1" si="9"/>
        <v>3836.8055555555557</v>
      </c>
      <c r="AX27" s="51">
        <f t="shared" ca="1" si="9"/>
        <v>2055.4315476190477</v>
      </c>
      <c r="AY27" s="36">
        <f t="shared" ca="1" si="13"/>
        <v>4066.9373604976968</v>
      </c>
      <c r="AZ27" s="37">
        <f t="shared" si="14"/>
        <v>5031.8761384335157</v>
      </c>
      <c r="BA27" s="37">
        <f t="shared" si="10"/>
        <v>6770.833333333333</v>
      </c>
      <c r="BB27" s="37">
        <f t="shared" si="10"/>
        <v>3397.9089790897906</v>
      </c>
      <c r="BC27" s="37">
        <f t="shared" si="10"/>
        <v>6058.1140350877195</v>
      </c>
      <c r="BD27" s="37">
        <f t="shared" si="10"/>
        <v>8605.9190031152648</v>
      </c>
      <c r="BE27" s="37">
        <f t="shared" si="10"/>
        <v>3836.8055555555557</v>
      </c>
      <c r="BF27" s="37">
        <f t="shared" si="10"/>
        <v>2055.4315476190477</v>
      </c>
      <c r="BG27" s="38">
        <v>10</v>
      </c>
      <c r="BH27" s="38">
        <v>10</v>
      </c>
      <c r="BI27" s="38">
        <v>10</v>
      </c>
      <c r="BJ27" s="38">
        <v>10</v>
      </c>
      <c r="BK27" s="38">
        <v>10</v>
      </c>
      <c r="BL27" s="38">
        <v>10</v>
      </c>
      <c r="BM27" s="38">
        <v>10</v>
      </c>
      <c r="BN27" s="131"/>
      <c r="BO27" s="132"/>
    </row>
    <row r="28" spans="2:67" ht="15" thickBot="1">
      <c r="B28" s="3" t="s">
        <v>47</v>
      </c>
      <c r="C28" s="39">
        <v>0.91666666666666663</v>
      </c>
      <c r="D28" s="40">
        <v>0.95833333333333337</v>
      </c>
      <c r="E28" s="181">
        <v>0.21199999999999999</v>
      </c>
      <c r="F28" s="181">
        <v>0.24199999999999999</v>
      </c>
      <c r="G28" s="181">
        <v>0.113</v>
      </c>
      <c r="H28" s="181">
        <v>5.6000000000000001E-2</v>
      </c>
      <c r="I28" s="181">
        <v>6.7000000000000004E-2</v>
      </c>
      <c r="J28" s="181">
        <v>4.1000000000000002E-2</v>
      </c>
      <c r="K28" s="181">
        <v>0.14199999999999999</v>
      </c>
      <c r="L28" s="41">
        <f t="shared" ca="1" si="4"/>
        <v>1860</v>
      </c>
      <c r="M28" s="42">
        <f t="shared" si="5"/>
        <v>10</v>
      </c>
      <c r="N28" s="43">
        <f t="shared" si="5"/>
        <v>10</v>
      </c>
      <c r="O28" s="43">
        <f t="shared" si="5"/>
        <v>10</v>
      </c>
      <c r="P28" s="43">
        <f t="shared" si="5"/>
        <v>10</v>
      </c>
      <c r="Q28" s="43">
        <f t="shared" si="5"/>
        <v>10</v>
      </c>
      <c r="R28" s="43">
        <f t="shared" si="5"/>
        <v>10</v>
      </c>
      <c r="S28" s="44">
        <f t="shared" si="5"/>
        <v>10</v>
      </c>
      <c r="T28" s="161">
        <f t="shared" ca="1" si="6"/>
        <v>310</v>
      </c>
      <c r="U28" s="46">
        <v>5525</v>
      </c>
      <c r="V28" s="47">
        <v>5525</v>
      </c>
      <c r="W28" s="47">
        <v>5525</v>
      </c>
      <c r="X28" s="47">
        <v>5525</v>
      </c>
      <c r="Y28" s="47">
        <v>5525</v>
      </c>
      <c r="Z28" s="47">
        <v>5525</v>
      </c>
      <c r="AA28" s="48">
        <v>5525</v>
      </c>
      <c r="AB28" s="49">
        <f t="shared" ca="1" si="7"/>
        <v>276250</v>
      </c>
      <c r="AC28" s="50">
        <f t="shared" ca="1" si="7"/>
        <v>221000</v>
      </c>
      <c r="AD28" s="50">
        <f t="shared" ca="1" si="7"/>
        <v>221000</v>
      </c>
      <c r="AE28" s="50">
        <f t="shared" ca="1" si="7"/>
        <v>221000</v>
      </c>
      <c r="AF28" s="50">
        <f t="shared" ca="1" si="7"/>
        <v>221000</v>
      </c>
      <c r="AG28" s="50">
        <f t="shared" ca="1" si="7"/>
        <v>276250</v>
      </c>
      <c r="AH28" s="51">
        <f t="shared" ca="1" si="7"/>
        <v>276250</v>
      </c>
      <c r="AI28" s="35">
        <f t="shared" ca="1" si="11"/>
        <v>1712750</v>
      </c>
      <c r="AJ28" s="49">
        <f t="shared" ca="1" si="8"/>
        <v>63.6</v>
      </c>
      <c r="AK28" s="50">
        <f t="shared" ca="1" si="8"/>
        <v>58.08</v>
      </c>
      <c r="AL28" s="50">
        <f t="shared" ca="1" si="8"/>
        <v>27.12</v>
      </c>
      <c r="AM28" s="50">
        <f t="shared" ca="1" si="8"/>
        <v>13.44</v>
      </c>
      <c r="AN28" s="50">
        <f t="shared" ca="1" si="8"/>
        <v>16.080000000000002</v>
      </c>
      <c r="AO28" s="50">
        <f t="shared" ca="1" si="8"/>
        <v>12.3</v>
      </c>
      <c r="AP28" s="51">
        <f t="shared" ca="1" si="8"/>
        <v>42.599999999999994</v>
      </c>
      <c r="AQ28" s="36">
        <f t="shared" ca="1" si="12"/>
        <v>233.22000000000003</v>
      </c>
      <c r="AR28" s="49">
        <f t="shared" ca="1" si="9"/>
        <v>4343.5534591194964</v>
      </c>
      <c r="AS28" s="50">
        <f t="shared" ca="1" si="9"/>
        <v>3805.0964187327827</v>
      </c>
      <c r="AT28" s="50">
        <f t="shared" ca="1" si="9"/>
        <v>8148.9675516224188</v>
      </c>
      <c r="AU28" s="50">
        <f t="shared" ca="1" si="9"/>
        <v>16443.452380952382</v>
      </c>
      <c r="AV28" s="50">
        <f t="shared" ca="1" si="9"/>
        <v>13743.781094527361</v>
      </c>
      <c r="AW28" s="50">
        <f t="shared" ca="1" si="9"/>
        <v>22459.349593495932</v>
      </c>
      <c r="AX28" s="51">
        <f t="shared" ca="1" si="9"/>
        <v>6484.7417840375592</v>
      </c>
      <c r="AY28" s="36">
        <f t="shared" ca="1" si="13"/>
        <v>7343.9241917502777</v>
      </c>
      <c r="AZ28" s="37">
        <f t="shared" si="14"/>
        <v>4343.5534591194973</v>
      </c>
      <c r="BA28" s="37">
        <f t="shared" si="10"/>
        <v>3805.0964187327827</v>
      </c>
      <c r="BB28" s="37">
        <f t="shared" si="10"/>
        <v>8148.9675516224188</v>
      </c>
      <c r="BC28" s="37">
        <f t="shared" si="10"/>
        <v>16443.452380952382</v>
      </c>
      <c r="BD28" s="37">
        <f t="shared" si="10"/>
        <v>13743.781094527363</v>
      </c>
      <c r="BE28" s="37">
        <f t="shared" si="10"/>
        <v>22459.349593495936</v>
      </c>
      <c r="BF28" s="37">
        <f t="shared" si="10"/>
        <v>6484.7417840375592</v>
      </c>
      <c r="BG28" s="38">
        <v>10</v>
      </c>
      <c r="BH28" s="38">
        <v>10</v>
      </c>
      <c r="BI28" s="38">
        <v>10</v>
      </c>
      <c r="BJ28" s="38">
        <v>10</v>
      </c>
      <c r="BK28" s="38">
        <v>10</v>
      </c>
      <c r="BL28" s="38">
        <v>10</v>
      </c>
      <c r="BM28" s="38">
        <v>10</v>
      </c>
      <c r="BN28" s="131"/>
      <c r="BO28" s="132"/>
    </row>
    <row r="29" spans="2:67" ht="15" thickBot="1">
      <c r="B29" s="3" t="s">
        <v>49</v>
      </c>
      <c r="C29" s="54">
        <v>0.95833333333333337</v>
      </c>
      <c r="D29" s="55">
        <v>0</v>
      </c>
      <c r="E29" s="181">
        <v>0.21099999999999999</v>
      </c>
      <c r="F29" s="181">
        <v>0.128</v>
      </c>
      <c r="G29" s="181">
        <v>0.222</v>
      </c>
      <c r="H29" s="181">
        <v>0.19800000000000001</v>
      </c>
      <c r="I29" s="181">
        <v>5.8999999999999997E-2</v>
      </c>
      <c r="J29" s="181">
        <v>0.32100000000000001</v>
      </c>
      <c r="K29" s="181">
        <v>0.436</v>
      </c>
      <c r="L29" s="56">
        <f t="shared" ca="1" si="4"/>
        <v>1860</v>
      </c>
      <c r="M29" s="57">
        <f t="shared" si="5"/>
        <v>10</v>
      </c>
      <c r="N29" s="58">
        <f t="shared" si="5"/>
        <v>10</v>
      </c>
      <c r="O29" s="58">
        <f t="shared" si="5"/>
        <v>10</v>
      </c>
      <c r="P29" s="58">
        <f t="shared" si="5"/>
        <v>10</v>
      </c>
      <c r="Q29" s="58">
        <f t="shared" si="5"/>
        <v>10</v>
      </c>
      <c r="R29" s="58">
        <f t="shared" si="5"/>
        <v>10</v>
      </c>
      <c r="S29" s="59">
        <f t="shared" si="5"/>
        <v>10</v>
      </c>
      <c r="T29" s="162">
        <f t="shared" ca="1" si="6"/>
        <v>310</v>
      </c>
      <c r="U29" s="61">
        <v>2975</v>
      </c>
      <c r="V29" s="62">
        <v>2975</v>
      </c>
      <c r="W29" s="62">
        <v>2975</v>
      </c>
      <c r="X29" s="62">
        <v>2975</v>
      </c>
      <c r="Y29" s="62">
        <v>2975</v>
      </c>
      <c r="Z29" s="62">
        <v>2975</v>
      </c>
      <c r="AA29" s="63">
        <v>2975</v>
      </c>
      <c r="AB29" s="64">
        <f t="shared" ca="1" si="7"/>
        <v>148750</v>
      </c>
      <c r="AC29" s="65">
        <f t="shared" ca="1" si="7"/>
        <v>119000</v>
      </c>
      <c r="AD29" s="65">
        <f t="shared" ca="1" si="7"/>
        <v>119000</v>
      </c>
      <c r="AE29" s="65">
        <f t="shared" ca="1" si="7"/>
        <v>119000</v>
      </c>
      <c r="AF29" s="65">
        <f t="shared" ca="1" si="7"/>
        <v>119000</v>
      </c>
      <c r="AG29" s="65">
        <f t="shared" ca="1" si="7"/>
        <v>148750</v>
      </c>
      <c r="AH29" s="66">
        <f t="shared" ca="1" si="7"/>
        <v>148750</v>
      </c>
      <c r="AI29" s="35">
        <f t="shared" ca="1" si="11"/>
        <v>922250</v>
      </c>
      <c r="AJ29" s="64">
        <f t="shared" ca="1" si="8"/>
        <v>63.3</v>
      </c>
      <c r="AK29" s="65">
        <f t="shared" ca="1" si="8"/>
        <v>30.72</v>
      </c>
      <c r="AL29" s="65">
        <f t="shared" ca="1" si="8"/>
        <v>53.28</v>
      </c>
      <c r="AM29" s="65">
        <f t="shared" ca="1" si="8"/>
        <v>47.52</v>
      </c>
      <c r="AN29" s="65">
        <f t="shared" ca="1" si="8"/>
        <v>14.16</v>
      </c>
      <c r="AO29" s="65">
        <f t="shared" ca="1" si="8"/>
        <v>96.3</v>
      </c>
      <c r="AP29" s="66">
        <f t="shared" ca="1" si="8"/>
        <v>130.80000000000001</v>
      </c>
      <c r="AQ29" s="36">
        <f t="shared" ca="1" si="12"/>
        <v>436.08000000000004</v>
      </c>
      <c r="AR29" s="64">
        <f t="shared" ca="1" si="9"/>
        <v>2349.9210110584518</v>
      </c>
      <c r="AS29" s="65">
        <f t="shared" ca="1" si="9"/>
        <v>3873.697916666667</v>
      </c>
      <c r="AT29" s="65">
        <f t="shared" ca="1" si="9"/>
        <v>2233.4834834834833</v>
      </c>
      <c r="AU29" s="65">
        <f t="shared" ca="1" si="9"/>
        <v>2504.2087542087538</v>
      </c>
      <c r="AV29" s="65">
        <f t="shared" ca="1" si="9"/>
        <v>8403.9548022598865</v>
      </c>
      <c r="AW29" s="65">
        <f t="shared" ca="1" si="9"/>
        <v>1544.6521287642784</v>
      </c>
      <c r="AX29" s="66">
        <f t="shared" ca="1" si="9"/>
        <v>1137.2324159021405</v>
      </c>
      <c r="AY29" s="36">
        <f t="shared" ca="1" si="13"/>
        <v>2114.8642450926432</v>
      </c>
      <c r="AZ29" s="37">
        <f t="shared" si="14"/>
        <v>2349.9210110584518</v>
      </c>
      <c r="BA29" s="37">
        <f t="shared" si="10"/>
        <v>3873.6979166666665</v>
      </c>
      <c r="BB29" s="37">
        <f t="shared" si="10"/>
        <v>2233.4834834834833</v>
      </c>
      <c r="BC29" s="37">
        <f t="shared" si="10"/>
        <v>2504.2087542087538</v>
      </c>
      <c r="BD29" s="37">
        <f t="shared" si="10"/>
        <v>8403.9548022598865</v>
      </c>
      <c r="BE29" s="37">
        <f t="shared" si="10"/>
        <v>1544.6521287642781</v>
      </c>
      <c r="BF29" s="37">
        <f t="shared" si="10"/>
        <v>1137.2324159021407</v>
      </c>
      <c r="BG29" s="38">
        <v>10</v>
      </c>
      <c r="BH29" s="38">
        <v>10</v>
      </c>
      <c r="BI29" s="38">
        <v>10</v>
      </c>
      <c r="BJ29" s="38">
        <v>10</v>
      </c>
      <c r="BK29" s="38">
        <v>10</v>
      </c>
      <c r="BL29" s="38">
        <v>10</v>
      </c>
      <c r="BM29" s="38">
        <v>10</v>
      </c>
      <c r="BN29" s="131"/>
      <c r="BO29" s="132"/>
    </row>
    <row r="30" spans="2:67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5">SUM(M6:M29)</f>
        <v>140</v>
      </c>
      <c r="N30" s="70">
        <f t="shared" si="15"/>
        <v>120</v>
      </c>
      <c r="O30" s="70">
        <f t="shared" si="15"/>
        <v>150</v>
      </c>
      <c r="P30" s="70">
        <f t="shared" si="15"/>
        <v>160</v>
      </c>
      <c r="Q30" s="70">
        <f t="shared" si="15"/>
        <v>140</v>
      </c>
      <c r="R30" s="70">
        <f t="shared" si="15"/>
        <v>160</v>
      </c>
      <c r="S30" s="70">
        <f t="shared" si="15"/>
        <v>140</v>
      </c>
      <c r="T30" s="163">
        <f t="shared" ca="1" si="15"/>
        <v>4480</v>
      </c>
      <c r="U30" s="68"/>
      <c r="V30" s="68"/>
      <c r="W30" s="68"/>
      <c r="X30" s="68"/>
      <c r="Y30" s="68"/>
      <c r="Z30" s="68"/>
      <c r="AA30" s="68"/>
      <c r="AB30" s="70">
        <f t="shared" ref="AB30:AQ30" ca="1" si="16">SUM(AB6:AB29)</f>
        <v>2316250</v>
      </c>
      <c r="AC30" s="70">
        <f t="shared" ca="1" si="16"/>
        <v>1649000</v>
      </c>
      <c r="AD30" s="70">
        <f t="shared" ca="1" si="16"/>
        <v>1955000</v>
      </c>
      <c r="AE30" s="70">
        <f t="shared" ca="1" si="16"/>
        <v>2023000</v>
      </c>
      <c r="AF30" s="70">
        <f t="shared" ca="1" si="16"/>
        <v>1819000</v>
      </c>
      <c r="AG30" s="70">
        <f t="shared" ca="1" si="16"/>
        <v>2380000</v>
      </c>
      <c r="AH30" s="70">
        <f t="shared" ca="1" si="16"/>
        <v>2316250</v>
      </c>
      <c r="AI30" s="71">
        <f t="shared" ca="1" si="16"/>
        <v>14458500</v>
      </c>
      <c r="AJ30" s="70">
        <f t="shared" ca="1" si="16"/>
        <v>616.19999999999993</v>
      </c>
      <c r="AK30" s="70">
        <f t="shared" ca="1" si="16"/>
        <v>338.4</v>
      </c>
      <c r="AL30" s="70">
        <f t="shared" ca="1" si="16"/>
        <v>508.79999999999995</v>
      </c>
      <c r="AM30" s="70">
        <f t="shared" ca="1" si="16"/>
        <v>416.64</v>
      </c>
      <c r="AN30" s="70">
        <f t="shared" ca="1" si="16"/>
        <v>288.24</v>
      </c>
      <c r="AO30" s="70">
        <f t="shared" ca="1" si="16"/>
        <v>630.59999999999991</v>
      </c>
      <c r="AP30" s="70">
        <f t="shared" ca="1" si="16"/>
        <v>793.5</v>
      </c>
      <c r="AQ30" s="71">
        <f t="shared" ca="1" si="16"/>
        <v>3592.3799999999992</v>
      </c>
      <c r="AR30" s="70">
        <f t="shared" ref="AR30:AY30" ca="1" si="17">AB30/AJ30</f>
        <v>3758.9256734826358</v>
      </c>
      <c r="AS30" s="70">
        <f t="shared" ca="1" si="17"/>
        <v>4872.9314420803785</v>
      </c>
      <c r="AT30" s="70">
        <f t="shared" ca="1" si="17"/>
        <v>3842.3742138364782</v>
      </c>
      <c r="AU30" s="70">
        <f t="shared" ca="1" si="17"/>
        <v>4855.510752688172</v>
      </c>
      <c r="AV30" s="70">
        <f t="shared" ca="1" si="17"/>
        <v>6310.7132944768246</v>
      </c>
      <c r="AW30" s="70">
        <f t="shared" ca="1" si="17"/>
        <v>3774.1833174754206</v>
      </c>
      <c r="AX30" s="70">
        <f t="shared" ca="1" si="17"/>
        <v>2919.0296156269692</v>
      </c>
      <c r="AY30" s="72">
        <f t="shared" ca="1" si="17"/>
        <v>4024.7690945835361</v>
      </c>
      <c r="AZ30" s="73"/>
      <c r="BA30" s="73"/>
      <c r="BB30" s="73"/>
      <c r="BC30" s="73"/>
      <c r="BD30" s="73"/>
      <c r="BE30" s="73"/>
      <c r="BF30" s="73"/>
    </row>
    <row r="31" spans="2:67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16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7" ht="15" thickBot="1">
      <c r="B32" s="3"/>
      <c r="C32" s="68"/>
      <c r="D32" s="68"/>
      <c r="E32" s="68"/>
      <c r="F32" s="68"/>
      <c r="G32" s="76" t="s">
        <v>26</v>
      </c>
      <c r="H32" s="99">
        <v>8000000</v>
      </c>
      <c r="I32" s="78"/>
      <c r="J32" s="69"/>
      <c r="O32" s="77"/>
      <c r="P32" s="77"/>
      <c r="Q32" s="74"/>
      <c r="R32" s="77"/>
      <c r="S32" s="77"/>
      <c r="T32" s="165"/>
      <c r="U32" s="74"/>
      <c r="V32" s="126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914.94</v>
      </c>
      <c r="AR32" s="68"/>
      <c r="AS32" s="68"/>
      <c r="AT32" s="68"/>
      <c r="AU32" s="68"/>
      <c r="AV32" s="68"/>
      <c r="AW32" s="68"/>
      <c r="AX32" s="68"/>
      <c r="AY32" s="81">
        <f ca="1">AI30</f>
        <v>14458500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2:58" ht="15" thickBot="1">
      <c r="B33" s="3"/>
      <c r="C33" s="68"/>
      <c r="D33" s="68"/>
      <c r="E33" s="68"/>
      <c r="F33" s="68"/>
      <c r="G33" s="227" t="s">
        <v>31</v>
      </c>
      <c r="H33" s="78">
        <f ca="1">AI30/AQ30</f>
        <v>4024.7690945835361</v>
      </c>
      <c r="I33" s="82"/>
      <c r="J33" s="69"/>
      <c r="O33" s="69"/>
      <c r="P33" s="77"/>
      <c r="Q33" s="69"/>
      <c r="R33" s="69"/>
      <c r="S33" s="69"/>
      <c r="T33" s="166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0.25468909191121214</v>
      </c>
      <c r="AR33" s="68"/>
      <c r="AS33" s="68"/>
      <c r="AT33" s="68"/>
      <c r="AU33" s="68"/>
      <c r="AV33" s="68"/>
      <c r="AW33" s="68"/>
      <c r="AX33" s="68"/>
      <c r="AY33" s="84">
        <f ca="1">AY32-H32</f>
        <v>6458500</v>
      </c>
      <c r="AZ33" s="73">
        <f ca="1">AQ30*70%</f>
        <v>2514.6659999999993</v>
      </c>
      <c r="BA33" s="73">
        <v>4083.723</v>
      </c>
      <c r="BB33" s="73">
        <f ca="1">BA33+AZ33</f>
        <v>6598.3889999999992</v>
      </c>
      <c r="BC33" s="73">
        <f ca="1">AY32</f>
        <v>14458500</v>
      </c>
      <c r="BD33" s="235">
        <f ca="1">BC33/BB33</f>
        <v>2191.2166742518516</v>
      </c>
      <c r="BE33" s="73"/>
      <c r="BF33" s="73"/>
    </row>
    <row r="34" spans="2:58" ht="15" thickBot="1">
      <c r="B34" s="3"/>
      <c r="C34" s="68"/>
      <c r="D34" s="68"/>
      <c r="E34" s="68"/>
      <c r="F34" s="68"/>
      <c r="G34" s="227" t="s">
        <v>32</v>
      </c>
      <c r="H34" s="85">
        <f ca="1">H33*3</f>
        <v>12074.307283750608</v>
      </c>
      <c r="I34" s="86"/>
      <c r="J34" s="68"/>
      <c r="K34" s="68"/>
      <c r="O34" s="68"/>
      <c r="P34" s="68"/>
      <c r="Q34" s="68"/>
      <c r="R34" s="68"/>
      <c r="S34" s="68"/>
      <c r="T34" s="167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/>
      <c r="BA34" s="73"/>
      <c r="BB34" s="73"/>
      <c r="BC34" s="118"/>
      <c r="BD34" s="73"/>
      <c r="BE34" s="73"/>
      <c r="BF34" s="73"/>
    </row>
    <row r="35" spans="2:58" ht="15" thickBot="1">
      <c r="B35" s="88"/>
      <c r="C35" s="89"/>
      <c r="D35" s="89"/>
      <c r="E35" s="89"/>
      <c r="F35" s="89"/>
      <c r="G35" s="90"/>
      <c r="H35" s="91"/>
      <c r="I35" s="92"/>
      <c r="J35" s="89"/>
      <c r="K35" s="89"/>
      <c r="O35" s="89"/>
      <c r="P35" s="89"/>
      <c r="Q35" s="89"/>
      <c r="R35" s="89"/>
      <c r="S35" s="89"/>
      <c r="T35" s="168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2:58">
      <c r="AY36" s="94"/>
      <c r="AZ36" s="98"/>
      <c r="BA36" s="98"/>
      <c r="BB36" s="98"/>
      <c r="BC36" s="98"/>
      <c r="BD36" s="98"/>
    </row>
    <row r="38" spans="2:58">
      <c r="AY38" s="73"/>
      <c r="AZ38" s="1"/>
      <c r="BA38" s="135"/>
    </row>
    <row r="39" spans="2:58">
      <c r="AY39" s="235"/>
    </row>
    <row r="40" spans="2:58">
      <c r="AY40" s="73"/>
    </row>
    <row r="41" spans="2:58">
      <c r="AY41" s="1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15" priority="1" operator="containsText" text="Paid">
      <formula>NOT(ISERROR(SEARCH("Paid",B6)))</formula>
    </cfRule>
    <cfRule type="containsText" dxfId="14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Z44"/>
  <sheetViews>
    <sheetView topLeftCell="A2" zoomScale="50" zoomScaleNormal="50" workbookViewId="0">
      <selection activeCell="C32" sqref="C32"/>
    </sheetView>
  </sheetViews>
  <sheetFormatPr defaultRowHeight="14.5"/>
  <cols>
    <col min="1" max="1" width="12.08984375" bestFit="1" customWidth="1"/>
    <col min="2" max="2" width="12.1796875" bestFit="1" customWidth="1"/>
    <col min="3" max="3" width="11.7265625" bestFit="1" customWidth="1"/>
    <col min="12" max="12" width="12.7265625" bestFit="1" customWidth="1"/>
    <col min="13" max="13" width="11.1796875" hidden="1" customWidth="1"/>
    <col min="14" max="19" width="0" hidden="1" customWidth="1"/>
    <col min="28" max="34" width="0" hidden="1" customWidth="1"/>
    <col min="35" max="35" width="13.08984375" customWidth="1"/>
    <col min="36" max="42" width="0" hidden="1" customWidth="1"/>
    <col min="44" max="50" width="0" hidden="1" customWidth="1"/>
    <col min="51" max="51" width="11.1796875" bestFit="1" customWidth="1"/>
    <col min="55" max="55" width="10.54296875" bestFit="1" customWidth="1"/>
  </cols>
  <sheetData>
    <row r="1" spans="1:78">
      <c r="A1" s="275">
        <v>43525</v>
      </c>
      <c r="B1" s="276" t="s">
        <v>58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  <c r="BD1" s="277"/>
      <c r="BE1" s="277"/>
      <c r="BF1" s="277"/>
      <c r="BG1" s="277"/>
      <c r="BH1" s="277"/>
      <c r="BI1" s="277"/>
      <c r="BJ1" s="277"/>
      <c r="BK1" s="277"/>
      <c r="BL1" s="277"/>
      <c r="BM1" s="277"/>
    </row>
    <row r="2" spans="1:78" ht="15" thickBot="1">
      <c r="A2" s="275"/>
      <c r="B2" s="276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277"/>
      <c r="BG2" s="277"/>
      <c r="BH2" s="277"/>
      <c r="BI2" s="277"/>
      <c r="BJ2" s="277"/>
      <c r="BK2" s="277"/>
      <c r="BL2" s="277"/>
      <c r="BM2" s="277"/>
      <c r="BO2" s="1">
        <v>1</v>
      </c>
      <c r="BP2">
        <v>7</v>
      </c>
    </row>
    <row r="3" spans="1:78" ht="15" thickBot="1">
      <c r="A3" s="2">
        <f>DAY(DATE(YEAR(A1),MONTH(A1)+1,1)-1)</f>
        <v>31</v>
      </c>
      <c r="B3" s="3"/>
      <c r="C3" s="278" t="s">
        <v>0</v>
      </c>
      <c r="D3" s="279"/>
      <c r="E3" s="280" t="s">
        <v>1</v>
      </c>
      <c r="F3" s="281"/>
      <c r="G3" s="281"/>
      <c r="H3" s="281"/>
      <c r="I3" s="281"/>
      <c r="J3" s="281"/>
      <c r="K3" s="282"/>
      <c r="L3" s="4" t="s">
        <v>2</v>
      </c>
      <c r="M3" s="283" t="s">
        <v>3</v>
      </c>
      <c r="N3" s="284"/>
      <c r="O3" s="284"/>
      <c r="P3" s="284"/>
      <c r="Q3" s="284"/>
      <c r="R3" s="284"/>
      <c r="S3" s="284"/>
      <c r="T3" s="285" t="s">
        <v>4</v>
      </c>
      <c r="U3" s="288" t="s">
        <v>5</v>
      </c>
      <c r="V3" s="288"/>
      <c r="W3" s="288"/>
      <c r="X3" s="288"/>
      <c r="Y3" s="288"/>
      <c r="Z3" s="288"/>
      <c r="AA3" s="289"/>
      <c r="AB3" s="262" t="s">
        <v>6</v>
      </c>
      <c r="AC3" s="263"/>
      <c r="AD3" s="263"/>
      <c r="AE3" s="263"/>
      <c r="AF3" s="263"/>
      <c r="AG3" s="263"/>
      <c r="AH3" s="263"/>
      <c r="AI3" s="290" t="s">
        <v>7</v>
      </c>
      <c r="AJ3" s="263" t="s">
        <v>8</v>
      </c>
      <c r="AK3" s="263"/>
      <c r="AL3" s="263"/>
      <c r="AM3" s="263"/>
      <c r="AN3" s="263"/>
      <c r="AO3" s="263"/>
      <c r="AP3" s="263"/>
      <c r="AQ3" s="260" t="s">
        <v>9</v>
      </c>
      <c r="AR3" s="263" t="s">
        <v>10</v>
      </c>
      <c r="AS3" s="263"/>
      <c r="AT3" s="263"/>
      <c r="AU3" s="263"/>
      <c r="AV3" s="263"/>
      <c r="AW3" s="263"/>
      <c r="AX3" s="263"/>
      <c r="AY3" s="260" t="s">
        <v>11</v>
      </c>
      <c r="AZ3" s="262" t="s">
        <v>12</v>
      </c>
      <c r="BA3" s="263"/>
      <c r="BB3" s="263"/>
      <c r="BC3" s="263"/>
      <c r="BD3" s="263"/>
      <c r="BE3" s="263"/>
      <c r="BF3" s="264"/>
      <c r="BG3" s="265" t="s">
        <v>13</v>
      </c>
      <c r="BH3" s="266"/>
      <c r="BI3" s="266"/>
      <c r="BJ3" s="266"/>
      <c r="BK3" s="266"/>
      <c r="BL3" s="266"/>
      <c r="BM3" s="267"/>
      <c r="BO3">
        <v>5000</v>
      </c>
      <c r="BP3">
        <v>0</v>
      </c>
    </row>
    <row r="4" spans="1:78" ht="15" thickBot="1">
      <c r="B4" s="3"/>
      <c r="C4" s="227"/>
      <c r="D4" s="228"/>
      <c r="E4" s="227"/>
      <c r="F4" s="228"/>
      <c r="G4" s="228"/>
      <c r="H4" s="228"/>
      <c r="I4" s="228"/>
      <c r="J4" s="228"/>
      <c r="K4" s="229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86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91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61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61"/>
      <c r="AZ4" s="271" t="s">
        <v>14</v>
      </c>
      <c r="BA4" s="272"/>
      <c r="BB4" s="272"/>
      <c r="BC4" s="272"/>
      <c r="BD4" s="272"/>
      <c r="BE4" s="272"/>
      <c r="BF4" s="273"/>
      <c r="BG4" s="268"/>
      <c r="BH4" s="269"/>
      <c r="BI4" s="269"/>
      <c r="BJ4" s="269"/>
      <c r="BK4" s="269"/>
      <c r="BL4" s="269"/>
      <c r="BM4" s="270"/>
      <c r="BO4">
        <f>BO3+500</f>
        <v>5500</v>
      </c>
      <c r="BP4">
        <v>0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99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92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61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61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 t="shared" ref="BO5:BO11" si="4">BO4+500</f>
        <v>6000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1">
        <v>3.2000000000000001E-2</v>
      </c>
      <c r="F6" s="181">
        <v>5.0000000000000001E-3</v>
      </c>
      <c r="G6" s="181">
        <v>0.04</v>
      </c>
      <c r="H6" s="181">
        <v>0.02</v>
      </c>
      <c r="I6" s="181">
        <v>1.0999999999999999E-2</v>
      </c>
      <c r="J6" s="181">
        <v>0.05</v>
      </c>
      <c r="K6" s="181">
        <v>8.9999999999999993E-3</v>
      </c>
      <c r="L6" s="24">
        <f t="shared" ref="L6:L29" ca="1" si="5">T6*6</f>
        <v>0</v>
      </c>
      <c r="M6" s="25">
        <f t="shared" ref="M6:S29" si="6">BG6</f>
        <v>0</v>
      </c>
      <c r="N6" s="26">
        <f t="shared" si="6"/>
        <v>0</v>
      </c>
      <c r="O6" s="26">
        <f t="shared" si="6"/>
        <v>0</v>
      </c>
      <c r="P6" s="26">
        <f t="shared" si="6"/>
        <v>0</v>
      </c>
      <c r="Q6" s="26">
        <f t="shared" si="6"/>
        <v>0</v>
      </c>
      <c r="R6" s="26">
        <f t="shared" si="6"/>
        <v>0</v>
      </c>
      <c r="S6" s="27">
        <f t="shared" si="6"/>
        <v>0</v>
      </c>
      <c r="T6" s="187">
        <f t="shared" ref="T6:T29" ca="1" si="7">IFERROR(M6*M$4+N6*N$4+O6*O$4+P6*P$4+Q6*Q$4+R6*R$4+S6*S$4,"0")</f>
        <v>0</v>
      </c>
      <c r="U6" s="46">
        <v>4000</v>
      </c>
      <c r="V6" s="46">
        <v>4000</v>
      </c>
      <c r="W6" s="46">
        <v>4000</v>
      </c>
      <c r="X6" s="46">
        <v>4000</v>
      </c>
      <c r="Y6" s="46">
        <v>4000</v>
      </c>
      <c r="Z6" s="46">
        <v>4000</v>
      </c>
      <c r="AA6" s="46">
        <v>4000</v>
      </c>
      <c r="AB6" s="186">
        <f t="shared" ref="AB6:AH29" ca="1" si="8">M6*U6*AB$4</f>
        <v>0</v>
      </c>
      <c r="AC6" s="33">
        <f t="shared" ca="1" si="8"/>
        <v>0</v>
      </c>
      <c r="AD6" s="33">
        <f t="shared" ca="1" si="8"/>
        <v>0</v>
      </c>
      <c r="AE6" s="33">
        <f t="shared" ca="1" si="8"/>
        <v>0</v>
      </c>
      <c r="AF6" s="33">
        <f t="shared" ca="1" si="8"/>
        <v>0</v>
      </c>
      <c r="AG6" s="33">
        <f t="shared" ca="1" si="8"/>
        <v>0</v>
      </c>
      <c r="AH6" s="34">
        <f t="shared" ca="1" si="8"/>
        <v>0</v>
      </c>
      <c r="AI6" s="35">
        <f t="shared" ref="AI6:AI29" ca="1" si="9">IFERROR(SUM(AB6:AH6),"")</f>
        <v>0</v>
      </c>
      <c r="AJ6" s="32">
        <f t="shared" ref="AJ6:AP29" ca="1" si="10">M6*AJ$4*60/$L$4*E6</f>
        <v>0</v>
      </c>
      <c r="AK6" s="33">
        <f t="shared" ca="1" si="10"/>
        <v>0</v>
      </c>
      <c r="AL6" s="33">
        <f t="shared" ca="1" si="10"/>
        <v>0</v>
      </c>
      <c r="AM6" s="33">
        <f t="shared" ca="1" si="10"/>
        <v>0</v>
      </c>
      <c r="AN6" s="33">
        <f t="shared" ca="1" si="10"/>
        <v>0</v>
      </c>
      <c r="AO6" s="33">
        <f t="shared" ca="1" si="10"/>
        <v>0</v>
      </c>
      <c r="AP6" s="34">
        <f t="shared" ca="1" si="10"/>
        <v>0</v>
      </c>
      <c r="AQ6" s="36">
        <f t="shared" ref="AQ6:AQ29" ca="1" si="11">IFERROR(SUM(AJ6:AP6),"")</f>
        <v>0</v>
      </c>
      <c r="AR6" s="32" t="str">
        <f t="shared" ref="AR6:AY29" ca="1" si="12">IFERROR(AB6/AJ6,"")</f>
        <v/>
      </c>
      <c r="AS6" s="33" t="str">
        <f t="shared" ca="1" si="12"/>
        <v/>
      </c>
      <c r="AT6" s="33" t="str">
        <f t="shared" ca="1" si="12"/>
        <v/>
      </c>
      <c r="AU6" s="33" t="str">
        <f t="shared" ca="1" si="12"/>
        <v/>
      </c>
      <c r="AV6" s="33" t="str">
        <f t="shared" ca="1" si="12"/>
        <v/>
      </c>
      <c r="AW6" s="33" t="str">
        <f t="shared" ca="1" si="12"/>
        <v/>
      </c>
      <c r="AX6" s="34" t="str">
        <f t="shared" ca="1" si="12"/>
        <v/>
      </c>
      <c r="AY6" s="36" t="str">
        <f t="shared" ca="1" si="12"/>
        <v/>
      </c>
      <c r="AZ6" s="37">
        <f t="shared" ref="AZ6:BF29" si="13">IFERROR(U6/6/E6,"0")</f>
        <v>20833.333333333332</v>
      </c>
      <c r="BA6" s="37">
        <f t="shared" si="13"/>
        <v>133333.33333333331</v>
      </c>
      <c r="BB6" s="37">
        <f t="shared" si="13"/>
        <v>16666.666666666664</v>
      </c>
      <c r="BC6" s="37">
        <f t="shared" si="13"/>
        <v>33333.333333333328</v>
      </c>
      <c r="BD6" s="37">
        <f t="shared" si="13"/>
        <v>60606.060606060608</v>
      </c>
      <c r="BE6" s="37">
        <f t="shared" si="13"/>
        <v>13333.333333333332</v>
      </c>
      <c r="BF6" s="37">
        <f t="shared" si="13"/>
        <v>74074.074074074073</v>
      </c>
      <c r="BG6" s="38">
        <f>VLOOKUP(AZ6,$BO$2:$BP$11,2,TRUE)</f>
        <v>0</v>
      </c>
      <c r="BH6" s="38">
        <f t="shared" ref="BH6:BM6" si="14">VLOOKUP(BA6,$BO$2:$BP$11,2,TRUE)</f>
        <v>0</v>
      </c>
      <c r="BI6" s="38">
        <f t="shared" si="14"/>
        <v>0</v>
      </c>
      <c r="BJ6" s="38">
        <f t="shared" si="14"/>
        <v>0</v>
      </c>
      <c r="BK6" s="38">
        <f t="shared" si="14"/>
        <v>0</v>
      </c>
      <c r="BL6" s="38">
        <f t="shared" si="14"/>
        <v>0</v>
      </c>
      <c r="BM6" s="38">
        <f t="shared" si="14"/>
        <v>0</v>
      </c>
      <c r="BO6">
        <f t="shared" si="4"/>
        <v>6500</v>
      </c>
      <c r="BP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4.0000000000000001E-3</v>
      </c>
      <c r="F7" s="181">
        <v>8.0000000000000002E-3</v>
      </c>
      <c r="G7" s="181">
        <v>7.0000000000000001E-3</v>
      </c>
      <c r="H7" s="181">
        <v>1.4999999999999999E-2</v>
      </c>
      <c r="I7" s="181">
        <v>2.1999999999999999E-2</v>
      </c>
      <c r="J7" s="181">
        <v>4.5999999999999999E-2</v>
      </c>
      <c r="K7" s="181">
        <v>4.0000000000000001E-3</v>
      </c>
      <c r="L7" s="41">
        <f t="shared" ca="1" si="5"/>
        <v>0</v>
      </c>
      <c r="M7" s="42">
        <f t="shared" si="6"/>
        <v>0</v>
      </c>
      <c r="N7" s="43">
        <f t="shared" si="6"/>
        <v>0</v>
      </c>
      <c r="O7" s="43">
        <f t="shared" si="6"/>
        <v>0</v>
      </c>
      <c r="P7" s="43">
        <f t="shared" si="6"/>
        <v>0</v>
      </c>
      <c r="Q7" s="43">
        <f t="shared" si="6"/>
        <v>0</v>
      </c>
      <c r="R7" s="43">
        <f t="shared" si="6"/>
        <v>0</v>
      </c>
      <c r="S7" s="44">
        <f t="shared" si="6"/>
        <v>0</v>
      </c>
      <c r="T7" s="185">
        <f t="shared" ca="1" si="7"/>
        <v>0</v>
      </c>
      <c r="U7" s="46">
        <v>4000</v>
      </c>
      <c r="V7" s="46">
        <v>4000</v>
      </c>
      <c r="W7" s="46">
        <v>4000</v>
      </c>
      <c r="X7" s="46">
        <v>4000</v>
      </c>
      <c r="Y7" s="46">
        <v>4000</v>
      </c>
      <c r="Z7" s="46">
        <v>4000</v>
      </c>
      <c r="AA7" s="46">
        <v>4000</v>
      </c>
      <c r="AB7" s="184">
        <f t="shared" ca="1" si="8"/>
        <v>0</v>
      </c>
      <c r="AC7" s="50">
        <f t="shared" ca="1" si="8"/>
        <v>0</v>
      </c>
      <c r="AD7" s="50">
        <f t="shared" ca="1" si="8"/>
        <v>0</v>
      </c>
      <c r="AE7" s="50">
        <f t="shared" ca="1" si="8"/>
        <v>0</v>
      </c>
      <c r="AF7" s="50">
        <f t="shared" ca="1" si="8"/>
        <v>0</v>
      </c>
      <c r="AG7" s="50">
        <f t="shared" ca="1" si="8"/>
        <v>0</v>
      </c>
      <c r="AH7" s="51">
        <f t="shared" ca="1" si="8"/>
        <v>0</v>
      </c>
      <c r="AI7" s="35">
        <f t="shared" ca="1" si="9"/>
        <v>0</v>
      </c>
      <c r="AJ7" s="49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1">
        <f t="shared" ca="1" si="10"/>
        <v>0</v>
      </c>
      <c r="AQ7" s="36">
        <f t="shared" ca="1" si="11"/>
        <v>0</v>
      </c>
      <c r="AR7" s="49" t="str">
        <f t="shared" ca="1" si="12"/>
        <v/>
      </c>
      <c r="AS7" s="50" t="str">
        <f t="shared" ca="1" si="12"/>
        <v/>
      </c>
      <c r="AT7" s="50" t="str">
        <f t="shared" ca="1" si="12"/>
        <v/>
      </c>
      <c r="AU7" s="50" t="str">
        <f t="shared" ca="1" si="12"/>
        <v/>
      </c>
      <c r="AV7" s="50" t="str">
        <f t="shared" ca="1" si="12"/>
        <v/>
      </c>
      <c r="AW7" s="50" t="str">
        <f t="shared" ca="1" si="12"/>
        <v/>
      </c>
      <c r="AX7" s="51" t="str">
        <f t="shared" ca="1" si="12"/>
        <v/>
      </c>
      <c r="AY7" s="52" t="str">
        <f t="shared" ca="1" si="12"/>
        <v/>
      </c>
      <c r="AZ7" s="37">
        <f t="shared" si="13"/>
        <v>166666.66666666666</v>
      </c>
      <c r="BA7" s="37">
        <f t="shared" si="13"/>
        <v>83333.333333333328</v>
      </c>
      <c r="BB7" s="37">
        <f t="shared" si="13"/>
        <v>95238.095238095237</v>
      </c>
      <c r="BC7" s="37">
        <f t="shared" si="13"/>
        <v>44444.444444444445</v>
      </c>
      <c r="BD7" s="37">
        <f t="shared" si="13"/>
        <v>30303.030303030304</v>
      </c>
      <c r="BE7" s="37">
        <f t="shared" si="13"/>
        <v>14492.753623188406</v>
      </c>
      <c r="BF7" s="37">
        <f t="shared" si="13"/>
        <v>166666.66666666666</v>
      </c>
      <c r="BG7" s="38"/>
      <c r="BH7" s="38"/>
      <c r="BI7" s="38"/>
      <c r="BJ7" s="38"/>
      <c r="BK7" s="38"/>
      <c r="BL7" s="38"/>
      <c r="BM7" s="38"/>
      <c r="BO7">
        <f t="shared" si="4"/>
        <v>7000</v>
      </c>
      <c r="BP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2E-3</v>
      </c>
      <c r="F8" s="181">
        <v>3.0000000000000001E-3</v>
      </c>
      <c r="G8" s="181">
        <v>0</v>
      </c>
      <c r="H8" s="181">
        <v>2E-3</v>
      </c>
      <c r="I8" s="181">
        <v>1.6E-2</v>
      </c>
      <c r="J8" s="181">
        <v>3.0000000000000001E-3</v>
      </c>
      <c r="K8" s="181">
        <v>2E-3</v>
      </c>
      <c r="L8" s="41">
        <f t="shared" ca="1" si="5"/>
        <v>0</v>
      </c>
      <c r="M8" s="42">
        <f t="shared" si="6"/>
        <v>0</v>
      </c>
      <c r="N8" s="43">
        <f t="shared" si="6"/>
        <v>0</v>
      </c>
      <c r="O8" s="43">
        <f t="shared" si="6"/>
        <v>0</v>
      </c>
      <c r="P8" s="43">
        <f t="shared" si="6"/>
        <v>0</v>
      </c>
      <c r="Q8" s="43">
        <f t="shared" si="6"/>
        <v>0</v>
      </c>
      <c r="R8" s="43">
        <f t="shared" si="6"/>
        <v>0</v>
      </c>
      <c r="S8" s="44">
        <f t="shared" si="6"/>
        <v>0</v>
      </c>
      <c r="T8" s="185">
        <f t="shared" ca="1" si="7"/>
        <v>0</v>
      </c>
      <c r="U8" s="46">
        <v>4000</v>
      </c>
      <c r="V8" s="46">
        <v>4000</v>
      </c>
      <c r="W8" s="46">
        <v>4000</v>
      </c>
      <c r="X8" s="46">
        <v>4000</v>
      </c>
      <c r="Y8" s="46">
        <v>4000</v>
      </c>
      <c r="Z8" s="46">
        <v>4000</v>
      </c>
      <c r="AA8" s="46">
        <v>4000</v>
      </c>
      <c r="AB8" s="184">
        <f t="shared" ca="1" si="8"/>
        <v>0</v>
      </c>
      <c r="AC8" s="50">
        <f t="shared" ca="1" si="8"/>
        <v>0</v>
      </c>
      <c r="AD8" s="50">
        <f t="shared" ca="1" si="8"/>
        <v>0</v>
      </c>
      <c r="AE8" s="50">
        <f t="shared" ca="1" si="8"/>
        <v>0</v>
      </c>
      <c r="AF8" s="50">
        <f t="shared" ca="1" si="8"/>
        <v>0</v>
      </c>
      <c r="AG8" s="50">
        <f t="shared" ca="1" si="8"/>
        <v>0</v>
      </c>
      <c r="AH8" s="51">
        <f t="shared" ca="1" si="8"/>
        <v>0</v>
      </c>
      <c r="AI8" s="35">
        <f t="shared" ca="1" si="9"/>
        <v>0</v>
      </c>
      <c r="AJ8" s="49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1">
        <f t="shared" ca="1" si="10"/>
        <v>0</v>
      </c>
      <c r="AQ8" s="36">
        <f t="shared" ca="1" si="11"/>
        <v>0</v>
      </c>
      <c r="AR8" s="49" t="str">
        <f t="shared" ca="1" si="12"/>
        <v/>
      </c>
      <c r="AS8" s="50" t="str">
        <f t="shared" ca="1" si="12"/>
        <v/>
      </c>
      <c r="AT8" s="50" t="str">
        <f t="shared" ca="1" si="12"/>
        <v/>
      </c>
      <c r="AU8" s="50" t="str">
        <f t="shared" ca="1" si="12"/>
        <v/>
      </c>
      <c r="AV8" s="50" t="str">
        <f t="shared" ca="1" si="12"/>
        <v/>
      </c>
      <c r="AW8" s="50" t="str">
        <f t="shared" ca="1" si="12"/>
        <v/>
      </c>
      <c r="AX8" s="51" t="str">
        <f t="shared" ca="1" si="12"/>
        <v/>
      </c>
      <c r="AY8" s="52" t="str">
        <f t="shared" ca="1" si="12"/>
        <v/>
      </c>
      <c r="AZ8" s="37">
        <f t="shared" si="13"/>
        <v>333333.33333333331</v>
      </c>
      <c r="BA8" s="37">
        <f t="shared" si="13"/>
        <v>222222.22222222222</v>
      </c>
      <c r="BB8" s="37" t="str">
        <f t="shared" si="13"/>
        <v>0</v>
      </c>
      <c r="BC8" s="37">
        <f t="shared" si="13"/>
        <v>333333.33333333331</v>
      </c>
      <c r="BD8" s="37">
        <f t="shared" si="13"/>
        <v>41666.666666666664</v>
      </c>
      <c r="BE8" s="37">
        <f t="shared" si="13"/>
        <v>222222.22222222222</v>
      </c>
      <c r="BF8" s="37">
        <f t="shared" si="13"/>
        <v>333333.33333333331</v>
      </c>
      <c r="BG8" s="38"/>
      <c r="BH8" s="38"/>
      <c r="BI8" s="38"/>
      <c r="BJ8" s="38"/>
      <c r="BK8" s="38"/>
      <c r="BL8" s="38"/>
      <c r="BM8" s="38"/>
      <c r="BO8">
        <f t="shared" si="4"/>
        <v>7500</v>
      </c>
      <c r="BP8">
        <v>0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2E-3</v>
      </c>
      <c r="F9" s="181">
        <v>4.8000000000000001E-2</v>
      </c>
      <c r="G9" s="181">
        <v>4.0000000000000001E-3</v>
      </c>
      <c r="H9" s="181">
        <v>1E-3</v>
      </c>
      <c r="I9" s="181">
        <v>2.7E-2</v>
      </c>
      <c r="J9" s="181">
        <v>8.9999999999999993E-3</v>
      </c>
      <c r="K9" s="181">
        <v>0</v>
      </c>
      <c r="L9" s="41">
        <f t="shared" ca="1" si="5"/>
        <v>0</v>
      </c>
      <c r="M9" s="42">
        <f t="shared" si="6"/>
        <v>0</v>
      </c>
      <c r="N9" s="43">
        <f t="shared" si="6"/>
        <v>0</v>
      </c>
      <c r="O9" s="43">
        <f t="shared" si="6"/>
        <v>0</v>
      </c>
      <c r="P9" s="43">
        <f t="shared" si="6"/>
        <v>0</v>
      </c>
      <c r="Q9" s="43">
        <f t="shared" si="6"/>
        <v>0</v>
      </c>
      <c r="R9" s="43">
        <f t="shared" si="6"/>
        <v>0</v>
      </c>
      <c r="S9" s="44">
        <f t="shared" si="6"/>
        <v>0</v>
      </c>
      <c r="T9" s="185">
        <f t="shared" ca="1" si="7"/>
        <v>0</v>
      </c>
      <c r="U9" s="46">
        <v>4000</v>
      </c>
      <c r="V9" s="46">
        <v>4000</v>
      </c>
      <c r="W9" s="46">
        <v>4000</v>
      </c>
      <c r="X9" s="46">
        <v>4000</v>
      </c>
      <c r="Y9" s="46">
        <v>4000</v>
      </c>
      <c r="Z9" s="46">
        <v>4000</v>
      </c>
      <c r="AA9" s="46">
        <v>4000</v>
      </c>
      <c r="AB9" s="184">
        <f t="shared" ca="1" si="8"/>
        <v>0</v>
      </c>
      <c r="AC9" s="50">
        <f t="shared" ca="1" si="8"/>
        <v>0</v>
      </c>
      <c r="AD9" s="50">
        <f t="shared" ca="1" si="8"/>
        <v>0</v>
      </c>
      <c r="AE9" s="50">
        <f t="shared" ca="1" si="8"/>
        <v>0</v>
      </c>
      <c r="AF9" s="50">
        <f t="shared" ca="1" si="8"/>
        <v>0</v>
      </c>
      <c r="AG9" s="50">
        <f t="shared" ca="1" si="8"/>
        <v>0</v>
      </c>
      <c r="AH9" s="51">
        <f t="shared" ca="1" si="8"/>
        <v>0</v>
      </c>
      <c r="AI9" s="35">
        <f t="shared" ca="1" si="9"/>
        <v>0</v>
      </c>
      <c r="AJ9" s="49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1">
        <f t="shared" ca="1" si="10"/>
        <v>0</v>
      </c>
      <c r="AQ9" s="36">
        <f t="shared" ca="1" si="11"/>
        <v>0</v>
      </c>
      <c r="AR9" s="49" t="str">
        <f t="shared" ca="1" si="12"/>
        <v/>
      </c>
      <c r="AS9" s="50" t="str">
        <f t="shared" ca="1" si="12"/>
        <v/>
      </c>
      <c r="AT9" s="50" t="str">
        <f t="shared" ca="1" si="12"/>
        <v/>
      </c>
      <c r="AU9" s="50" t="str">
        <f t="shared" ca="1" si="12"/>
        <v/>
      </c>
      <c r="AV9" s="50" t="str">
        <f t="shared" ca="1" si="12"/>
        <v/>
      </c>
      <c r="AW9" s="50" t="str">
        <f t="shared" ca="1" si="12"/>
        <v/>
      </c>
      <c r="AX9" s="51" t="str">
        <f t="shared" ca="1" si="12"/>
        <v/>
      </c>
      <c r="AY9" s="52" t="str">
        <f t="shared" ca="1" si="12"/>
        <v/>
      </c>
      <c r="AZ9" s="37">
        <f t="shared" si="13"/>
        <v>333333.33333333331</v>
      </c>
      <c r="BA9" s="37">
        <f t="shared" si="13"/>
        <v>13888.888888888889</v>
      </c>
      <c r="BB9" s="37">
        <f t="shared" si="13"/>
        <v>166666.66666666666</v>
      </c>
      <c r="BC9" s="37">
        <f t="shared" si="13"/>
        <v>666666.66666666663</v>
      </c>
      <c r="BD9" s="37">
        <f t="shared" si="13"/>
        <v>24691.358024691355</v>
      </c>
      <c r="BE9" s="37">
        <f t="shared" si="13"/>
        <v>74074.074074074073</v>
      </c>
      <c r="BF9" s="37" t="str">
        <f t="shared" si="13"/>
        <v>0</v>
      </c>
      <c r="BG9" s="38"/>
      <c r="BH9" s="38"/>
      <c r="BI9" s="38"/>
      <c r="BJ9" s="38"/>
      <c r="BK9" s="38"/>
      <c r="BL9" s="38"/>
      <c r="BM9" s="38"/>
      <c r="BO9">
        <f t="shared" si="4"/>
        <v>8000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1E-3</v>
      </c>
      <c r="F10" s="181">
        <v>0</v>
      </c>
      <c r="G10" s="181">
        <v>0</v>
      </c>
      <c r="H10" s="181">
        <v>1.0999999999999999E-2</v>
      </c>
      <c r="I10" s="181">
        <v>0</v>
      </c>
      <c r="J10" s="181">
        <v>6.0000000000000001E-3</v>
      </c>
      <c r="K10" s="181">
        <v>2E-3</v>
      </c>
      <c r="L10" s="41">
        <f t="shared" ca="1" si="5"/>
        <v>0</v>
      </c>
      <c r="M10" s="42">
        <f t="shared" si="6"/>
        <v>0</v>
      </c>
      <c r="N10" s="43">
        <f t="shared" si="6"/>
        <v>0</v>
      </c>
      <c r="O10" s="43">
        <f t="shared" si="6"/>
        <v>0</v>
      </c>
      <c r="P10" s="43">
        <f t="shared" si="6"/>
        <v>0</v>
      </c>
      <c r="Q10" s="43">
        <f t="shared" si="6"/>
        <v>0</v>
      </c>
      <c r="R10" s="43">
        <f t="shared" si="6"/>
        <v>0</v>
      </c>
      <c r="S10" s="44">
        <f t="shared" si="6"/>
        <v>0</v>
      </c>
      <c r="T10" s="185">
        <f t="shared" ca="1" si="7"/>
        <v>0</v>
      </c>
      <c r="U10" s="46">
        <v>4000</v>
      </c>
      <c r="V10" s="46">
        <v>4000</v>
      </c>
      <c r="W10" s="46">
        <v>4000</v>
      </c>
      <c r="X10" s="46">
        <v>4000</v>
      </c>
      <c r="Y10" s="46">
        <v>4000</v>
      </c>
      <c r="Z10" s="46">
        <v>4000</v>
      </c>
      <c r="AA10" s="46">
        <v>4000</v>
      </c>
      <c r="AB10" s="184">
        <f t="shared" ca="1" si="8"/>
        <v>0</v>
      </c>
      <c r="AC10" s="50">
        <f t="shared" ca="1" si="8"/>
        <v>0</v>
      </c>
      <c r="AD10" s="50">
        <f t="shared" ca="1" si="8"/>
        <v>0</v>
      </c>
      <c r="AE10" s="50">
        <f t="shared" ca="1" si="8"/>
        <v>0</v>
      </c>
      <c r="AF10" s="50">
        <f t="shared" ca="1" si="8"/>
        <v>0</v>
      </c>
      <c r="AG10" s="50">
        <f t="shared" ca="1" si="8"/>
        <v>0</v>
      </c>
      <c r="AH10" s="51">
        <f t="shared" ca="1" si="8"/>
        <v>0</v>
      </c>
      <c r="AI10" s="35">
        <f t="shared" ca="1" si="9"/>
        <v>0</v>
      </c>
      <c r="AJ10" s="49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1">
        <f t="shared" ca="1" si="10"/>
        <v>0</v>
      </c>
      <c r="AQ10" s="36">
        <f t="shared" ca="1" si="11"/>
        <v>0</v>
      </c>
      <c r="AR10" s="49" t="str">
        <f t="shared" ca="1" si="12"/>
        <v/>
      </c>
      <c r="AS10" s="50" t="str">
        <f t="shared" ca="1" si="12"/>
        <v/>
      </c>
      <c r="AT10" s="50" t="str">
        <f t="shared" ca="1" si="12"/>
        <v/>
      </c>
      <c r="AU10" s="50" t="str">
        <f t="shared" ca="1" si="12"/>
        <v/>
      </c>
      <c r="AV10" s="50" t="str">
        <f t="shared" ca="1" si="12"/>
        <v/>
      </c>
      <c r="AW10" s="50" t="str">
        <f t="shared" ca="1" si="12"/>
        <v/>
      </c>
      <c r="AX10" s="51" t="str">
        <f t="shared" ca="1" si="12"/>
        <v/>
      </c>
      <c r="AY10" s="52" t="str">
        <f t="shared" ca="1" si="12"/>
        <v/>
      </c>
      <c r="AZ10" s="37">
        <f t="shared" si="13"/>
        <v>666666.66666666663</v>
      </c>
      <c r="BA10" s="37" t="str">
        <f t="shared" si="13"/>
        <v>0</v>
      </c>
      <c r="BB10" s="37" t="str">
        <f t="shared" si="13"/>
        <v>0</v>
      </c>
      <c r="BC10" s="37">
        <f t="shared" si="13"/>
        <v>60606.060606060608</v>
      </c>
      <c r="BD10" s="37" t="str">
        <f t="shared" si="13"/>
        <v>0</v>
      </c>
      <c r="BE10" s="37">
        <f t="shared" si="13"/>
        <v>111111.11111111111</v>
      </c>
      <c r="BF10" s="37">
        <f t="shared" si="13"/>
        <v>333333.33333333331</v>
      </c>
      <c r="BG10" s="38"/>
      <c r="BH10" s="38"/>
      <c r="BI10" s="38"/>
      <c r="BJ10" s="38"/>
      <c r="BK10" s="38"/>
      <c r="BL10" s="38"/>
      <c r="BM10" s="38"/>
      <c r="BO10">
        <f t="shared" si="4"/>
        <v>8500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3.0000000000000001E-3</v>
      </c>
      <c r="F11" s="181">
        <v>0</v>
      </c>
      <c r="G11" s="181">
        <v>0</v>
      </c>
      <c r="H11" s="181">
        <v>2E-3</v>
      </c>
      <c r="I11" s="181">
        <v>4.0000000000000001E-3</v>
      </c>
      <c r="J11" s="181">
        <v>4.0000000000000001E-3</v>
      </c>
      <c r="K11" s="181">
        <v>3.0000000000000001E-3</v>
      </c>
      <c r="L11" s="41">
        <f t="shared" ca="1" si="5"/>
        <v>0</v>
      </c>
      <c r="M11" s="42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4">
        <f t="shared" si="6"/>
        <v>0</v>
      </c>
      <c r="T11" s="185">
        <f t="shared" ca="1" si="7"/>
        <v>0</v>
      </c>
      <c r="U11" s="46">
        <v>4000</v>
      </c>
      <c r="V11" s="46">
        <v>4000</v>
      </c>
      <c r="W11" s="46">
        <v>4000</v>
      </c>
      <c r="X11" s="46">
        <v>4000</v>
      </c>
      <c r="Y11" s="46">
        <v>4000</v>
      </c>
      <c r="Z11" s="46">
        <v>4000</v>
      </c>
      <c r="AA11" s="46">
        <v>4000</v>
      </c>
      <c r="AB11" s="184">
        <f t="shared" ca="1" si="8"/>
        <v>0</v>
      </c>
      <c r="AC11" s="50">
        <f t="shared" ca="1" si="8"/>
        <v>0</v>
      </c>
      <c r="AD11" s="50">
        <f t="shared" ca="1" si="8"/>
        <v>0</v>
      </c>
      <c r="AE11" s="50">
        <f t="shared" ca="1" si="8"/>
        <v>0</v>
      </c>
      <c r="AF11" s="50">
        <f t="shared" ca="1" si="8"/>
        <v>0</v>
      </c>
      <c r="AG11" s="50">
        <f t="shared" ca="1" si="8"/>
        <v>0</v>
      </c>
      <c r="AH11" s="51">
        <f t="shared" ca="1" si="8"/>
        <v>0</v>
      </c>
      <c r="AI11" s="35">
        <f t="shared" ca="1" si="9"/>
        <v>0</v>
      </c>
      <c r="AJ11" s="49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1">
        <f t="shared" ca="1" si="10"/>
        <v>0</v>
      </c>
      <c r="AQ11" s="36">
        <f t="shared" ca="1" si="11"/>
        <v>0</v>
      </c>
      <c r="AR11" s="49" t="str">
        <f t="shared" ca="1" si="12"/>
        <v/>
      </c>
      <c r="AS11" s="50" t="str">
        <f t="shared" ca="1" si="12"/>
        <v/>
      </c>
      <c r="AT11" s="50" t="str">
        <f t="shared" ca="1" si="12"/>
        <v/>
      </c>
      <c r="AU11" s="50" t="str">
        <f t="shared" ca="1" si="12"/>
        <v/>
      </c>
      <c r="AV11" s="50" t="str">
        <f t="shared" ca="1" si="12"/>
        <v/>
      </c>
      <c r="AW11" s="50" t="str">
        <f t="shared" ca="1" si="12"/>
        <v/>
      </c>
      <c r="AX11" s="51" t="str">
        <f t="shared" ca="1" si="12"/>
        <v/>
      </c>
      <c r="AY11" s="52" t="str">
        <f t="shared" ca="1" si="12"/>
        <v/>
      </c>
      <c r="AZ11" s="37">
        <f t="shared" si="13"/>
        <v>222222.22222222222</v>
      </c>
      <c r="BA11" s="37" t="str">
        <f t="shared" si="13"/>
        <v>0</v>
      </c>
      <c r="BB11" s="37" t="str">
        <f t="shared" si="13"/>
        <v>0</v>
      </c>
      <c r="BC11" s="37">
        <f t="shared" si="13"/>
        <v>333333.33333333331</v>
      </c>
      <c r="BD11" s="37">
        <f t="shared" si="13"/>
        <v>166666.66666666666</v>
      </c>
      <c r="BE11" s="37">
        <f t="shared" si="13"/>
        <v>166666.66666666666</v>
      </c>
      <c r="BF11" s="37">
        <f t="shared" si="13"/>
        <v>222222.22222222222</v>
      </c>
      <c r="BG11" s="38"/>
      <c r="BH11" s="38"/>
      <c r="BI11" s="38"/>
      <c r="BJ11" s="38"/>
      <c r="BK11" s="38"/>
      <c r="BL11" s="38"/>
      <c r="BM11" s="38"/>
      <c r="BO11">
        <f t="shared" si="4"/>
        <v>9000</v>
      </c>
      <c r="BP11">
        <v>0</v>
      </c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1E-3</v>
      </c>
      <c r="F12" s="181">
        <v>1E-3</v>
      </c>
      <c r="G12" s="181">
        <v>1E-3</v>
      </c>
      <c r="H12" s="181">
        <v>7.0000000000000001E-3</v>
      </c>
      <c r="I12" s="181">
        <v>3.0000000000000001E-3</v>
      </c>
      <c r="J12" s="181">
        <v>3.5999999999999997E-2</v>
      </c>
      <c r="K12" s="181">
        <v>3.0000000000000001E-3</v>
      </c>
      <c r="L12" s="41">
        <f t="shared" ca="1" si="5"/>
        <v>0</v>
      </c>
      <c r="M12" s="42">
        <f t="shared" si="6"/>
        <v>0</v>
      </c>
      <c r="N12" s="43">
        <f t="shared" si="6"/>
        <v>0</v>
      </c>
      <c r="O12" s="43">
        <f t="shared" si="6"/>
        <v>0</v>
      </c>
      <c r="P12" s="43">
        <f t="shared" si="6"/>
        <v>0</v>
      </c>
      <c r="Q12" s="43">
        <f t="shared" si="6"/>
        <v>0</v>
      </c>
      <c r="R12" s="43">
        <f t="shared" si="6"/>
        <v>0</v>
      </c>
      <c r="S12" s="44">
        <f t="shared" si="6"/>
        <v>0</v>
      </c>
      <c r="T12" s="185">
        <f t="shared" ca="1" si="7"/>
        <v>0</v>
      </c>
      <c r="U12" s="46">
        <v>4000</v>
      </c>
      <c r="V12" s="46">
        <v>4000</v>
      </c>
      <c r="W12" s="46">
        <v>4000</v>
      </c>
      <c r="X12" s="46">
        <v>4000</v>
      </c>
      <c r="Y12" s="46">
        <v>4000</v>
      </c>
      <c r="Z12" s="46">
        <v>4000</v>
      </c>
      <c r="AA12" s="46">
        <v>4000</v>
      </c>
      <c r="AB12" s="184">
        <f t="shared" ca="1" si="8"/>
        <v>0</v>
      </c>
      <c r="AC12" s="50">
        <f t="shared" ca="1" si="8"/>
        <v>0</v>
      </c>
      <c r="AD12" s="50">
        <f t="shared" ca="1" si="8"/>
        <v>0</v>
      </c>
      <c r="AE12" s="50">
        <f t="shared" ca="1" si="8"/>
        <v>0</v>
      </c>
      <c r="AF12" s="50">
        <f t="shared" ca="1" si="8"/>
        <v>0</v>
      </c>
      <c r="AG12" s="50">
        <f t="shared" ca="1" si="8"/>
        <v>0</v>
      </c>
      <c r="AH12" s="51">
        <f t="shared" ca="1" si="8"/>
        <v>0</v>
      </c>
      <c r="AI12" s="35">
        <f t="shared" ca="1" si="9"/>
        <v>0</v>
      </c>
      <c r="AJ12" s="49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1">
        <f t="shared" ca="1" si="10"/>
        <v>0</v>
      </c>
      <c r="AQ12" s="36">
        <f t="shared" ca="1" si="11"/>
        <v>0</v>
      </c>
      <c r="AR12" s="49" t="str">
        <f t="shared" ca="1" si="12"/>
        <v/>
      </c>
      <c r="AS12" s="50" t="str">
        <f t="shared" ca="1" si="12"/>
        <v/>
      </c>
      <c r="AT12" s="50" t="str">
        <f t="shared" ca="1" si="12"/>
        <v/>
      </c>
      <c r="AU12" s="50" t="str">
        <f t="shared" ca="1" si="12"/>
        <v/>
      </c>
      <c r="AV12" s="50" t="str">
        <f t="shared" ca="1" si="12"/>
        <v/>
      </c>
      <c r="AW12" s="50" t="str">
        <f t="shared" ca="1" si="12"/>
        <v/>
      </c>
      <c r="AX12" s="51" t="str">
        <f t="shared" ca="1" si="12"/>
        <v/>
      </c>
      <c r="AY12" s="52" t="str">
        <f t="shared" ca="1" si="12"/>
        <v/>
      </c>
      <c r="AZ12" s="37">
        <f t="shared" si="13"/>
        <v>666666.66666666663</v>
      </c>
      <c r="BA12" s="37">
        <f t="shared" si="13"/>
        <v>666666.66666666663</v>
      </c>
      <c r="BB12" s="37">
        <f t="shared" si="13"/>
        <v>666666.66666666663</v>
      </c>
      <c r="BC12" s="37">
        <f t="shared" si="13"/>
        <v>95238.095238095237</v>
      </c>
      <c r="BD12" s="37">
        <f t="shared" si="13"/>
        <v>222222.22222222222</v>
      </c>
      <c r="BE12" s="37">
        <f t="shared" si="13"/>
        <v>18518.518518518518</v>
      </c>
      <c r="BF12" s="37">
        <f t="shared" si="13"/>
        <v>222222.22222222222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3.1E-2</v>
      </c>
      <c r="F13" s="181">
        <v>2.5999999999999999E-2</v>
      </c>
      <c r="G13" s="181">
        <v>9.7000000000000003E-2</v>
      </c>
      <c r="H13" s="181">
        <v>6.4000000000000001E-2</v>
      </c>
      <c r="I13" s="181">
        <v>4.7E-2</v>
      </c>
      <c r="J13" s="181">
        <v>0.05</v>
      </c>
      <c r="K13" s="181">
        <v>7.1999999999999995E-2</v>
      </c>
      <c r="L13" s="41">
        <f t="shared" ca="1" si="5"/>
        <v>0</v>
      </c>
      <c r="M13" s="42">
        <f t="shared" si="6"/>
        <v>0</v>
      </c>
      <c r="N13" s="43">
        <f t="shared" si="6"/>
        <v>0</v>
      </c>
      <c r="O13" s="43">
        <f t="shared" si="6"/>
        <v>0</v>
      </c>
      <c r="P13" s="43">
        <f t="shared" si="6"/>
        <v>0</v>
      </c>
      <c r="Q13" s="43">
        <f t="shared" si="6"/>
        <v>0</v>
      </c>
      <c r="R13" s="43">
        <f t="shared" si="6"/>
        <v>0</v>
      </c>
      <c r="S13" s="44">
        <f t="shared" si="6"/>
        <v>0</v>
      </c>
      <c r="T13" s="185">
        <f t="shared" ca="1" si="7"/>
        <v>0</v>
      </c>
      <c r="U13" s="46">
        <v>4000</v>
      </c>
      <c r="V13" s="46">
        <v>4000</v>
      </c>
      <c r="W13" s="46">
        <v>4000</v>
      </c>
      <c r="X13" s="46">
        <v>4000</v>
      </c>
      <c r="Y13" s="46">
        <v>4000</v>
      </c>
      <c r="Z13" s="46">
        <v>4000</v>
      </c>
      <c r="AA13" s="46">
        <v>4000</v>
      </c>
      <c r="AB13" s="184">
        <f t="shared" ca="1" si="8"/>
        <v>0</v>
      </c>
      <c r="AC13" s="50">
        <f t="shared" ca="1" si="8"/>
        <v>0</v>
      </c>
      <c r="AD13" s="50">
        <f t="shared" ca="1" si="8"/>
        <v>0</v>
      </c>
      <c r="AE13" s="50">
        <f t="shared" ca="1" si="8"/>
        <v>0</v>
      </c>
      <c r="AF13" s="50">
        <f t="shared" ca="1" si="8"/>
        <v>0</v>
      </c>
      <c r="AG13" s="50">
        <f t="shared" ca="1" si="8"/>
        <v>0</v>
      </c>
      <c r="AH13" s="51">
        <f t="shared" ca="1" si="8"/>
        <v>0</v>
      </c>
      <c r="AI13" s="35">
        <f t="shared" ca="1" si="9"/>
        <v>0</v>
      </c>
      <c r="AJ13" s="49">
        <f t="shared" ca="1" si="10"/>
        <v>0</v>
      </c>
      <c r="AK13" s="50">
        <f t="shared" ca="1" si="10"/>
        <v>0</v>
      </c>
      <c r="AL13" s="50">
        <f t="shared" ca="1" si="10"/>
        <v>0</v>
      </c>
      <c r="AM13" s="50">
        <f t="shared" ca="1" si="10"/>
        <v>0</v>
      </c>
      <c r="AN13" s="50">
        <f t="shared" ca="1" si="10"/>
        <v>0</v>
      </c>
      <c r="AO13" s="50">
        <f t="shared" ca="1" si="10"/>
        <v>0</v>
      </c>
      <c r="AP13" s="51">
        <f t="shared" ca="1" si="10"/>
        <v>0</v>
      </c>
      <c r="AQ13" s="36">
        <f t="shared" ca="1" si="11"/>
        <v>0</v>
      </c>
      <c r="AR13" s="49" t="str">
        <f t="shared" ca="1" si="12"/>
        <v/>
      </c>
      <c r="AS13" s="50" t="str">
        <f t="shared" ca="1" si="12"/>
        <v/>
      </c>
      <c r="AT13" s="50" t="str">
        <f t="shared" ca="1" si="12"/>
        <v/>
      </c>
      <c r="AU13" s="50" t="str">
        <f t="shared" ca="1" si="12"/>
        <v/>
      </c>
      <c r="AV13" s="50" t="str">
        <f t="shared" ca="1" si="12"/>
        <v/>
      </c>
      <c r="AW13" s="50" t="str">
        <f t="shared" ca="1" si="12"/>
        <v/>
      </c>
      <c r="AX13" s="51" t="str">
        <f t="shared" ca="1" si="12"/>
        <v/>
      </c>
      <c r="AY13" s="52" t="str">
        <f t="shared" ca="1" si="12"/>
        <v/>
      </c>
      <c r="AZ13" s="37">
        <f t="shared" si="13"/>
        <v>21505.37634408602</v>
      </c>
      <c r="BA13" s="37">
        <f t="shared" si="13"/>
        <v>25641.025641025641</v>
      </c>
      <c r="BB13" s="37">
        <f t="shared" si="13"/>
        <v>6872.8522336769756</v>
      </c>
      <c r="BC13" s="37">
        <f t="shared" si="13"/>
        <v>10416.666666666666</v>
      </c>
      <c r="BD13" s="37">
        <f t="shared" si="13"/>
        <v>14184.397163120566</v>
      </c>
      <c r="BE13" s="37">
        <f t="shared" si="13"/>
        <v>13333.333333333332</v>
      </c>
      <c r="BF13" s="37">
        <f t="shared" si="13"/>
        <v>9259.2592592592591</v>
      </c>
      <c r="BG13" s="38">
        <f t="shared" ref="BG13:BG29" si="15">VLOOKUP(AZ13,$BO$2:$BP$11,2,TRUE)</f>
        <v>0</v>
      </c>
      <c r="BH13" s="38">
        <f t="shared" ref="BH13:BH29" si="16">VLOOKUP(BA13,$BO$2:$BP$11,2,TRUE)</f>
        <v>0</v>
      </c>
      <c r="BI13" s="38">
        <f t="shared" ref="BI13:BI29" si="17">VLOOKUP(BB13,$BO$2:$BP$11,2,TRUE)</f>
        <v>0</v>
      </c>
      <c r="BJ13" s="38">
        <f t="shared" ref="BJ13:BJ29" si="18">VLOOKUP(BC13,$BO$2:$BP$11,2,TRUE)</f>
        <v>0</v>
      </c>
      <c r="BK13" s="38">
        <f t="shared" ref="BK13:BK29" si="19">VLOOKUP(BD13,$BO$2:$BP$11,2,TRUE)</f>
        <v>0</v>
      </c>
      <c r="BL13" s="38">
        <f t="shared" ref="BL13:BL29" si="20">VLOOKUP(BE13,$BO$2:$BP$11,2,TRUE)</f>
        <v>0</v>
      </c>
      <c r="BM13" s="38">
        <f t="shared" ref="BM13:BM29" si="21">VLOOKUP(BF13,$BO$2:$BP$11,2,TRUE)</f>
        <v>0</v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0.01</v>
      </c>
      <c r="F14" s="181">
        <v>6.0000000000000001E-3</v>
      </c>
      <c r="G14" s="181">
        <v>8.1000000000000003E-2</v>
      </c>
      <c r="H14" s="181">
        <v>3.6999999999999998E-2</v>
      </c>
      <c r="I14" s="181">
        <v>9.6000000000000002E-2</v>
      </c>
      <c r="J14" s="181">
        <v>0.05</v>
      </c>
      <c r="K14" s="181">
        <v>1.6E-2</v>
      </c>
      <c r="L14" s="41">
        <f t="shared" ca="1" si="5"/>
        <v>0</v>
      </c>
      <c r="M14" s="42">
        <f t="shared" si="6"/>
        <v>0</v>
      </c>
      <c r="N14" s="43">
        <f t="shared" si="6"/>
        <v>0</v>
      </c>
      <c r="O14" s="43">
        <f t="shared" si="6"/>
        <v>0</v>
      </c>
      <c r="P14" s="43">
        <f t="shared" si="6"/>
        <v>0</v>
      </c>
      <c r="Q14" s="43">
        <f t="shared" si="6"/>
        <v>0</v>
      </c>
      <c r="R14" s="43">
        <f t="shared" si="6"/>
        <v>0</v>
      </c>
      <c r="S14" s="44">
        <f t="shared" si="6"/>
        <v>0</v>
      </c>
      <c r="T14" s="185">
        <f t="shared" ca="1" si="7"/>
        <v>0</v>
      </c>
      <c r="U14" s="46">
        <v>4000</v>
      </c>
      <c r="V14" s="46">
        <v>4000</v>
      </c>
      <c r="W14" s="46">
        <v>4000</v>
      </c>
      <c r="X14" s="46">
        <v>4000</v>
      </c>
      <c r="Y14" s="46">
        <v>4000</v>
      </c>
      <c r="Z14" s="46">
        <v>4000</v>
      </c>
      <c r="AA14" s="46">
        <v>4000</v>
      </c>
      <c r="AB14" s="184">
        <f t="shared" ca="1" si="8"/>
        <v>0</v>
      </c>
      <c r="AC14" s="50">
        <f t="shared" ca="1" si="8"/>
        <v>0</v>
      </c>
      <c r="AD14" s="50">
        <f t="shared" ca="1" si="8"/>
        <v>0</v>
      </c>
      <c r="AE14" s="50">
        <f t="shared" ca="1" si="8"/>
        <v>0</v>
      </c>
      <c r="AF14" s="50">
        <f t="shared" ca="1" si="8"/>
        <v>0</v>
      </c>
      <c r="AG14" s="50">
        <f t="shared" ca="1" si="8"/>
        <v>0</v>
      </c>
      <c r="AH14" s="51">
        <f t="shared" ca="1" si="8"/>
        <v>0</v>
      </c>
      <c r="AI14" s="35">
        <f t="shared" ca="1" si="9"/>
        <v>0</v>
      </c>
      <c r="AJ14" s="49">
        <f t="shared" ca="1" si="10"/>
        <v>0</v>
      </c>
      <c r="AK14" s="50">
        <f t="shared" ca="1" si="10"/>
        <v>0</v>
      </c>
      <c r="AL14" s="50">
        <f t="shared" ca="1" si="10"/>
        <v>0</v>
      </c>
      <c r="AM14" s="50">
        <f t="shared" ca="1" si="10"/>
        <v>0</v>
      </c>
      <c r="AN14" s="50">
        <f t="shared" ca="1" si="10"/>
        <v>0</v>
      </c>
      <c r="AO14" s="50">
        <f t="shared" ca="1" si="10"/>
        <v>0</v>
      </c>
      <c r="AP14" s="51">
        <f t="shared" ca="1" si="10"/>
        <v>0</v>
      </c>
      <c r="AQ14" s="36">
        <f t="shared" ca="1" si="11"/>
        <v>0</v>
      </c>
      <c r="AR14" s="49" t="str">
        <f t="shared" ca="1" si="12"/>
        <v/>
      </c>
      <c r="AS14" s="50" t="str">
        <f t="shared" ca="1" si="12"/>
        <v/>
      </c>
      <c r="AT14" s="50" t="str">
        <f t="shared" ca="1" si="12"/>
        <v/>
      </c>
      <c r="AU14" s="50" t="str">
        <f t="shared" ca="1" si="12"/>
        <v/>
      </c>
      <c r="AV14" s="50" t="str">
        <f t="shared" ca="1" si="12"/>
        <v/>
      </c>
      <c r="AW14" s="50" t="str">
        <f t="shared" ca="1" si="12"/>
        <v/>
      </c>
      <c r="AX14" s="51" t="str">
        <f t="shared" ca="1" si="12"/>
        <v/>
      </c>
      <c r="AY14" s="52" t="str">
        <f t="shared" ca="1" si="12"/>
        <v/>
      </c>
      <c r="AZ14" s="37">
        <f t="shared" si="13"/>
        <v>66666.666666666657</v>
      </c>
      <c r="BA14" s="37">
        <f t="shared" si="13"/>
        <v>111111.11111111111</v>
      </c>
      <c r="BB14" s="37">
        <f t="shared" si="13"/>
        <v>8230.4526748971184</v>
      </c>
      <c r="BC14" s="37">
        <f t="shared" si="13"/>
        <v>18018.018018018018</v>
      </c>
      <c r="BD14" s="37">
        <f t="shared" si="13"/>
        <v>6944.4444444444443</v>
      </c>
      <c r="BE14" s="37">
        <f t="shared" si="13"/>
        <v>13333.333333333332</v>
      </c>
      <c r="BF14" s="37">
        <f t="shared" si="13"/>
        <v>41666.666666666664</v>
      </c>
      <c r="BG14" s="38">
        <f t="shared" si="15"/>
        <v>0</v>
      </c>
      <c r="BH14" s="38">
        <f t="shared" si="16"/>
        <v>0</v>
      </c>
      <c r="BI14" s="38">
        <f t="shared" si="17"/>
        <v>0</v>
      </c>
      <c r="BJ14" s="38">
        <f t="shared" si="18"/>
        <v>0</v>
      </c>
      <c r="BK14" s="38">
        <f t="shared" si="19"/>
        <v>0</v>
      </c>
      <c r="BL14" s="38">
        <f t="shared" si="20"/>
        <v>0</v>
      </c>
      <c r="BM14" s="38">
        <f t="shared" si="21"/>
        <v>0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4.1000000000000002E-2</v>
      </c>
      <c r="F15" s="181">
        <v>4.8000000000000001E-2</v>
      </c>
      <c r="G15" s="181">
        <v>7.6999999999999999E-2</v>
      </c>
      <c r="H15" s="181">
        <v>6.6000000000000003E-2</v>
      </c>
      <c r="I15" s="181">
        <v>4.2000000000000003E-2</v>
      </c>
      <c r="J15" s="181">
        <v>1.4999999999999999E-2</v>
      </c>
      <c r="K15" s="181">
        <v>3.5999999999999997E-2</v>
      </c>
      <c r="L15" s="41">
        <f t="shared" ca="1" si="5"/>
        <v>0</v>
      </c>
      <c r="M15" s="42">
        <f t="shared" si="6"/>
        <v>0</v>
      </c>
      <c r="N15" s="43">
        <f t="shared" si="6"/>
        <v>0</v>
      </c>
      <c r="O15" s="43">
        <f t="shared" si="6"/>
        <v>0</v>
      </c>
      <c r="P15" s="43">
        <f t="shared" si="6"/>
        <v>0</v>
      </c>
      <c r="Q15" s="43">
        <f t="shared" si="6"/>
        <v>0</v>
      </c>
      <c r="R15" s="43">
        <f t="shared" si="6"/>
        <v>0</v>
      </c>
      <c r="S15" s="44">
        <f t="shared" si="6"/>
        <v>0</v>
      </c>
      <c r="T15" s="185">
        <f t="shared" ca="1" si="7"/>
        <v>0</v>
      </c>
      <c r="U15" s="46">
        <v>4000</v>
      </c>
      <c r="V15" s="46">
        <v>4000</v>
      </c>
      <c r="W15" s="46">
        <v>4000</v>
      </c>
      <c r="X15" s="46">
        <v>4000</v>
      </c>
      <c r="Y15" s="46">
        <v>4000</v>
      </c>
      <c r="Z15" s="46">
        <v>4000</v>
      </c>
      <c r="AA15" s="46">
        <v>4000</v>
      </c>
      <c r="AB15" s="184">
        <f t="shared" ca="1" si="8"/>
        <v>0</v>
      </c>
      <c r="AC15" s="50">
        <f t="shared" ca="1" si="8"/>
        <v>0</v>
      </c>
      <c r="AD15" s="50">
        <f t="shared" ca="1" si="8"/>
        <v>0</v>
      </c>
      <c r="AE15" s="50">
        <f t="shared" ca="1" si="8"/>
        <v>0</v>
      </c>
      <c r="AF15" s="50">
        <f t="shared" ca="1" si="8"/>
        <v>0</v>
      </c>
      <c r="AG15" s="50">
        <f t="shared" ca="1" si="8"/>
        <v>0</v>
      </c>
      <c r="AH15" s="51">
        <f t="shared" ca="1" si="8"/>
        <v>0</v>
      </c>
      <c r="AI15" s="35">
        <f t="shared" ca="1" si="9"/>
        <v>0</v>
      </c>
      <c r="AJ15" s="49">
        <f t="shared" ca="1" si="10"/>
        <v>0</v>
      </c>
      <c r="AK15" s="50">
        <f t="shared" ca="1" si="10"/>
        <v>0</v>
      </c>
      <c r="AL15" s="50">
        <f t="shared" ca="1" si="10"/>
        <v>0</v>
      </c>
      <c r="AM15" s="50">
        <f t="shared" ca="1" si="10"/>
        <v>0</v>
      </c>
      <c r="AN15" s="50">
        <f t="shared" ca="1" si="10"/>
        <v>0</v>
      </c>
      <c r="AO15" s="50">
        <f t="shared" ca="1" si="10"/>
        <v>0</v>
      </c>
      <c r="AP15" s="51">
        <f t="shared" ca="1" si="10"/>
        <v>0</v>
      </c>
      <c r="AQ15" s="36">
        <f t="shared" ca="1" si="11"/>
        <v>0</v>
      </c>
      <c r="AR15" s="49" t="str">
        <f t="shared" ca="1" si="12"/>
        <v/>
      </c>
      <c r="AS15" s="50" t="str">
        <f t="shared" ca="1" si="12"/>
        <v/>
      </c>
      <c r="AT15" s="50" t="str">
        <f t="shared" ca="1" si="12"/>
        <v/>
      </c>
      <c r="AU15" s="50" t="str">
        <f t="shared" ca="1" si="12"/>
        <v/>
      </c>
      <c r="AV15" s="50" t="str">
        <f t="shared" ca="1" si="12"/>
        <v/>
      </c>
      <c r="AW15" s="50" t="str">
        <f t="shared" ca="1" si="12"/>
        <v/>
      </c>
      <c r="AX15" s="51" t="str">
        <f t="shared" ca="1" si="12"/>
        <v/>
      </c>
      <c r="AY15" s="52" t="str">
        <f t="shared" ca="1" si="12"/>
        <v/>
      </c>
      <c r="AZ15" s="37">
        <f t="shared" si="13"/>
        <v>16260.162601626014</v>
      </c>
      <c r="BA15" s="37">
        <f t="shared" si="13"/>
        <v>13888.888888888889</v>
      </c>
      <c r="BB15" s="37">
        <f t="shared" si="13"/>
        <v>8658.0086580086572</v>
      </c>
      <c r="BC15" s="37">
        <f t="shared" si="13"/>
        <v>10101.010101010101</v>
      </c>
      <c r="BD15" s="37">
        <f t="shared" si="13"/>
        <v>15873.015873015871</v>
      </c>
      <c r="BE15" s="37">
        <f t="shared" si="13"/>
        <v>44444.444444444445</v>
      </c>
      <c r="BF15" s="37">
        <f t="shared" si="13"/>
        <v>18518.518518518518</v>
      </c>
      <c r="BG15" s="38">
        <f t="shared" si="15"/>
        <v>0</v>
      </c>
      <c r="BH15" s="38">
        <f t="shared" si="16"/>
        <v>0</v>
      </c>
      <c r="BI15" s="38">
        <f t="shared" si="17"/>
        <v>0</v>
      </c>
      <c r="BJ15" s="38">
        <f t="shared" si="18"/>
        <v>0</v>
      </c>
      <c r="BK15" s="38">
        <f t="shared" si="19"/>
        <v>0</v>
      </c>
      <c r="BL15" s="38">
        <f t="shared" si="20"/>
        <v>0</v>
      </c>
      <c r="BM15" s="38">
        <f t="shared" si="21"/>
        <v>0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4.1000000000000002E-2</v>
      </c>
      <c r="F16" s="181">
        <v>1.2999999999999999E-2</v>
      </c>
      <c r="G16" s="181">
        <v>1.4E-2</v>
      </c>
      <c r="H16" s="181">
        <v>2.1000000000000001E-2</v>
      </c>
      <c r="I16" s="181">
        <v>6.0000000000000001E-3</v>
      </c>
      <c r="J16" s="181">
        <v>2.1000000000000001E-2</v>
      </c>
      <c r="K16" s="181">
        <v>0.04</v>
      </c>
      <c r="L16" s="41">
        <f t="shared" ca="1" si="5"/>
        <v>0</v>
      </c>
      <c r="M16" s="42">
        <f t="shared" si="6"/>
        <v>0</v>
      </c>
      <c r="N16" s="43">
        <f t="shared" si="6"/>
        <v>0</v>
      </c>
      <c r="O16" s="43">
        <f t="shared" si="6"/>
        <v>0</v>
      </c>
      <c r="P16" s="43">
        <f t="shared" si="6"/>
        <v>0</v>
      </c>
      <c r="Q16" s="43">
        <f t="shared" si="6"/>
        <v>0</v>
      </c>
      <c r="R16" s="43">
        <f t="shared" si="6"/>
        <v>0</v>
      </c>
      <c r="S16" s="44">
        <f t="shared" si="6"/>
        <v>0</v>
      </c>
      <c r="T16" s="185">
        <f t="shared" ca="1" si="7"/>
        <v>0</v>
      </c>
      <c r="U16" s="46">
        <v>4000</v>
      </c>
      <c r="V16" s="46">
        <v>4000</v>
      </c>
      <c r="W16" s="46">
        <v>4000</v>
      </c>
      <c r="X16" s="46">
        <v>4000</v>
      </c>
      <c r="Y16" s="46">
        <v>4000</v>
      </c>
      <c r="Z16" s="46">
        <v>4000</v>
      </c>
      <c r="AA16" s="46">
        <v>4000</v>
      </c>
      <c r="AB16" s="184">
        <f t="shared" ca="1" si="8"/>
        <v>0</v>
      </c>
      <c r="AC16" s="50">
        <f t="shared" ca="1" si="8"/>
        <v>0</v>
      </c>
      <c r="AD16" s="50">
        <f t="shared" ca="1" si="8"/>
        <v>0</v>
      </c>
      <c r="AE16" s="50">
        <f t="shared" ca="1" si="8"/>
        <v>0</v>
      </c>
      <c r="AF16" s="50">
        <f t="shared" ca="1" si="8"/>
        <v>0</v>
      </c>
      <c r="AG16" s="50">
        <f t="shared" ca="1" si="8"/>
        <v>0</v>
      </c>
      <c r="AH16" s="51">
        <f t="shared" ca="1" si="8"/>
        <v>0</v>
      </c>
      <c r="AI16" s="35">
        <f t="shared" ca="1" si="9"/>
        <v>0</v>
      </c>
      <c r="AJ16" s="49">
        <f t="shared" ca="1" si="10"/>
        <v>0</v>
      </c>
      <c r="AK16" s="50">
        <f t="shared" ca="1" si="10"/>
        <v>0</v>
      </c>
      <c r="AL16" s="50">
        <f t="shared" ca="1" si="10"/>
        <v>0</v>
      </c>
      <c r="AM16" s="50">
        <f t="shared" ca="1" si="10"/>
        <v>0</v>
      </c>
      <c r="AN16" s="50">
        <f t="shared" ca="1" si="10"/>
        <v>0</v>
      </c>
      <c r="AO16" s="50">
        <f t="shared" ca="1" si="10"/>
        <v>0</v>
      </c>
      <c r="AP16" s="51">
        <f t="shared" ca="1" si="10"/>
        <v>0</v>
      </c>
      <c r="AQ16" s="36">
        <f t="shared" ca="1" si="11"/>
        <v>0</v>
      </c>
      <c r="AR16" s="49" t="str">
        <f t="shared" ca="1" si="12"/>
        <v/>
      </c>
      <c r="AS16" s="50" t="str">
        <f t="shared" ca="1" si="12"/>
        <v/>
      </c>
      <c r="AT16" s="50" t="str">
        <f t="shared" ca="1" si="12"/>
        <v/>
      </c>
      <c r="AU16" s="50" t="str">
        <f t="shared" ca="1" si="12"/>
        <v/>
      </c>
      <c r="AV16" s="50" t="str">
        <f t="shared" ca="1" si="12"/>
        <v/>
      </c>
      <c r="AW16" s="50" t="str">
        <f t="shared" ca="1" si="12"/>
        <v/>
      </c>
      <c r="AX16" s="51" t="str">
        <f t="shared" ca="1" si="12"/>
        <v/>
      </c>
      <c r="AY16" s="52" t="str">
        <f t="shared" ca="1" si="12"/>
        <v/>
      </c>
      <c r="AZ16" s="37">
        <f t="shared" si="13"/>
        <v>16260.162601626014</v>
      </c>
      <c r="BA16" s="37">
        <f t="shared" si="13"/>
        <v>51282.051282051281</v>
      </c>
      <c r="BB16" s="37">
        <f t="shared" si="13"/>
        <v>47619.047619047618</v>
      </c>
      <c r="BC16" s="37">
        <f t="shared" si="13"/>
        <v>31746.031746031742</v>
      </c>
      <c r="BD16" s="37">
        <f t="shared" si="13"/>
        <v>111111.11111111111</v>
      </c>
      <c r="BE16" s="37">
        <f t="shared" si="13"/>
        <v>31746.031746031742</v>
      </c>
      <c r="BF16" s="37">
        <f t="shared" si="13"/>
        <v>16666.666666666664</v>
      </c>
      <c r="BG16" s="38">
        <f t="shared" si="15"/>
        <v>0</v>
      </c>
      <c r="BH16" s="38">
        <f t="shared" si="16"/>
        <v>0</v>
      </c>
      <c r="BI16" s="38">
        <f t="shared" si="17"/>
        <v>0</v>
      </c>
      <c r="BJ16" s="38">
        <f t="shared" si="18"/>
        <v>0</v>
      </c>
      <c r="BK16" s="38">
        <f t="shared" si="19"/>
        <v>0</v>
      </c>
      <c r="BL16" s="38">
        <f t="shared" si="20"/>
        <v>0</v>
      </c>
      <c r="BM16" s="38">
        <f t="shared" si="21"/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1">
        <v>1.7000000000000001E-2</v>
      </c>
      <c r="F17" s="181">
        <v>3.2000000000000001E-2</v>
      </c>
      <c r="G17" s="181">
        <v>7.0000000000000001E-3</v>
      </c>
      <c r="H17" s="181">
        <v>0.02</v>
      </c>
      <c r="I17" s="181">
        <v>2.9000000000000001E-2</v>
      </c>
      <c r="J17" s="181">
        <v>1.2999999999999999E-2</v>
      </c>
      <c r="K17" s="181">
        <v>4.5999999999999999E-2</v>
      </c>
      <c r="L17" s="41">
        <f t="shared" ca="1" si="5"/>
        <v>0</v>
      </c>
      <c r="M17" s="42">
        <f t="shared" si="6"/>
        <v>0</v>
      </c>
      <c r="N17" s="43">
        <f t="shared" si="6"/>
        <v>0</v>
      </c>
      <c r="O17" s="43">
        <f t="shared" si="6"/>
        <v>0</v>
      </c>
      <c r="P17" s="43">
        <f t="shared" si="6"/>
        <v>0</v>
      </c>
      <c r="Q17" s="43">
        <f t="shared" si="6"/>
        <v>0</v>
      </c>
      <c r="R17" s="43">
        <f t="shared" si="6"/>
        <v>0</v>
      </c>
      <c r="S17" s="44">
        <f t="shared" si="6"/>
        <v>0</v>
      </c>
      <c r="T17" s="185">
        <f t="shared" ca="1" si="7"/>
        <v>0</v>
      </c>
      <c r="U17" s="46">
        <v>4000</v>
      </c>
      <c r="V17" s="46">
        <v>4000</v>
      </c>
      <c r="W17" s="46">
        <v>4000</v>
      </c>
      <c r="X17" s="46">
        <v>4000</v>
      </c>
      <c r="Y17" s="46">
        <v>4000</v>
      </c>
      <c r="Z17" s="46">
        <v>4000</v>
      </c>
      <c r="AA17" s="46">
        <v>4000</v>
      </c>
      <c r="AB17" s="184">
        <f t="shared" ca="1" si="8"/>
        <v>0</v>
      </c>
      <c r="AC17" s="50">
        <f t="shared" ca="1" si="8"/>
        <v>0</v>
      </c>
      <c r="AD17" s="50">
        <f t="shared" ca="1" si="8"/>
        <v>0</v>
      </c>
      <c r="AE17" s="50">
        <f t="shared" ca="1" si="8"/>
        <v>0</v>
      </c>
      <c r="AF17" s="50">
        <f t="shared" ca="1" si="8"/>
        <v>0</v>
      </c>
      <c r="AG17" s="50">
        <f t="shared" ca="1" si="8"/>
        <v>0</v>
      </c>
      <c r="AH17" s="51">
        <f t="shared" ca="1" si="8"/>
        <v>0</v>
      </c>
      <c r="AI17" s="35">
        <f t="shared" ca="1" si="9"/>
        <v>0</v>
      </c>
      <c r="AJ17" s="49">
        <f t="shared" ca="1" si="10"/>
        <v>0</v>
      </c>
      <c r="AK17" s="50">
        <f t="shared" ca="1" si="10"/>
        <v>0</v>
      </c>
      <c r="AL17" s="50">
        <f t="shared" ca="1" si="10"/>
        <v>0</v>
      </c>
      <c r="AM17" s="50">
        <f t="shared" ca="1" si="10"/>
        <v>0</v>
      </c>
      <c r="AN17" s="50">
        <f t="shared" ca="1" si="10"/>
        <v>0</v>
      </c>
      <c r="AO17" s="50">
        <f t="shared" ca="1" si="10"/>
        <v>0</v>
      </c>
      <c r="AP17" s="51">
        <f t="shared" ca="1" si="10"/>
        <v>0</v>
      </c>
      <c r="AQ17" s="36">
        <f t="shared" ca="1" si="11"/>
        <v>0</v>
      </c>
      <c r="AR17" s="49" t="str">
        <f t="shared" ca="1" si="12"/>
        <v/>
      </c>
      <c r="AS17" s="50" t="str">
        <f t="shared" ca="1" si="12"/>
        <v/>
      </c>
      <c r="AT17" s="50" t="str">
        <f t="shared" ca="1" si="12"/>
        <v/>
      </c>
      <c r="AU17" s="50" t="str">
        <f t="shared" ca="1" si="12"/>
        <v/>
      </c>
      <c r="AV17" s="50" t="str">
        <f t="shared" ca="1" si="12"/>
        <v/>
      </c>
      <c r="AW17" s="50" t="str">
        <f t="shared" ca="1" si="12"/>
        <v/>
      </c>
      <c r="AX17" s="51" t="str">
        <f t="shared" ca="1" si="12"/>
        <v/>
      </c>
      <c r="AY17" s="52" t="str">
        <f t="shared" ca="1" si="12"/>
        <v/>
      </c>
      <c r="AZ17" s="37">
        <f t="shared" si="13"/>
        <v>39215.686274509797</v>
      </c>
      <c r="BA17" s="37">
        <f t="shared" si="13"/>
        <v>20833.333333333332</v>
      </c>
      <c r="BB17" s="37">
        <f t="shared" si="13"/>
        <v>95238.095238095237</v>
      </c>
      <c r="BC17" s="37">
        <f t="shared" si="13"/>
        <v>33333.333333333328</v>
      </c>
      <c r="BD17" s="37">
        <f t="shared" si="13"/>
        <v>22988.505747126434</v>
      </c>
      <c r="BE17" s="37">
        <f t="shared" si="13"/>
        <v>51282.051282051281</v>
      </c>
      <c r="BF17" s="37">
        <f t="shared" si="13"/>
        <v>14492.753623188406</v>
      </c>
      <c r="BG17" s="38">
        <f t="shared" si="15"/>
        <v>0</v>
      </c>
      <c r="BH17" s="38">
        <f t="shared" si="16"/>
        <v>0</v>
      </c>
      <c r="BI17" s="38">
        <f t="shared" si="17"/>
        <v>0</v>
      </c>
      <c r="BJ17" s="38">
        <f t="shared" si="18"/>
        <v>0</v>
      </c>
      <c r="BK17" s="38">
        <f t="shared" si="19"/>
        <v>0</v>
      </c>
      <c r="BL17" s="38">
        <f t="shared" si="20"/>
        <v>0</v>
      </c>
      <c r="BM17" s="38">
        <f t="shared" si="21"/>
        <v>0</v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81">
        <v>2.5999999999999999E-2</v>
      </c>
      <c r="F18" s="181">
        <v>6.5000000000000002E-2</v>
      </c>
      <c r="G18" s="181">
        <v>2.4E-2</v>
      </c>
      <c r="H18" s="181">
        <v>5.2999999999999999E-2</v>
      </c>
      <c r="I18" s="181">
        <v>2.1000000000000001E-2</v>
      </c>
      <c r="J18" s="181">
        <v>2.1999999999999999E-2</v>
      </c>
      <c r="K18" s="181">
        <v>6.0000000000000001E-3</v>
      </c>
      <c r="L18" s="41">
        <f t="shared" ca="1" si="5"/>
        <v>0</v>
      </c>
      <c r="M18" s="42">
        <f t="shared" si="6"/>
        <v>0</v>
      </c>
      <c r="N18" s="43">
        <f t="shared" si="6"/>
        <v>0</v>
      </c>
      <c r="O18" s="43">
        <f t="shared" si="6"/>
        <v>0</v>
      </c>
      <c r="P18" s="43">
        <f t="shared" si="6"/>
        <v>0</v>
      </c>
      <c r="Q18" s="43">
        <f t="shared" si="6"/>
        <v>0</v>
      </c>
      <c r="R18" s="43">
        <f t="shared" si="6"/>
        <v>0</v>
      </c>
      <c r="S18" s="44">
        <f t="shared" si="6"/>
        <v>0</v>
      </c>
      <c r="T18" s="185">
        <f t="shared" ca="1" si="7"/>
        <v>0</v>
      </c>
      <c r="U18" s="46">
        <v>4000</v>
      </c>
      <c r="V18" s="46">
        <v>4000</v>
      </c>
      <c r="W18" s="46">
        <v>4000</v>
      </c>
      <c r="X18" s="46">
        <v>4000</v>
      </c>
      <c r="Y18" s="46">
        <v>4000</v>
      </c>
      <c r="Z18" s="46">
        <v>4000</v>
      </c>
      <c r="AA18" s="46">
        <v>4000</v>
      </c>
      <c r="AB18" s="184">
        <f t="shared" ca="1" si="8"/>
        <v>0</v>
      </c>
      <c r="AC18" s="50">
        <f t="shared" ca="1" si="8"/>
        <v>0</v>
      </c>
      <c r="AD18" s="50">
        <f t="shared" ca="1" si="8"/>
        <v>0</v>
      </c>
      <c r="AE18" s="50">
        <f t="shared" ca="1" si="8"/>
        <v>0</v>
      </c>
      <c r="AF18" s="50">
        <f t="shared" ca="1" si="8"/>
        <v>0</v>
      </c>
      <c r="AG18" s="50">
        <f t="shared" ca="1" si="8"/>
        <v>0</v>
      </c>
      <c r="AH18" s="51">
        <f t="shared" ca="1" si="8"/>
        <v>0</v>
      </c>
      <c r="AI18" s="35">
        <f t="shared" ca="1" si="9"/>
        <v>0</v>
      </c>
      <c r="AJ18" s="49">
        <f t="shared" ca="1" si="10"/>
        <v>0</v>
      </c>
      <c r="AK18" s="50">
        <f t="shared" ca="1" si="10"/>
        <v>0</v>
      </c>
      <c r="AL18" s="50">
        <f t="shared" ca="1" si="10"/>
        <v>0</v>
      </c>
      <c r="AM18" s="50">
        <f t="shared" ca="1" si="10"/>
        <v>0</v>
      </c>
      <c r="AN18" s="50">
        <f t="shared" ca="1" si="10"/>
        <v>0</v>
      </c>
      <c r="AO18" s="50">
        <f t="shared" ca="1" si="10"/>
        <v>0</v>
      </c>
      <c r="AP18" s="51">
        <f t="shared" ca="1" si="10"/>
        <v>0</v>
      </c>
      <c r="AQ18" s="36">
        <f t="shared" ca="1" si="11"/>
        <v>0</v>
      </c>
      <c r="AR18" s="49" t="str">
        <f t="shared" ca="1" si="12"/>
        <v/>
      </c>
      <c r="AS18" s="50" t="str">
        <f t="shared" ca="1" si="12"/>
        <v/>
      </c>
      <c r="AT18" s="50" t="str">
        <f t="shared" ca="1" si="12"/>
        <v/>
      </c>
      <c r="AU18" s="50" t="str">
        <f t="shared" ca="1" si="12"/>
        <v/>
      </c>
      <c r="AV18" s="50" t="str">
        <f t="shared" ca="1" si="12"/>
        <v/>
      </c>
      <c r="AW18" s="50" t="str">
        <f t="shared" ca="1" si="12"/>
        <v/>
      </c>
      <c r="AX18" s="51" t="str">
        <f t="shared" ca="1" si="12"/>
        <v/>
      </c>
      <c r="AY18" s="52" t="str">
        <f t="shared" ca="1" si="12"/>
        <v/>
      </c>
      <c r="AZ18" s="37">
        <f t="shared" si="13"/>
        <v>25641.025641025641</v>
      </c>
      <c r="BA18" s="37">
        <f t="shared" si="13"/>
        <v>10256.410256410256</v>
      </c>
      <c r="BB18" s="37">
        <f t="shared" si="13"/>
        <v>27777.777777777777</v>
      </c>
      <c r="BC18" s="37">
        <f t="shared" si="13"/>
        <v>12578.616352201258</v>
      </c>
      <c r="BD18" s="37">
        <f t="shared" si="13"/>
        <v>31746.031746031742</v>
      </c>
      <c r="BE18" s="37">
        <f t="shared" si="13"/>
        <v>30303.030303030304</v>
      </c>
      <c r="BF18" s="37">
        <f t="shared" si="13"/>
        <v>111111.11111111111</v>
      </c>
      <c r="BG18" s="38">
        <f t="shared" si="15"/>
        <v>0</v>
      </c>
      <c r="BH18" s="38">
        <f t="shared" si="16"/>
        <v>0</v>
      </c>
      <c r="BI18" s="38">
        <f t="shared" si="17"/>
        <v>0</v>
      </c>
      <c r="BJ18" s="38">
        <f t="shared" si="18"/>
        <v>0</v>
      </c>
      <c r="BK18" s="38">
        <f t="shared" si="19"/>
        <v>0</v>
      </c>
      <c r="BL18" s="38">
        <f t="shared" si="20"/>
        <v>0</v>
      </c>
      <c r="BM18" s="38">
        <f t="shared" si="21"/>
        <v>0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1">
        <v>0.02</v>
      </c>
      <c r="F19" s="181">
        <v>2.5000000000000001E-2</v>
      </c>
      <c r="G19" s="181">
        <v>2.9000000000000001E-2</v>
      </c>
      <c r="H19" s="181">
        <v>5.3999999999999999E-2</v>
      </c>
      <c r="I19" s="181">
        <v>3.6999999999999998E-2</v>
      </c>
      <c r="J19" s="181">
        <v>6.7000000000000004E-2</v>
      </c>
      <c r="K19" s="181">
        <v>0.01</v>
      </c>
      <c r="L19" s="41">
        <f t="shared" ca="1" si="5"/>
        <v>0</v>
      </c>
      <c r="M19" s="42">
        <f t="shared" si="6"/>
        <v>0</v>
      </c>
      <c r="N19" s="43">
        <f t="shared" si="6"/>
        <v>0</v>
      </c>
      <c r="O19" s="43">
        <f t="shared" si="6"/>
        <v>0</v>
      </c>
      <c r="P19" s="43">
        <f t="shared" si="6"/>
        <v>0</v>
      </c>
      <c r="Q19" s="43">
        <f t="shared" si="6"/>
        <v>0</v>
      </c>
      <c r="R19" s="43">
        <f t="shared" si="6"/>
        <v>0</v>
      </c>
      <c r="S19" s="44">
        <f t="shared" si="6"/>
        <v>0</v>
      </c>
      <c r="T19" s="185">
        <f t="shared" ca="1" si="7"/>
        <v>0</v>
      </c>
      <c r="U19" s="46">
        <v>4000</v>
      </c>
      <c r="V19" s="46">
        <v>4000</v>
      </c>
      <c r="W19" s="46">
        <v>4000</v>
      </c>
      <c r="X19" s="46">
        <v>4000</v>
      </c>
      <c r="Y19" s="46">
        <v>4000</v>
      </c>
      <c r="Z19" s="46">
        <v>4000</v>
      </c>
      <c r="AA19" s="46">
        <v>4000</v>
      </c>
      <c r="AB19" s="184">
        <f t="shared" ca="1" si="8"/>
        <v>0</v>
      </c>
      <c r="AC19" s="50">
        <f t="shared" ca="1" si="8"/>
        <v>0</v>
      </c>
      <c r="AD19" s="50">
        <f t="shared" ca="1" si="8"/>
        <v>0</v>
      </c>
      <c r="AE19" s="50">
        <f t="shared" ca="1" si="8"/>
        <v>0</v>
      </c>
      <c r="AF19" s="50">
        <f t="shared" ca="1" si="8"/>
        <v>0</v>
      </c>
      <c r="AG19" s="50">
        <f t="shared" ca="1" si="8"/>
        <v>0</v>
      </c>
      <c r="AH19" s="51">
        <f t="shared" ca="1" si="8"/>
        <v>0</v>
      </c>
      <c r="AI19" s="35">
        <f t="shared" ca="1" si="9"/>
        <v>0</v>
      </c>
      <c r="AJ19" s="49">
        <f t="shared" ca="1" si="10"/>
        <v>0</v>
      </c>
      <c r="AK19" s="50">
        <f t="shared" ca="1" si="10"/>
        <v>0</v>
      </c>
      <c r="AL19" s="50">
        <f t="shared" ca="1" si="10"/>
        <v>0</v>
      </c>
      <c r="AM19" s="50">
        <f t="shared" ca="1" si="10"/>
        <v>0</v>
      </c>
      <c r="AN19" s="50">
        <f t="shared" ca="1" si="10"/>
        <v>0</v>
      </c>
      <c r="AO19" s="50">
        <f t="shared" ca="1" si="10"/>
        <v>0</v>
      </c>
      <c r="AP19" s="51">
        <f t="shared" ca="1" si="10"/>
        <v>0</v>
      </c>
      <c r="AQ19" s="36">
        <f t="shared" ca="1" si="11"/>
        <v>0</v>
      </c>
      <c r="AR19" s="49" t="str">
        <f t="shared" ca="1" si="12"/>
        <v/>
      </c>
      <c r="AS19" s="50" t="str">
        <f t="shared" ca="1" si="12"/>
        <v/>
      </c>
      <c r="AT19" s="50" t="str">
        <f t="shared" ca="1" si="12"/>
        <v/>
      </c>
      <c r="AU19" s="50" t="str">
        <f t="shared" ca="1" si="12"/>
        <v/>
      </c>
      <c r="AV19" s="50" t="str">
        <f t="shared" ca="1" si="12"/>
        <v/>
      </c>
      <c r="AW19" s="50" t="str">
        <f t="shared" ca="1" si="12"/>
        <v/>
      </c>
      <c r="AX19" s="51" t="str">
        <f t="shared" ca="1" si="12"/>
        <v/>
      </c>
      <c r="AY19" s="52" t="str">
        <f t="shared" ca="1" si="12"/>
        <v/>
      </c>
      <c r="AZ19" s="37">
        <f t="shared" si="13"/>
        <v>33333.333333333328</v>
      </c>
      <c r="BA19" s="37">
        <f t="shared" si="13"/>
        <v>26666.666666666664</v>
      </c>
      <c r="BB19" s="37">
        <f t="shared" si="13"/>
        <v>22988.505747126434</v>
      </c>
      <c r="BC19" s="37">
        <f t="shared" si="13"/>
        <v>12345.679012345678</v>
      </c>
      <c r="BD19" s="37">
        <f t="shared" si="13"/>
        <v>18018.018018018018</v>
      </c>
      <c r="BE19" s="37">
        <f t="shared" si="13"/>
        <v>9950.2487562189035</v>
      </c>
      <c r="BF19" s="37">
        <f t="shared" si="13"/>
        <v>66666.666666666657</v>
      </c>
      <c r="BG19" s="38">
        <f t="shared" si="15"/>
        <v>0</v>
      </c>
      <c r="BH19" s="38">
        <f t="shared" si="16"/>
        <v>0</v>
      </c>
      <c r="BI19" s="38">
        <f t="shared" si="17"/>
        <v>0</v>
      </c>
      <c r="BJ19" s="38">
        <f t="shared" si="18"/>
        <v>0</v>
      </c>
      <c r="BK19" s="38">
        <f t="shared" si="19"/>
        <v>0</v>
      </c>
      <c r="BL19" s="38">
        <f t="shared" si="20"/>
        <v>0</v>
      </c>
      <c r="BM19" s="38">
        <f t="shared" si="21"/>
        <v>0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 s="181">
        <v>0.02</v>
      </c>
      <c r="F20" s="181">
        <v>2.5000000000000001E-2</v>
      </c>
      <c r="G20" s="181">
        <v>3.2000000000000001E-2</v>
      </c>
      <c r="H20" s="181">
        <v>2.9000000000000001E-2</v>
      </c>
      <c r="I20" s="181">
        <v>0.06</v>
      </c>
      <c r="J20" s="181">
        <v>1.2999999999999999E-2</v>
      </c>
      <c r="K20" s="181">
        <v>4.0000000000000001E-3</v>
      </c>
      <c r="L20" s="41">
        <f t="shared" ca="1" si="5"/>
        <v>0</v>
      </c>
      <c r="M20" s="42">
        <f t="shared" si="6"/>
        <v>0</v>
      </c>
      <c r="N20" s="43">
        <f t="shared" si="6"/>
        <v>0</v>
      </c>
      <c r="O20" s="43">
        <f t="shared" si="6"/>
        <v>0</v>
      </c>
      <c r="P20" s="43">
        <f t="shared" si="6"/>
        <v>0</v>
      </c>
      <c r="Q20" s="43">
        <f t="shared" si="6"/>
        <v>0</v>
      </c>
      <c r="R20" s="43">
        <f t="shared" si="6"/>
        <v>0</v>
      </c>
      <c r="S20" s="44">
        <f t="shared" si="6"/>
        <v>0</v>
      </c>
      <c r="T20" s="185">
        <f t="shared" ca="1" si="7"/>
        <v>0</v>
      </c>
      <c r="U20" s="46">
        <v>4000</v>
      </c>
      <c r="V20" s="46">
        <v>4000</v>
      </c>
      <c r="W20" s="46">
        <v>4000</v>
      </c>
      <c r="X20" s="46">
        <v>4000</v>
      </c>
      <c r="Y20" s="46">
        <v>4000</v>
      </c>
      <c r="Z20" s="46">
        <v>4000</v>
      </c>
      <c r="AA20" s="46">
        <v>4000</v>
      </c>
      <c r="AB20" s="184">
        <f t="shared" ca="1" si="8"/>
        <v>0</v>
      </c>
      <c r="AC20" s="50">
        <f t="shared" ca="1" si="8"/>
        <v>0</v>
      </c>
      <c r="AD20" s="50">
        <f t="shared" ca="1" si="8"/>
        <v>0</v>
      </c>
      <c r="AE20" s="50">
        <f t="shared" ca="1" si="8"/>
        <v>0</v>
      </c>
      <c r="AF20" s="50">
        <f t="shared" ca="1" si="8"/>
        <v>0</v>
      </c>
      <c r="AG20" s="50">
        <f t="shared" ca="1" si="8"/>
        <v>0</v>
      </c>
      <c r="AH20" s="51">
        <f t="shared" ca="1" si="8"/>
        <v>0</v>
      </c>
      <c r="AI20" s="35">
        <f t="shared" ca="1" si="9"/>
        <v>0</v>
      </c>
      <c r="AJ20" s="49">
        <f t="shared" ca="1" si="10"/>
        <v>0</v>
      </c>
      <c r="AK20" s="50">
        <f t="shared" ca="1" si="10"/>
        <v>0</v>
      </c>
      <c r="AL20" s="50">
        <f t="shared" ca="1" si="10"/>
        <v>0</v>
      </c>
      <c r="AM20" s="50">
        <f t="shared" ca="1" si="10"/>
        <v>0</v>
      </c>
      <c r="AN20" s="50">
        <f t="shared" ca="1" si="10"/>
        <v>0</v>
      </c>
      <c r="AO20" s="50">
        <f t="shared" ca="1" si="10"/>
        <v>0</v>
      </c>
      <c r="AP20" s="51">
        <f t="shared" ca="1" si="10"/>
        <v>0</v>
      </c>
      <c r="AQ20" s="36">
        <f t="shared" ca="1" si="11"/>
        <v>0</v>
      </c>
      <c r="AR20" s="49" t="str">
        <f t="shared" ca="1" si="12"/>
        <v/>
      </c>
      <c r="AS20" s="50" t="str">
        <f t="shared" ca="1" si="12"/>
        <v/>
      </c>
      <c r="AT20" s="50" t="str">
        <f t="shared" ca="1" si="12"/>
        <v/>
      </c>
      <c r="AU20" s="50" t="str">
        <f t="shared" ca="1" si="12"/>
        <v/>
      </c>
      <c r="AV20" s="50" t="str">
        <f t="shared" ca="1" si="12"/>
        <v/>
      </c>
      <c r="AW20" s="50" t="str">
        <f t="shared" ca="1" si="12"/>
        <v/>
      </c>
      <c r="AX20" s="51" t="str">
        <f t="shared" ca="1" si="12"/>
        <v/>
      </c>
      <c r="AY20" s="52" t="str">
        <f t="shared" ca="1" si="12"/>
        <v/>
      </c>
      <c r="AZ20" s="37">
        <f t="shared" si="13"/>
        <v>33333.333333333328</v>
      </c>
      <c r="BA20" s="37">
        <f t="shared" si="13"/>
        <v>26666.666666666664</v>
      </c>
      <c r="BB20" s="37">
        <f t="shared" si="13"/>
        <v>20833.333333333332</v>
      </c>
      <c r="BC20" s="37">
        <f t="shared" si="13"/>
        <v>22988.505747126434</v>
      </c>
      <c r="BD20" s="37">
        <f t="shared" si="13"/>
        <v>11111.111111111111</v>
      </c>
      <c r="BE20" s="37">
        <f t="shared" si="13"/>
        <v>51282.051282051281</v>
      </c>
      <c r="BF20" s="37">
        <f t="shared" si="13"/>
        <v>166666.66666666666</v>
      </c>
      <c r="BG20" s="38">
        <f t="shared" si="15"/>
        <v>0</v>
      </c>
      <c r="BH20" s="38">
        <f t="shared" si="16"/>
        <v>0</v>
      </c>
      <c r="BI20" s="38">
        <f t="shared" si="17"/>
        <v>0</v>
      </c>
      <c r="BJ20" s="38">
        <f t="shared" si="18"/>
        <v>0</v>
      </c>
      <c r="BK20" s="38">
        <f t="shared" si="19"/>
        <v>0</v>
      </c>
      <c r="BL20" s="38">
        <f t="shared" si="20"/>
        <v>0</v>
      </c>
      <c r="BM20" s="38">
        <f t="shared" si="21"/>
        <v>0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 s="181">
        <v>0.03</v>
      </c>
      <c r="F21" s="181">
        <v>4.1000000000000002E-2</v>
      </c>
      <c r="G21" s="181">
        <v>5.8000000000000003E-2</v>
      </c>
      <c r="H21" s="181">
        <v>1.7999999999999999E-2</v>
      </c>
      <c r="I21" s="181">
        <v>6.2E-2</v>
      </c>
      <c r="J21" s="181">
        <v>0.03</v>
      </c>
      <c r="K21" s="181">
        <v>1.4E-2</v>
      </c>
      <c r="L21" s="41">
        <f t="shared" ca="1" si="5"/>
        <v>0</v>
      </c>
      <c r="M21" s="42">
        <f t="shared" si="6"/>
        <v>0</v>
      </c>
      <c r="N21" s="43">
        <f t="shared" si="6"/>
        <v>0</v>
      </c>
      <c r="O21" s="43">
        <f t="shared" si="6"/>
        <v>0</v>
      </c>
      <c r="P21" s="43">
        <f t="shared" si="6"/>
        <v>0</v>
      </c>
      <c r="Q21" s="43">
        <f t="shared" si="6"/>
        <v>0</v>
      </c>
      <c r="R21" s="43">
        <f t="shared" si="6"/>
        <v>0</v>
      </c>
      <c r="S21" s="44">
        <f t="shared" si="6"/>
        <v>0</v>
      </c>
      <c r="T21" s="185">
        <f t="shared" ca="1" si="7"/>
        <v>0</v>
      </c>
      <c r="U21" s="46">
        <v>4000</v>
      </c>
      <c r="V21" s="46">
        <v>4000</v>
      </c>
      <c r="W21" s="46">
        <v>4000</v>
      </c>
      <c r="X21" s="46">
        <v>4000</v>
      </c>
      <c r="Y21" s="46">
        <v>4000</v>
      </c>
      <c r="Z21" s="46">
        <v>4000</v>
      </c>
      <c r="AA21" s="46">
        <v>4000</v>
      </c>
      <c r="AB21" s="184">
        <f t="shared" ca="1" si="8"/>
        <v>0</v>
      </c>
      <c r="AC21" s="50">
        <f t="shared" ca="1" si="8"/>
        <v>0</v>
      </c>
      <c r="AD21" s="50">
        <f t="shared" ca="1" si="8"/>
        <v>0</v>
      </c>
      <c r="AE21" s="50">
        <f t="shared" ca="1" si="8"/>
        <v>0</v>
      </c>
      <c r="AF21" s="50">
        <f t="shared" ca="1" si="8"/>
        <v>0</v>
      </c>
      <c r="AG21" s="50">
        <f t="shared" ca="1" si="8"/>
        <v>0</v>
      </c>
      <c r="AH21" s="51">
        <f t="shared" ca="1" si="8"/>
        <v>0</v>
      </c>
      <c r="AI21" s="35">
        <f t="shared" ca="1" si="9"/>
        <v>0</v>
      </c>
      <c r="AJ21" s="49">
        <f t="shared" ca="1" si="10"/>
        <v>0</v>
      </c>
      <c r="AK21" s="50">
        <f t="shared" ca="1" si="10"/>
        <v>0</v>
      </c>
      <c r="AL21" s="50">
        <f t="shared" ca="1" si="10"/>
        <v>0</v>
      </c>
      <c r="AM21" s="50">
        <f t="shared" ca="1" si="10"/>
        <v>0</v>
      </c>
      <c r="AN21" s="50">
        <f t="shared" ca="1" si="10"/>
        <v>0</v>
      </c>
      <c r="AO21" s="50">
        <f t="shared" ca="1" si="10"/>
        <v>0</v>
      </c>
      <c r="AP21" s="51">
        <f t="shared" ca="1" si="10"/>
        <v>0</v>
      </c>
      <c r="AQ21" s="36">
        <f t="shared" ca="1" si="11"/>
        <v>0</v>
      </c>
      <c r="AR21" s="49" t="str">
        <f t="shared" ca="1" si="12"/>
        <v/>
      </c>
      <c r="AS21" s="50" t="str">
        <f t="shared" ca="1" si="12"/>
        <v/>
      </c>
      <c r="AT21" s="50" t="str">
        <f t="shared" ca="1" si="12"/>
        <v/>
      </c>
      <c r="AU21" s="50" t="str">
        <f t="shared" ca="1" si="12"/>
        <v/>
      </c>
      <c r="AV21" s="50" t="str">
        <f t="shared" ca="1" si="12"/>
        <v/>
      </c>
      <c r="AW21" s="50" t="str">
        <f t="shared" ca="1" si="12"/>
        <v/>
      </c>
      <c r="AX21" s="51" t="str">
        <f t="shared" ca="1" si="12"/>
        <v/>
      </c>
      <c r="AY21" s="52" t="str">
        <f t="shared" ca="1" si="12"/>
        <v/>
      </c>
      <c r="AZ21" s="37">
        <f t="shared" si="13"/>
        <v>22222.222222222223</v>
      </c>
      <c r="BA21" s="37">
        <f t="shared" si="13"/>
        <v>16260.162601626014</v>
      </c>
      <c r="BB21" s="37">
        <f t="shared" si="13"/>
        <v>11494.252873563217</v>
      </c>
      <c r="BC21" s="37">
        <f t="shared" si="13"/>
        <v>37037.037037037036</v>
      </c>
      <c r="BD21" s="37">
        <f t="shared" si="13"/>
        <v>10752.68817204301</v>
      </c>
      <c r="BE21" s="37">
        <f t="shared" si="13"/>
        <v>22222.222222222223</v>
      </c>
      <c r="BF21" s="37">
        <f t="shared" si="13"/>
        <v>47619.047619047618</v>
      </c>
      <c r="BG21" s="38">
        <f t="shared" si="15"/>
        <v>0</v>
      </c>
      <c r="BH21" s="38">
        <f t="shared" si="16"/>
        <v>0</v>
      </c>
      <c r="BI21" s="38">
        <f t="shared" si="17"/>
        <v>0</v>
      </c>
      <c r="BJ21" s="38">
        <f t="shared" si="18"/>
        <v>0</v>
      </c>
      <c r="BK21" s="38">
        <f t="shared" si="19"/>
        <v>0</v>
      </c>
      <c r="BL21" s="38">
        <f t="shared" si="20"/>
        <v>0</v>
      </c>
      <c r="BM21" s="38">
        <f t="shared" si="21"/>
        <v>0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1">
        <v>0.01</v>
      </c>
      <c r="F22" s="181">
        <v>8.0000000000000002E-3</v>
      </c>
      <c r="G22" s="181">
        <v>4.5999999999999999E-2</v>
      </c>
      <c r="H22" s="181">
        <v>4.0000000000000001E-3</v>
      </c>
      <c r="I22" s="181">
        <v>4.5999999999999999E-2</v>
      </c>
      <c r="J22" s="181">
        <v>2.8000000000000001E-2</v>
      </c>
      <c r="K22" s="181">
        <v>1.4E-2</v>
      </c>
      <c r="L22" s="41">
        <f t="shared" ca="1" si="5"/>
        <v>0</v>
      </c>
      <c r="M22" s="42">
        <f t="shared" si="6"/>
        <v>0</v>
      </c>
      <c r="N22" s="43">
        <f t="shared" si="6"/>
        <v>0</v>
      </c>
      <c r="O22" s="43">
        <f t="shared" si="6"/>
        <v>0</v>
      </c>
      <c r="P22" s="43">
        <f t="shared" si="6"/>
        <v>0</v>
      </c>
      <c r="Q22" s="43">
        <f t="shared" si="6"/>
        <v>0</v>
      </c>
      <c r="R22" s="43">
        <f t="shared" si="6"/>
        <v>0</v>
      </c>
      <c r="S22" s="44">
        <f t="shared" si="6"/>
        <v>0</v>
      </c>
      <c r="T22" s="185">
        <f t="shared" ca="1" si="7"/>
        <v>0</v>
      </c>
      <c r="U22" s="46">
        <v>4000</v>
      </c>
      <c r="V22" s="46">
        <v>4000</v>
      </c>
      <c r="W22" s="46">
        <v>4000</v>
      </c>
      <c r="X22" s="46">
        <v>4000</v>
      </c>
      <c r="Y22" s="46">
        <v>4000</v>
      </c>
      <c r="Z22" s="46">
        <v>4000</v>
      </c>
      <c r="AA22" s="46">
        <v>4000</v>
      </c>
      <c r="AB22" s="184">
        <f t="shared" ca="1" si="8"/>
        <v>0</v>
      </c>
      <c r="AC22" s="50">
        <f t="shared" ca="1" si="8"/>
        <v>0</v>
      </c>
      <c r="AD22" s="50">
        <f t="shared" ca="1" si="8"/>
        <v>0</v>
      </c>
      <c r="AE22" s="50">
        <f t="shared" ca="1" si="8"/>
        <v>0</v>
      </c>
      <c r="AF22" s="50">
        <f t="shared" ca="1" si="8"/>
        <v>0</v>
      </c>
      <c r="AG22" s="50">
        <f t="shared" ca="1" si="8"/>
        <v>0</v>
      </c>
      <c r="AH22" s="51">
        <f t="shared" ca="1" si="8"/>
        <v>0</v>
      </c>
      <c r="AI22" s="35">
        <f t="shared" ca="1" si="9"/>
        <v>0</v>
      </c>
      <c r="AJ22" s="49">
        <f t="shared" ca="1" si="10"/>
        <v>0</v>
      </c>
      <c r="AK22" s="50">
        <f t="shared" ca="1" si="10"/>
        <v>0</v>
      </c>
      <c r="AL22" s="50">
        <f t="shared" ca="1" si="10"/>
        <v>0</v>
      </c>
      <c r="AM22" s="50">
        <f t="shared" ca="1" si="10"/>
        <v>0</v>
      </c>
      <c r="AN22" s="50">
        <f t="shared" ca="1" si="10"/>
        <v>0</v>
      </c>
      <c r="AO22" s="50">
        <f t="shared" ca="1" si="10"/>
        <v>0</v>
      </c>
      <c r="AP22" s="51">
        <f t="shared" ca="1" si="10"/>
        <v>0</v>
      </c>
      <c r="AQ22" s="36">
        <f t="shared" ca="1" si="11"/>
        <v>0</v>
      </c>
      <c r="AR22" s="49" t="str">
        <f t="shared" ca="1" si="12"/>
        <v/>
      </c>
      <c r="AS22" s="50" t="str">
        <f t="shared" ca="1" si="12"/>
        <v/>
      </c>
      <c r="AT22" s="50" t="str">
        <f t="shared" ca="1" si="12"/>
        <v/>
      </c>
      <c r="AU22" s="50" t="str">
        <f t="shared" ca="1" si="12"/>
        <v/>
      </c>
      <c r="AV22" s="50" t="str">
        <f t="shared" ca="1" si="12"/>
        <v/>
      </c>
      <c r="AW22" s="50" t="str">
        <f t="shared" ca="1" si="12"/>
        <v/>
      </c>
      <c r="AX22" s="51" t="str">
        <f t="shared" ca="1" si="12"/>
        <v/>
      </c>
      <c r="AY22" s="52" t="str">
        <f t="shared" ca="1" si="12"/>
        <v/>
      </c>
      <c r="AZ22" s="37">
        <f t="shared" si="13"/>
        <v>66666.666666666657</v>
      </c>
      <c r="BA22" s="37">
        <f t="shared" si="13"/>
        <v>83333.333333333328</v>
      </c>
      <c r="BB22" s="37">
        <f t="shared" si="13"/>
        <v>14492.753623188406</v>
      </c>
      <c r="BC22" s="37">
        <f t="shared" si="13"/>
        <v>166666.66666666666</v>
      </c>
      <c r="BD22" s="37">
        <f t="shared" si="13"/>
        <v>14492.753623188406</v>
      </c>
      <c r="BE22" s="37">
        <f t="shared" si="13"/>
        <v>23809.523809523809</v>
      </c>
      <c r="BF22" s="37">
        <f t="shared" si="13"/>
        <v>47619.047619047618</v>
      </c>
      <c r="BG22" s="38">
        <f t="shared" si="15"/>
        <v>0</v>
      </c>
      <c r="BH22" s="38">
        <f t="shared" si="16"/>
        <v>0</v>
      </c>
      <c r="BI22" s="38">
        <f t="shared" si="17"/>
        <v>0</v>
      </c>
      <c r="BJ22" s="38">
        <f t="shared" si="18"/>
        <v>0</v>
      </c>
      <c r="BK22" s="38">
        <f t="shared" si="19"/>
        <v>0</v>
      </c>
      <c r="BL22" s="38">
        <f t="shared" si="20"/>
        <v>0</v>
      </c>
      <c r="BM22" s="38">
        <f t="shared" si="21"/>
        <v>0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 s="181">
        <v>3.7999999999999999E-2</v>
      </c>
      <c r="F23" s="181">
        <v>3.5999999999999997E-2</v>
      </c>
      <c r="G23" s="181">
        <v>5.6000000000000001E-2</v>
      </c>
      <c r="H23" s="181">
        <v>6.3E-2</v>
      </c>
      <c r="I23" s="181">
        <v>2.5000000000000001E-2</v>
      </c>
      <c r="J23" s="181">
        <v>1.2E-2</v>
      </c>
      <c r="K23" s="181">
        <v>0.04</v>
      </c>
      <c r="L23" s="41">
        <f t="shared" ca="1" si="5"/>
        <v>0</v>
      </c>
      <c r="M23" s="42">
        <f t="shared" si="6"/>
        <v>0</v>
      </c>
      <c r="N23" s="43">
        <f t="shared" si="6"/>
        <v>0</v>
      </c>
      <c r="O23" s="43">
        <f t="shared" si="6"/>
        <v>0</v>
      </c>
      <c r="P23" s="43">
        <f t="shared" si="6"/>
        <v>0</v>
      </c>
      <c r="Q23" s="43">
        <f t="shared" si="6"/>
        <v>0</v>
      </c>
      <c r="R23" s="43">
        <f t="shared" si="6"/>
        <v>0</v>
      </c>
      <c r="S23" s="44">
        <f t="shared" si="6"/>
        <v>0</v>
      </c>
      <c r="T23" s="185">
        <f t="shared" ca="1" si="7"/>
        <v>0</v>
      </c>
      <c r="U23" s="46">
        <v>4000</v>
      </c>
      <c r="V23" s="46">
        <v>4000</v>
      </c>
      <c r="W23" s="46">
        <v>4000</v>
      </c>
      <c r="X23" s="46">
        <v>4000</v>
      </c>
      <c r="Y23" s="46">
        <v>4000</v>
      </c>
      <c r="Z23" s="46">
        <v>4000</v>
      </c>
      <c r="AA23" s="46">
        <v>4000</v>
      </c>
      <c r="AB23" s="184">
        <f t="shared" ca="1" si="8"/>
        <v>0</v>
      </c>
      <c r="AC23" s="50">
        <f t="shared" ca="1" si="8"/>
        <v>0</v>
      </c>
      <c r="AD23" s="50">
        <f t="shared" ca="1" si="8"/>
        <v>0</v>
      </c>
      <c r="AE23" s="50">
        <f t="shared" ca="1" si="8"/>
        <v>0</v>
      </c>
      <c r="AF23" s="50">
        <f t="shared" ca="1" si="8"/>
        <v>0</v>
      </c>
      <c r="AG23" s="50">
        <f t="shared" ca="1" si="8"/>
        <v>0</v>
      </c>
      <c r="AH23" s="51">
        <f t="shared" ca="1" si="8"/>
        <v>0</v>
      </c>
      <c r="AI23" s="35">
        <f t="shared" ca="1" si="9"/>
        <v>0</v>
      </c>
      <c r="AJ23" s="49">
        <f t="shared" ca="1" si="10"/>
        <v>0</v>
      </c>
      <c r="AK23" s="50">
        <f t="shared" ca="1" si="10"/>
        <v>0</v>
      </c>
      <c r="AL23" s="50">
        <f t="shared" ca="1" si="10"/>
        <v>0</v>
      </c>
      <c r="AM23" s="50">
        <f t="shared" ca="1" si="10"/>
        <v>0</v>
      </c>
      <c r="AN23" s="50">
        <f t="shared" ca="1" si="10"/>
        <v>0</v>
      </c>
      <c r="AO23" s="50">
        <f t="shared" ca="1" si="10"/>
        <v>0</v>
      </c>
      <c r="AP23" s="51">
        <f t="shared" ca="1" si="10"/>
        <v>0</v>
      </c>
      <c r="AQ23" s="36">
        <f t="shared" ca="1" si="11"/>
        <v>0</v>
      </c>
      <c r="AR23" s="49" t="str">
        <f t="shared" ca="1" si="12"/>
        <v/>
      </c>
      <c r="AS23" s="50" t="str">
        <f t="shared" ca="1" si="12"/>
        <v/>
      </c>
      <c r="AT23" s="50" t="str">
        <f t="shared" ca="1" si="12"/>
        <v/>
      </c>
      <c r="AU23" s="50" t="str">
        <f t="shared" ca="1" si="12"/>
        <v/>
      </c>
      <c r="AV23" s="50" t="str">
        <f t="shared" ca="1" si="12"/>
        <v/>
      </c>
      <c r="AW23" s="50" t="str">
        <f t="shared" ca="1" si="12"/>
        <v/>
      </c>
      <c r="AX23" s="51" t="str">
        <f t="shared" ca="1" si="12"/>
        <v/>
      </c>
      <c r="AY23" s="52" t="str">
        <f t="shared" ca="1" si="12"/>
        <v/>
      </c>
      <c r="AZ23" s="37">
        <f t="shared" si="13"/>
        <v>17543.859649122805</v>
      </c>
      <c r="BA23" s="37">
        <f t="shared" si="13"/>
        <v>18518.518518518518</v>
      </c>
      <c r="BB23" s="37">
        <f t="shared" si="13"/>
        <v>11904.761904761905</v>
      </c>
      <c r="BC23" s="37">
        <f t="shared" si="13"/>
        <v>10582.010582010582</v>
      </c>
      <c r="BD23" s="37">
        <f t="shared" si="13"/>
        <v>26666.666666666664</v>
      </c>
      <c r="BE23" s="37">
        <f t="shared" si="13"/>
        <v>55555.555555555555</v>
      </c>
      <c r="BF23" s="37">
        <f t="shared" si="13"/>
        <v>16666.666666666664</v>
      </c>
      <c r="BG23" s="38">
        <f t="shared" si="15"/>
        <v>0</v>
      </c>
      <c r="BH23" s="38">
        <f t="shared" si="16"/>
        <v>0</v>
      </c>
      <c r="BI23" s="38">
        <f t="shared" si="17"/>
        <v>0</v>
      </c>
      <c r="BJ23" s="38">
        <f t="shared" si="18"/>
        <v>0</v>
      </c>
      <c r="BK23" s="38">
        <f t="shared" si="19"/>
        <v>0</v>
      </c>
      <c r="BL23" s="38">
        <f t="shared" si="20"/>
        <v>0</v>
      </c>
      <c r="BM23" s="38">
        <f t="shared" si="21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 s="181">
        <v>0.105</v>
      </c>
      <c r="F24" s="181">
        <v>7.3999999999999996E-2</v>
      </c>
      <c r="G24" s="181">
        <v>7.2999999999999995E-2</v>
      </c>
      <c r="H24" s="181">
        <v>3.7999999999999999E-2</v>
      </c>
      <c r="I24" s="181">
        <v>3.5999999999999997E-2</v>
      </c>
      <c r="J24" s="181">
        <v>2.7E-2</v>
      </c>
      <c r="K24" s="181">
        <v>5.2999999999999999E-2</v>
      </c>
      <c r="L24" s="41">
        <f t="shared" ca="1" si="5"/>
        <v>0</v>
      </c>
      <c r="M24" s="42">
        <f t="shared" si="6"/>
        <v>0</v>
      </c>
      <c r="N24" s="43">
        <f t="shared" si="6"/>
        <v>0</v>
      </c>
      <c r="O24" s="43">
        <f t="shared" si="6"/>
        <v>0</v>
      </c>
      <c r="P24" s="43">
        <f t="shared" si="6"/>
        <v>0</v>
      </c>
      <c r="Q24" s="43">
        <f t="shared" si="6"/>
        <v>0</v>
      </c>
      <c r="R24" s="43">
        <f t="shared" si="6"/>
        <v>0</v>
      </c>
      <c r="S24" s="44">
        <f t="shared" si="6"/>
        <v>0</v>
      </c>
      <c r="T24" s="185">
        <f t="shared" ca="1" si="7"/>
        <v>0</v>
      </c>
      <c r="U24" s="46">
        <v>4000</v>
      </c>
      <c r="V24" s="46">
        <v>4000</v>
      </c>
      <c r="W24" s="46">
        <v>4000</v>
      </c>
      <c r="X24" s="46">
        <v>4000</v>
      </c>
      <c r="Y24" s="46">
        <v>4000</v>
      </c>
      <c r="Z24" s="46">
        <v>4000</v>
      </c>
      <c r="AA24" s="46">
        <v>4000</v>
      </c>
      <c r="AB24" s="184">
        <f t="shared" ca="1" si="8"/>
        <v>0</v>
      </c>
      <c r="AC24" s="50">
        <f t="shared" ca="1" si="8"/>
        <v>0</v>
      </c>
      <c r="AD24" s="50">
        <f t="shared" ca="1" si="8"/>
        <v>0</v>
      </c>
      <c r="AE24" s="50">
        <f t="shared" ca="1" si="8"/>
        <v>0</v>
      </c>
      <c r="AF24" s="50">
        <f t="shared" ca="1" si="8"/>
        <v>0</v>
      </c>
      <c r="AG24" s="50">
        <f t="shared" ca="1" si="8"/>
        <v>0</v>
      </c>
      <c r="AH24" s="51">
        <f t="shared" ca="1" si="8"/>
        <v>0</v>
      </c>
      <c r="AI24" s="35">
        <f t="shared" ca="1" si="9"/>
        <v>0</v>
      </c>
      <c r="AJ24" s="49">
        <f t="shared" ca="1" si="10"/>
        <v>0</v>
      </c>
      <c r="AK24" s="50">
        <f t="shared" ca="1" si="10"/>
        <v>0</v>
      </c>
      <c r="AL24" s="50">
        <f t="shared" ca="1" si="10"/>
        <v>0</v>
      </c>
      <c r="AM24" s="50">
        <f t="shared" ca="1" si="10"/>
        <v>0</v>
      </c>
      <c r="AN24" s="50">
        <f t="shared" ca="1" si="10"/>
        <v>0</v>
      </c>
      <c r="AO24" s="50">
        <f t="shared" ca="1" si="10"/>
        <v>0</v>
      </c>
      <c r="AP24" s="51">
        <f t="shared" ca="1" si="10"/>
        <v>0</v>
      </c>
      <c r="AQ24" s="36">
        <f t="shared" ca="1" si="11"/>
        <v>0</v>
      </c>
      <c r="AR24" s="49" t="str">
        <f t="shared" ca="1" si="12"/>
        <v/>
      </c>
      <c r="AS24" s="50" t="str">
        <f t="shared" ca="1" si="12"/>
        <v/>
      </c>
      <c r="AT24" s="50" t="str">
        <f t="shared" ca="1" si="12"/>
        <v/>
      </c>
      <c r="AU24" s="50" t="str">
        <f t="shared" ca="1" si="12"/>
        <v/>
      </c>
      <c r="AV24" s="50" t="str">
        <f t="shared" ca="1" si="12"/>
        <v/>
      </c>
      <c r="AW24" s="50" t="str">
        <f t="shared" ca="1" si="12"/>
        <v/>
      </c>
      <c r="AX24" s="51" t="str">
        <f t="shared" ca="1" si="12"/>
        <v/>
      </c>
      <c r="AY24" s="52" t="str">
        <f t="shared" ca="1" si="12"/>
        <v/>
      </c>
      <c r="AZ24" s="37">
        <f t="shared" si="13"/>
        <v>6349.2063492063489</v>
      </c>
      <c r="BA24" s="37">
        <f t="shared" si="13"/>
        <v>9009.0090090090089</v>
      </c>
      <c r="BB24" s="37">
        <f t="shared" si="13"/>
        <v>9132.4200913242003</v>
      </c>
      <c r="BC24" s="37">
        <f t="shared" si="13"/>
        <v>17543.859649122805</v>
      </c>
      <c r="BD24" s="37">
        <f t="shared" si="13"/>
        <v>18518.518518518518</v>
      </c>
      <c r="BE24" s="37">
        <f t="shared" si="13"/>
        <v>24691.358024691355</v>
      </c>
      <c r="BF24" s="37">
        <f t="shared" si="13"/>
        <v>12578.616352201258</v>
      </c>
      <c r="BG24" s="38">
        <f t="shared" si="15"/>
        <v>0</v>
      </c>
      <c r="BH24" s="38">
        <f t="shared" si="16"/>
        <v>0</v>
      </c>
      <c r="BI24" s="38">
        <f t="shared" si="17"/>
        <v>0</v>
      </c>
      <c r="BJ24" s="38">
        <f t="shared" si="18"/>
        <v>0</v>
      </c>
      <c r="BK24" s="38">
        <f t="shared" si="19"/>
        <v>0</v>
      </c>
      <c r="BL24" s="38">
        <f t="shared" si="20"/>
        <v>0</v>
      </c>
      <c r="BM24" s="38">
        <f t="shared" si="21"/>
        <v>0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1">
        <v>4.2000000000000003E-2</v>
      </c>
      <c r="F25" s="181">
        <v>6.0999999999999999E-2</v>
      </c>
      <c r="G25" s="181">
        <v>3.7999999999999999E-2</v>
      </c>
      <c r="H25" s="181">
        <v>2.8000000000000001E-2</v>
      </c>
      <c r="I25" s="181">
        <v>3.3000000000000002E-2</v>
      </c>
      <c r="J25" s="181">
        <v>7.5999999999999998E-2</v>
      </c>
      <c r="K25" s="181">
        <v>4.8000000000000001E-2</v>
      </c>
      <c r="L25" s="41">
        <f t="shared" ca="1" si="5"/>
        <v>0</v>
      </c>
      <c r="M25" s="42">
        <f t="shared" si="6"/>
        <v>0</v>
      </c>
      <c r="N25" s="43">
        <f t="shared" si="6"/>
        <v>0</v>
      </c>
      <c r="O25" s="43">
        <f t="shared" si="6"/>
        <v>0</v>
      </c>
      <c r="P25" s="43">
        <f t="shared" si="6"/>
        <v>0</v>
      </c>
      <c r="Q25" s="43">
        <f t="shared" si="6"/>
        <v>0</v>
      </c>
      <c r="R25" s="43">
        <f t="shared" si="6"/>
        <v>0</v>
      </c>
      <c r="S25" s="44">
        <f t="shared" si="6"/>
        <v>0</v>
      </c>
      <c r="T25" s="185">
        <f t="shared" ca="1" si="7"/>
        <v>0</v>
      </c>
      <c r="U25" s="46">
        <v>4000</v>
      </c>
      <c r="V25" s="46">
        <v>4000</v>
      </c>
      <c r="W25" s="46">
        <v>4000</v>
      </c>
      <c r="X25" s="46">
        <v>4000</v>
      </c>
      <c r="Y25" s="46">
        <v>4000</v>
      </c>
      <c r="Z25" s="46">
        <v>4000</v>
      </c>
      <c r="AA25" s="46">
        <v>4000</v>
      </c>
      <c r="AB25" s="184">
        <f t="shared" ca="1" si="8"/>
        <v>0</v>
      </c>
      <c r="AC25" s="50">
        <f t="shared" ca="1" si="8"/>
        <v>0</v>
      </c>
      <c r="AD25" s="50">
        <f t="shared" ca="1" si="8"/>
        <v>0</v>
      </c>
      <c r="AE25" s="50">
        <f t="shared" ca="1" si="8"/>
        <v>0</v>
      </c>
      <c r="AF25" s="50">
        <f t="shared" ca="1" si="8"/>
        <v>0</v>
      </c>
      <c r="AG25" s="50">
        <f t="shared" ca="1" si="8"/>
        <v>0</v>
      </c>
      <c r="AH25" s="51">
        <f t="shared" ca="1" si="8"/>
        <v>0</v>
      </c>
      <c r="AI25" s="35">
        <f t="shared" ca="1" si="9"/>
        <v>0</v>
      </c>
      <c r="AJ25" s="49">
        <f t="shared" ca="1" si="10"/>
        <v>0</v>
      </c>
      <c r="AK25" s="50">
        <f t="shared" ca="1" si="10"/>
        <v>0</v>
      </c>
      <c r="AL25" s="50">
        <f t="shared" ca="1" si="10"/>
        <v>0</v>
      </c>
      <c r="AM25" s="50">
        <f t="shared" ca="1" si="10"/>
        <v>0</v>
      </c>
      <c r="AN25" s="50">
        <f t="shared" ca="1" si="10"/>
        <v>0</v>
      </c>
      <c r="AO25" s="50">
        <f t="shared" ca="1" si="10"/>
        <v>0</v>
      </c>
      <c r="AP25" s="51">
        <f t="shared" ca="1" si="10"/>
        <v>0</v>
      </c>
      <c r="AQ25" s="36">
        <f t="shared" ca="1" si="11"/>
        <v>0</v>
      </c>
      <c r="AR25" s="49" t="str">
        <f t="shared" ca="1" si="12"/>
        <v/>
      </c>
      <c r="AS25" s="50" t="str">
        <f t="shared" ca="1" si="12"/>
        <v/>
      </c>
      <c r="AT25" s="50" t="str">
        <f t="shared" ca="1" si="12"/>
        <v/>
      </c>
      <c r="AU25" s="50" t="str">
        <f t="shared" ca="1" si="12"/>
        <v/>
      </c>
      <c r="AV25" s="50" t="str">
        <f t="shared" ca="1" si="12"/>
        <v/>
      </c>
      <c r="AW25" s="50" t="str">
        <f t="shared" ca="1" si="12"/>
        <v/>
      </c>
      <c r="AX25" s="51" t="str">
        <f t="shared" ca="1" si="12"/>
        <v/>
      </c>
      <c r="AY25" s="52" t="str">
        <f t="shared" ca="1" si="12"/>
        <v/>
      </c>
      <c r="AZ25" s="37">
        <f t="shared" si="13"/>
        <v>15873.015873015871</v>
      </c>
      <c r="BA25" s="37">
        <f t="shared" si="13"/>
        <v>10928.961748633879</v>
      </c>
      <c r="BB25" s="37">
        <f t="shared" si="13"/>
        <v>17543.859649122805</v>
      </c>
      <c r="BC25" s="37">
        <f t="shared" si="13"/>
        <v>23809.523809523809</v>
      </c>
      <c r="BD25" s="37">
        <f t="shared" si="13"/>
        <v>20202.020202020201</v>
      </c>
      <c r="BE25" s="37">
        <f t="shared" si="13"/>
        <v>8771.9298245614027</v>
      </c>
      <c r="BF25" s="37">
        <f t="shared" si="13"/>
        <v>13888.888888888889</v>
      </c>
      <c r="BG25" s="38">
        <f t="shared" si="15"/>
        <v>0</v>
      </c>
      <c r="BH25" s="38">
        <f t="shared" si="16"/>
        <v>0</v>
      </c>
      <c r="BI25" s="38">
        <f t="shared" si="17"/>
        <v>0</v>
      </c>
      <c r="BJ25" s="38">
        <f t="shared" si="18"/>
        <v>0</v>
      </c>
      <c r="BK25" s="38">
        <f t="shared" si="19"/>
        <v>0</v>
      </c>
      <c r="BL25" s="38">
        <f t="shared" si="20"/>
        <v>0</v>
      </c>
      <c r="BM25" s="38">
        <f t="shared" si="21"/>
        <v>0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 s="181">
        <v>3.4000000000000002E-2</v>
      </c>
      <c r="F26" s="181">
        <v>8.8999999999999996E-2</v>
      </c>
      <c r="G26" s="181">
        <v>3.7999999999999999E-2</v>
      </c>
      <c r="H26" s="181">
        <v>0.04</v>
      </c>
      <c r="I26" s="181">
        <v>0.121</v>
      </c>
      <c r="J26" s="181">
        <v>5.5E-2</v>
      </c>
      <c r="K26" s="181">
        <v>9.2999999999999999E-2</v>
      </c>
      <c r="L26" s="41">
        <f t="shared" ca="1" si="5"/>
        <v>0</v>
      </c>
      <c r="M26" s="42">
        <f t="shared" si="6"/>
        <v>0</v>
      </c>
      <c r="N26" s="43">
        <f t="shared" si="6"/>
        <v>0</v>
      </c>
      <c r="O26" s="43">
        <f t="shared" si="6"/>
        <v>0</v>
      </c>
      <c r="P26" s="43">
        <f t="shared" si="6"/>
        <v>0</v>
      </c>
      <c r="Q26" s="43">
        <f t="shared" si="6"/>
        <v>0</v>
      </c>
      <c r="R26" s="43">
        <f t="shared" si="6"/>
        <v>0</v>
      </c>
      <c r="S26" s="44">
        <f t="shared" si="6"/>
        <v>0</v>
      </c>
      <c r="T26" s="185">
        <f t="shared" ca="1" si="7"/>
        <v>0</v>
      </c>
      <c r="U26" s="46">
        <v>4000</v>
      </c>
      <c r="V26" s="46">
        <v>4000</v>
      </c>
      <c r="W26" s="46">
        <v>4000</v>
      </c>
      <c r="X26" s="46">
        <v>4000</v>
      </c>
      <c r="Y26" s="46">
        <v>4000</v>
      </c>
      <c r="Z26" s="46">
        <v>4000</v>
      </c>
      <c r="AA26" s="46">
        <v>4000</v>
      </c>
      <c r="AB26" s="184">
        <f t="shared" ca="1" si="8"/>
        <v>0</v>
      </c>
      <c r="AC26" s="50">
        <f t="shared" ca="1" si="8"/>
        <v>0</v>
      </c>
      <c r="AD26" s="50">
        <f t="shared" ca="1" si="8"/>
        <v>0</v>
      </c>
      <c r="AE26" s="50">
        <f t="shared" ca="1" si="8"/>
        <v>0</v>
      </c>
      <c r="AF26" s="50">
        <f t="shared" ca="1" si="8"/>
        <v>0</v>
      </c>
      <c r="AG26" s="50">
        <f t="shared" ca="1" si="8"/>
        <v>0</v>
      </c>
      <c r="AH26" s="51">
        <f t="shared" ca="1" si="8"/>
        <v>0</v>
      </c>
      <c r="AI26" s="35">
        <f t="shared" ca="1" si="9"/>
        <v>0</v>
      </c>
      <c r="AJ26" s="49">
        <f t="shared" ca="1" si="10"/>
        <v>0</v>
      </c>
      <c r="AK26" s="50">
        <f t="shared" ca="1" si="10"/>
        <v>0</v>
      </c>
      <c r="AL26" s="50">
        <f t="shared" ca="1" si="10"/>
        <v>0</v>
      </c>
      <c r="AM26" s="50">
        <f t="shared" ca="1" si="10"/>
        <v>0</v>
      </c>
      <c r="AN26" s="50">
        <f t="shared" ca="1" si="10"/>
        <v>0</v>
      </c>
      <c r="AO26" s="50">
        <f t="shared" ca="1" si="10"/>
        <v>0</v>
      </c>
      <c r="AP26" s="51">
        <f t="shared" ca="1" si="10"/>
        <v>0</v>
      </c>
      <c r="AQ26" s="36">
        <f t="shared" ca="1" si="11"/>
        <v>0</v>
      </c>
      <c r="AR26" s="49" t="str">
        <f t="shared" ca="1" si="12"/>
        <v/>
      </c>
      <c r="AS26" s="50" t="str">
        <f t="shared" ca="1" si="12"/>
        <v/>
      </c>
      <c r="AT26" s="50" t="str">
        <f t="shared" ca="1" si="12"/>
        <v/>
      </c>
      <c r="AU26" s="50" t="str">
        <f t="shared" ca="1" si="12"/>
        <v/>
      </c>
      <c r="AV26" s="50" t="str">
        <f t="shared" ca="1" si="12"/>
        <v/>
      </c>
      <c r="AW26" s="50" t="str">
        <f t="shared" ca="1" si="12"/>
        <v/>
      </c>
      <c r="AX26" s="51" t="str">
        <f t="shared" ca="1" si="12"/>
        <v/>
      </c>
      <c r="AY26" s="52" t="str">
        <f t="shared" ca="1" si="12"/>
        <v/>
      </c>
      <c r="AZ26" s="37">
        <f t="shared" si="13"/>
        <v>19607.843137254898</v>
      </c>
      <c r="BA26" s="37">
        <f t="shared" si="13"/>
        <v>7490.63670411985</v>
      </c>
      <c r="BB26" s="37">
        <f t="shared" si="13"/>
        <v>17543.859649122805</v>
      </c>
      <c r="BC26" s="37">
        <f t="shared" si="13"/>
        <v>16666.666666666664</v>
      </c>
      <c r="BD26" s="37">
        <f t="shared" si="13"/>
        <v>5509.6418732782367</v>
      </c>
      <c r="BE26" s="37">
        <f t="shared" si="13"/>
        <v>12121.21212121212</v>
      </c>
      <c r="BF26" s="37">
        <f t="shared" si="13"/>
        <v>7168.4587813620064</v>
      </c>
      <c r="BG26" s="38">
        <f t="shared" si="15"/>
        <v>0</v>
      </c>
      <c r="BH26" s="38">
        <f t="shared" si="16"/>
        <v>0</v>
      </c>
      <c r="BI26" s="38">
        <f t="shared" si="17"/>
        <v>0</v>
      </c>
      <c r="BJ26" s="38">
        <f t="shared" si="18"/>
        <v>0</v>
      </c>
      <c r="BK26" s="38">
        <f t="shared" si="19"/>
        <v>0</v>
      </c>
      <c r="BL26" s="38">
        <f t="shared" si="20"/>
        <v>0</v>
      </c>
      <c r="BM26" s="38">
        <f t="shared" si="21"/>
        <v>0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 s="181">
        <v>4.4999999999999998E-2</v>
      </c>
      <c r="F27" s="181">
        <v>0.16200000000000001</v>
      </c>
      <c r="G27" s="181">
        <v>0.10100000000000001</v>
      </c>
      <c r="H27" s="181">
        <v>4.2999999999999997E-2</v>
      </c>
      <c r="I27" s="181">
        <v>7.4999999999999997E-2</v>
      </c>
      <c r="J27" s="181">
        <v>4.1000000000000002E-2</v>
      </c>
      <c r="K27" s="181">
        <v>6.8000000000000005E-2</v>
      </c>
      <c r="L27" s="41">
        <f t="shared" ca="1" si="5"/>
        <v>168</v>
      </c>
      <c r="M27" s="42">
        <f t="shared" si="6"/>
        <v>0</v>
      </c>
      <c r="N27" s="43">
        <f t="shared" si="6"/>
        <v>7</v>
      </c>
      <c r="O27" s="43">
        <f t="shared" si="6"/>
        <v>0</v>
      </c>
      <c r="P27" s="43">
        <f t="shared" si="6"/>
        <v>0</v>
      </c>
      <c r="Q27" s="43">
        <f t="shared" si="6"/>
        <v>0</v>
      </c>
      <c r="R27" s="43">
        <f t="shared" si="6"/>
        <v>0</v>
      </c>
      <c r="S27" s="44">
        <f t="shared" si="6"/>
        <v>0</v>
      </c>
      <c r="T27" s="185">
        <f t="shared" ca="1" si="7"/>
        <v>28</v>
      </c>
      <c r="U27" s="46">
        <v>4000</v>
      </c>
      <c r="V27" s="46">
        <v>4000</v>
      </c>
      <c r="W27" s="46">
        <v>4000</v>
      </c>
      <c r="X27" s="46">
        <v>4000</v>
      </c>
      <c r="Y27" s="46">
        <v>4000</v>
      </c>
      <c r="Z27" s="46">
        <v>4000</v>
      </c>
      <c r="AA27" s="46">
        <v>4000</v>
      </c>
      <c r="AB27" s="184">
        <f t="shared" ca="1" si="8"/>
        <v>0</v>
      </c>
      <c r="AC27" s="50">
        <f t="shared" ca="1" si="8"/>
        <v>112000</v>
      </c>
      <c r="AD27" s="50">
        <f t="shared" ca="1" si="8"/>
        <v>0</v>
      </c>
      <c r="AE27" s="50">
        <f t="shared" ca="1" si="8"/>
        <v>0</v>
      </c>
      <c r="AF27" s="50">
        <f t="shared" ca="1" si="8"/>
        <v>0</v>
      </c>
      <c r="AG27" s="50">
        <f t="shared" ca="1" si="8"/>
        <v>0</v>
      </c>
      <c r="AH27" s="51">
        <f t="shared" ca="1" si="8"/>
        <v>0</v>
      </c>
      <c r="AI27" s="35">
        <f t="shared" ca="1" si="9"/>
        <v>112000</v>
      </c>
      <c r="AJ27" s="49">
        <f t="shared" ca="1" si="10"/>
        <v>0</v>
      </c>
      <c r="AK27" s="50">
        <f t="shared" ca="1" si="10"/>
        <v>27.216000000000001</v>
      </c>
      <c r="AL27" s="50">
        <f t="shared" ca="1" si="10"/>
        <v>0</v>
      </c>
      <c r="AM27" s="50">
        <f t="shared" ca="1" si="10"/>
        <v>0</v>
      </c>
      <c r="AN27" s="50">
        <f t="shared" ca="1" si="10"/>
        <v>0</v>
      </c>
      <c r="AO27" s="50">
        <f t="shared" ca="1" si="10"/>
        <v>0</v>
      </c>
      <c r="AP27" s="51">
        <f t="shared" ca="1" si="10"/>
        <v>0</v>
      </c>
      <c r="AQ27" s="36">
        <f t="shared" ca="1" si="11"/>
        <v>27.216000000000001</v>
      </c>
      <c r="AR27" s="49" t="str">
        <f t="shared" ca="1" si="12"/>
        <v/>
      </c>
      <c r="AS27" s="50">
        <f t="shared" ca="1" si="12"/>
        <v>4115.2263374485592</v>
      </c>
      <c r="AT27" s="50" t="str">
        <f t="shared" ca="1" si="12"/>
        <v/>
      </c>
      <c r="AU27" s="50" t="str">
        <f t="shared" ca="1" si="12"/>
        <v/>
      </c>
      <c r="AV27" s="50" t="str">
        <f t="shared" ca="1" si="12"/>
        <v/>
      </c>
      <c r="AW27" s="50" t="str">
        <f t="shared" ca="1" si="12"/>
        <v/>
      </c>
      <c r="AX27" s="51" t="str">
        <f t="shared" ca="1" si="12"/>
        <v/>
      </c>
      <c r="AY27" s="52">
        <f t="shared" ca="1" si="12"/>
        <v>4115.2263374485592</v>
      </c>
      <c r="AZ27" s="37">
        <f t="shared" si="13"/>
        <v>14814.814814814814</v>
      </c>
      <c r="BA27" s="37">
        <f t="shared" si="13"/>
        <v>4115.2263374485592</v>
      </c>
      <c r="BB27" s="37">
        <f t="shared" si="13"/>
        <v>6600.6600660065997</v>
      </c>
      <c r="BC27" s="37">
        <f t="shared" si="13"/>
        <v>15503.875968992248</v>
      </c>
      <c r="BD27" s="37">
        <f t="shared" si="13"/>
        <v>8888.8888888888887</v>
      </c>
      <c r="BE27" s="37">
        <f t="shared" si="13"/>
        <v>16260.162601626014</v>
      </c>
      <c r="BF27" s="37">
        <f t="shared" si="13"/>
        <v>9803.9215686274492</v>
      </c>
      <c r="BG27" s="38">
        <f t="shared" si="15"/>
        <v>0</v>
      </c>
      <c r="BH27" s="38">
        <f t="shared" si="16"/>
        <v>7</v>
      </c>
      <c r="BI27" s="38">
        <f t="shared" si="17"/>
        <v>0</v>
      </c>
      <c r="BJ27" s="38">
        <f t="shared" si="18"/>
        <v>0</v>
      </c>
      <c r="BK27" s="38">
        <f t="shared" si="19"/>
        <v>0</v>
      </c>
      <c r="BL27" s="38">
        <f t="shared" si="20"/>
        <v>0</v>
      </c>
      <c r="BM27" s="38">
        <f t="shared" si="21"/>
        <v>0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1">
        <v>2.5000000000000001E-2</v>
      </c>
      <c r="F28" s="181">
        <v>5.6000000000000001E-2</v>
      </c>
      <c r="G28" s="181">
        <v>3.9E-2</v>
      </c>
      <c r="H28" s="181">
        <v>5.0999999999999997E-2</v>
      </c>
      <c r="I28" s="181">
        <v>4.3999999999999997E-2</v>
      </c>
      <c r="J28" s="181">
        <v>1.4E-2</v>
      </c>
      <c r="K28" s="181">
        <v>6.5000000000000002E-2</v>
      </c>
      <c r="L28" s="41">
        <f t="shared" ca="1" si="5"/>
        <v>0</v>
      </c>
      <c r="M28" s="42">
        <f t="shared" si="6"/>
        <v>0</v>
      </c>
      <c r="N28" s="43">
        <f t="shared" si="6"/>
        <v>0</v>
      </c>
      <c r="O28" s="43">
        <f t="shared" si="6"/>
        <v>0</v>
      </c>
      <c r="P28" s="43">
        <f t="shared" si="6"/>
        <v>0</v>
      </c>
      <c r="Q28" s="43">
        <f t="shared" si="6"/>
        <v>0</v>
      </c>
      <c r="R28" s="43">
        <f t="shared" si="6"/>
        <v>0</v>
      </c>
      <c r="S28" s="44">
        <f t="shared" si="6"/>
        <v>0</v>
      </c>
      <c r="T28" s="185">
        <f t="shared" ca="1" si="7"/>
        <v>0</v>
      </c>
      <c r="U28" s="46">
        <v>4000</v>
      </c>
      <c r="V28" s="46">
        <v>4000</v>
      </c>
      <c r="W28" s="46">
        <v>4000</v>
      </c>
      <c r="X28" s="46">
        <v>4000</v>
      </c>
      <c r="Y28" s="46">
        <v>4000</v>
      </c>
      <c r="Z28" s="46">
        <v>4000</v>
      </c>
      <c r="AA28" s="46">
        <v>4000</v>
      </c>
      <c r="AB28" s="184">
        <f t="shared" ca="1" si="8"/>
        <v>0</v>
      </c>
      <c r="AC28" s="50">
        <f t="shared" ca="1" si="8"/>
        <v>0</v>
      </c>
      <c r="AD28" s="50">
        <f t="shared" ca="1" si="8"/>
        <v>0</v>
      </c>
      <c r="AE28" s="50">
        <f t="shared" ca="1" si="8"/>
        <v>0</v>
      </c>
      <c r="AF28" s="50">
        <f t="shared" ca="1" si="8"/>
        <v>0</v>
      </c>
      <c r="AG28" s="50">
        <f t="shared" ca="1" si="8"/>
        <v>0</v>
      </c>
      <c r="AH28" s="51">
        <f t="shared" ca="1" si="8"/>
        <v>0</v>
      </c>
      <c r="AI28" s="35">
        <f t="shared" ca="1" si="9"/>
        <v>0</v>
      </c>
      <c r="AJ28" s="49">
        <f t="shared" ca="1" si="10"/>
        <v>0</v>
      </c>
      <c r="AK28" s="50">
        <f t="shared" ca="1" si="10"/>
        <v>0</v>
      </c>
      <c r="AL28" s="50">
        <f t="shared" ca="1" si="10"/>
        <v>0</v>
      </c>
      <c r="AM28" s="50">
        <f t="shared" ca="1" si="10"/>
        <v>0</v>
      </c>
      <c r="AN28" s="50">
        <f t="shared" ca="1" si="10"/>
        <v>0</v>
      </c>
      <c r="AO28" s="50">
        <f t="shared" ca="1" si="10"/>
        <v>0</v>
      </c>
      <c r="AP28" s="51">
        <f t="shared" ca="1" si="10"/>
        <v>0</v>
      </c>
      <c r="AQ28" s="36">
        <f t="shared" ca="1" si="11"/>
        <v>0</v>
      </c>
      <c r="AR28" s="49" t="str">
        <f t="shared" ca="1" si="12"/>
        <v/>
      </c>
      <c r="AS28" s="50" t="str">
        <f t="shared" ca="1" si="12"/>
        <v/>
      </c>
      <c r="AT28" s="50" t="str">
        <f t="shared" ca="1" si="12"/>
        <v/>
      </c>
      <c r="AU28" s="50" t="str">
        <f t="shared" ca="1" si="12"/>
        <v/>
      </c>
      <c r="AV28" s="50" t="str">
        <f t="shared" ca="1" si="12"/>
        <v/>
      </c>
      <c r="AW28" s="50" t="str">
        <f t="shared" ca="1" si="12"/>
        <v/>
      </c>
      <c r="AX28" s="51" t="str">
        <f t="shared" ca="1" si="12"/>
        <v/>
      </c>
      <c r="AY28" s="52" t="str">
        <f t="shared" ca="1" si="12"/>
        <v/>
      </c>
      <c r="AZ28" s="37">
        <f t="shared" si="13"/>
        <v>26666.666666666664</v>
      </c>
      <c r="BA28" s="37">
        <f t="shared" si="13"/>
        <v>11904.761904761905</v>
      </c>
      <c r="BB28" s="37">
        <f t="shared" si="13"/>
        <v>17094.017094017094</v>
      </c>
      <c r="BC28" s="37">
        <f t="shared" si="13"/>
        <v>13071.895424836601</v>
      </c>
      <c r="BD28" s="37">
        <f t="shared" si="13"/>
        <v>15151.515151515152</v>
      </c>
      <c r="BE28" s="37">
        <f t="shared" si="13"/>
        <v>47619.047619047618</v>
      </c>
      <c r="BF28" s="37">
        <f t="shared" si="13"/>
        <v>10256.410256410256</v>
      </c>
      <c r="BG28" s="38">
        <f t="shared" si="15"/>
        <v>0</v>
      </c>
      <c r="BH28" s="38">
        <f t="shared" si="16"/>
        <v>0</v>
      </c>
      <c r="BI28" s="38">
        <f t="shared" si="17"/>
        <v>0</v>
      </c>
      <c r="BJ28" s="38">
        <f t="shared" si="18"/>
        <v>0</v>
      </c>
      <c r="BK28" s="38">
        <f t="shared" si="19"/>
        <v>0</v>
      </c>
      <c r="BL28" s="38">
        <f t="shared" si="20"/>
        <v>0</v>
      </c>
      <c r="BM28" s="38">
        <f t="shared" si="21"/>
        <v>0</v>
      </c>
    </row>
    <row r="29" spans="1:65" ht="15" thickBot="1">
      <c r="B29" s="3" t="s">
        <v>49</v>
      </c>
      <c r="C29" s="54">
        <v>0.95833333333333337</v>
      </c>
      <c r="D29" s="55">
        <v>0</v>
      </c>
      <c r="E29" s="181">
        <v>2E-3</v>
      </c>
      <c r="F29" s="181">
        <v>2.1000000000000001E-2</v>
      </c>
      <c r="G29" s="181">
        <v>0.03</v>
      </c>
      <c r="H29" s="181">
        <v>0.03</v>
      </c>
      <c r="I29" s="181">
        <v>5.6000000000000001E-2</v>
      </c>
      <c r="J29" s="181">
        <v>2.5000000000000001E-2</v>
      </c>
      <c r="K29" s="181">
        <v>1.0999999999999999E-2</v>
      </c>
      <c r="L29" s="56">
        <f t="shared" ca="1" si="5"/>
        <v>0</v>
      </c>
      <c r="M29" s="57">
        <f t="shared" si="6"/>
        <v>0</v>
      </c>
      <c r="N29" s="58">
        <f t="shared" si="6"/>
        <v>0</v>
      </c>
      <c r="O29" s="58">
        <f t="shared" si="6"/>
        <v>0</v>
      </c>
      <c r="P29" s="58">
        <f t="shared" si="6"/>
        <v>0</v>
      </c>
      <c r="Q29" s="58">
        <f t="shared" si="6"/>
        <v>0</v>
      </c>
      <c r="R29" s="58">
        <f t="shared" si="6"/>
        <v>0</v>
      </c>
      <c r="S29" s="59">
        <f t="shared" si="6"/>
        <v>0</v>
      </c>
      <c r="T29" s="183">
        <f t="shared" ca="1" si="7"/>
        <v>0</v>
      </c>
      <c r="U29" s="46">
        <v>4000</v>
      </c>
      <c r="V29" s="46">
        <v>4000</v>
      </c>
      <c r="W29" s="46">
        <v>4000</v>
      </c>
      <c r="X29" s="46">
        <v>4000</v>
      </c>
      <c r="Y29" s="46">
        <v>4000</v>
      </c>
      <c r="Z29" s="46">
        <v>4000</v>
      </c>
      <c r="AA29" s="46">
        <v>4000</v>
      </c>
      <c r="AB29" s="182">
        <f t="shared" ca="1" si="8"/>
        <v>0</v>
      </c>
      <c r="AC29" s="65">
        <f t="shared" ca="1" si="8"/>
        <v>0</v>
      </c>
      <c r="AD29" s="65">
        <f t="shared" ca="1" si="8"/>
        <v>0</v>
      </c>
      <c r="AE29" s="65">
        <f t="shared" ca="1" si="8"/>
        <v>0</v>
      </c>
      <c r="AF29" s="65">
        <f t="shared" ca="1" si="8"/>
        <v>0</v>
      </c>
      <c r="AG29" s="65">
        <f t="shared" ca="1" si="8"/>
        <v>0</v>
      </c>
      <c r="AH29" s="66">
        <f t="shared" ca="1" si="8"/>
        <v>0</v>
      </c>
      <c r="AI29" s="35">
        <f t="shared" ca="1" si="9"/>
        <v>0</v>
      </c>
      <c r="AJ29" s="64">
        <f t="shared" ca="1" si="10"/>
        <v>0</v>
      </c>
      <c r="AK29" s="65">
        <f t="shared" ca="1" si="10"/>
        <v>0</v>
      </c>
      <c r="AL29" s="65">
        <f t="shared" ca="1" si="10"/>
        <v>0</v>
      </c>
      <c r="AM29" s="65">
        <f t="shared" ca="1" si="10"/>
        <v>0</v>
      </c>
      <c r="AN29" s="65">
        <f t="shared" ca="1" si="10"/>
        <v>0</v>
      </c>
      <c r="AO29" s="65">
        <f t="shared" ca="1" si="10"/>
        <v>0</v>
      </c>
      <c r="AP29" s="66">
        <f t="shared" ca="1" si="10"/>
        <v>0</v>
      </c>
      <c r="AQ29" s="36">
        <f t="shared" ca="1" si="11"/>
        <v>0</v>
      </c>
      <c r="AR29" s="64" t="str">
        <f t="shared" ca="1" si="12"/>
        <v/>
      </c>
      <c r="AS29" s="65" t="str">
        <f t="shared" ca="1" si="12"/>
        <v/>
      </c>
      <c r="AT29" s="65" t="str">
        <f t="shared" ca="1" si="12"/>
        <v/>
      </c>
      <c r="AU29" s="65" t="str">
        <f t="shared" ca="1" si="12"/>
        <v/>
      </c>
      <c r="AV29" s="65" t="str">
        <f t="shared" ca="1" si="12"/>
        <v/>
      </c>
      <c r="AW29" s="65" t="str">
        <f t="shared" ca="1" si="12"/>
        <v/>
      </c>
      <c r="AX29" s="66" t="str">
        <f t="shared" ca="1" si="12"/>
        <v/>
      </c>
      <c r="AY29" s="67" t="str">
        <f t="shared" ca="1" si="12"/>
        <v/>
      </c>
      <c r="AZ29" s="37">
        <f t="shared" si="13"/>
        <v>333333.33333333331</v>
      </c>
      <c r="BA29" s="37">
        <f t="shared" si="13"/>
        <v>31746.031746031742</v>
      </c>
      <c r="BB29" s="37">
        <f t="shared" si="13"/>
        <v>22222.222222222223</v>
      </c>
      <c r="BC29" s="37">
        <f t="shared" si="13"/>
        <v>22222.222222222223</v>
      </c>
      <c r="BD29" s="37">
        <f t="shared" si="13"/>
        <v>11904.761904761905</v>
      </c>
      <c r="BE29" s="37">
        <f t="shared" si="13"/>
        <v>26666.666666666664</v>
      </c>
      <c r="BF29" s="37">
        <f t="shared" si="13"/>
        <v>60606.060606060608</v>
      </c>
      <c r="BG29" s="38">
        <f t="shared" si="15"/>
        <v>0</v>
      </c>
      <c r="BH29" s="38">
        <f t="shared" si="16"/>
        <v>0</v>
      </c>
      <c r="BI29" s="38">
        <f t="shared" si="17"/>
        <v>0</v>
      </c>
      <c r="BJ29" s="38">
        <f t="shared" si="18"/>
        <v>0</v>
      </c>
      <c r="BK29" s="38">
        <f t="shared" si="19"/>
        <v>0</v>
      </c>
      <c r="BL29" s="38">
        <f t="shared" si="20"/>
        <v>0</v>
      </c>
      <c r="BM29" s="38">
        <f t="shared" si="21"/>
        <v>0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22">SUM(M6:M29)</f>
        <v>0</v>
      </c>
      <c r="N30" s="70">
        <f t="shared" si="22"/>
        <v>7</v>
      </c>
      <c r="O30" s="70">
        <f t="shared" si="22"/>
        <v>0</v>
      </c>
      <c r="P30" s="70">
        <f t="shared" si="22"/>
        <v>0</v>
      </c>
      <c r="Q30" s="70">
        <f t="shared" si="22"/>
        <v>0</v>
      </c>
      <c r="R30" s="70">
        <f t="shared" si="22"/>
        <v>0</v>
      </c>
      <c r="S30" s="70">
        <f t="shared" si="22"/>
        <v>0</v>
      </c>
      <c r="T30" s="71">
        <f t="shared" ca="1" si="22"/>
        <v>28</v>
      </c>
      <c r="U30" s="68"/>
      <c r="V30" s="68"/>
      <c r="W30" s="68"/>
      <c r="X30" s="68"/>
      <c r="Y30" s="68"/>
      <c r="Z30" s="68"/>
      <c r="AA30" s="68"/>
      <c r="AB30" s="70">
        <f t="shared" ref="AB30:AQ30" ca="1" si="23">SUM(AB6:AB29)</f>
        <v>0</v>
      </c>
      <c r="AC30" s="70">
        <f t="shared" ca="1" si="23"/>
        <v>112000</v>
      </c>
      <c r="AD30" s="70">
        <f t="shared" ca="1" si="23"/>
        <v>0</v>
      </c>
      <c r="AE30" s="70">
        <f t="shared" ca="1" si="23"/>
        <v>0</v>
      </c>
      <c r="AF30" s="70">
        <f t="shared" ca="1" si="23"/>
        <v>0</v>
      </c>
      <c r="AG30" s="70">
        <f t="shared" ca="1" si="23"/>
        <v>0</v>
      </c>
      <c r="AH30" s="70">
        <f t="shared" ca="1" si="23"/>
        <v>0</v>
      </c>
      <c r="AI30" s="71">
        <f t="shared" ca="1" si="23"/>
        <v>112000</v>
      </c>
      <c r="AJ30" s="70">
        <f t="shared" ca="1" si="23"/>
        <v>0</v>
      </c>
      <c r="AK30" s="70">
        <f t="shared" ca="1" si="23"/>
        <v>27.216000000000001</v>
      </c>
      <c r="AL30" s="70">
        <f t="shared" ca="1" si="23"/>
        <v>0</v>
      </c>
      <c r="AM30" s="70">
        <f t="shared" ca="1" si="23"/>
        <v>0</v>
      </c>
      <c r="AN30" s="70">
        <f t="shared" ca="1" si="23"/>
        <v>0</v>
      </c>
      <c r="AO30" s="70">
        <f t="shared" ca="1" si="23"/>
        <v>0</v>
      </c>
      <c r="AP30" s="70">
        <f t="shared" ca="1" si="23"/>
        <v>0</v>
      </c>
      <c r="AQ30" s="71">
        <f t="shared" ca="1" si="23"/>
        <v>27.216000000000001</v>
      </c>
      <c r="AR30" s="70" t="e">
        <f t="shared" ref="AR30:AY30" ca="1" si="24">AB30/AJ30</f>
        <v>#DIV/0!</v>
      </c>
      <c r="AS30" s="70">
        <f t="shared" ca="1" si="24"/>
        <v>4115.2263374485592</v>
      </c>
      <c r="AT30" s="70" t="e">
        <f t="shared" ca="1" si="24"/>
        <v>#DIV/0!</v>
      </c>
      <c r="AU30" s="70" t="e">
        <f t="shared" ca="1" si="24"/>
        <v>#DIV/0!</v>
      </c>
      <c r="AV30" s="70" t="e">
        <f t="shared" ca="1" si="24"/>
        <v>#DIV/0!</v>
      </c>
      <c r="AW30" s="70" t="e">
        <f t="shared" ca="1" si="24"/>
        <v>#DIV/0!</v>
      </c>
      <c r="AX30" s="70" t="e">
        <f t="shared" ca="1" si="24"/>
        <v>#DIV/0!</v>
      </c>
      <c r="AY30" s="72">
        <f t="shared" ca="1" si="24"/>
        <v>4115.2263374485592</v>
      </c>
      <c r="AZ30" s="73"/>
      <c r="BA30" s="73"/>
      <c r="BB30" s="73"/>
      <c r="BC30" s="73"/>
      <c r="BD30" s="73"/>
      <c r="BE30" s="73"/>
      <c r="BF30" s="73"/>
    </row>
    <row r="31" spans="1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0</v>
      </c>
      <c r="AC31" s="80">
        <f ca="1">AC30/4</f>
        <v>28000</v>
      </c>
      <c r="AD31" s="68"/>
      <c r="AE31" s="68"/>
      <c r="AF31" s="68"/>
      <c r="AG31" s="68"/>
      <c r="AH31" s="80">
        <f ca="1">AH30/4</f>
        <v>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76" t="s">
        <v>26</v>
      </c>
      <c r="C32" s="99">
        <v>100000</v>
      </c>
      <c r="D32" s="78"/>
      <c r="E32" s="6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27.216000000000001</v>
      </c>
      <c r="AR32" s="68"/>
      <c r="AS32" s="68"/>
      <c r="AT32" s="68"/>
      <c r="AU32" s="68"/>
      <c r="AV32" s="68"/>
      <c r="AW32" s="68"/>
      <c r="AX32" s="68"/>
      <c r="AY32" s="81">
        <f ca="1">AI30</f>
        <v>112000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227" t="s">
        <v>31</v>
      </c>
      <c r="C33" s="78">
        <f ca="1">AI30/AQ30</f>
        <v>4115.2263374485592</v>
      </c>
      <c r="D33" s="82"/>
      <c r="E33" s="68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1</v>
      </c>
      <c r="AR33" s="68"/>
      <c r="AS33" s="68"/>
      <c r="AT33" s="68"/>
      <c r="AU33" s="68"/>
      <c r="AV33" s="68"/>
      <c r="AW33" s="68"/>
      <c r="AX33" s="68"/>
      <c r="AY33" s="84">
        <f ca="1">C32-AY32</f>
        <v>-12000</v>
      </c>
      <c r="AZ33" s="73">
        <f ca="1">AQ30*70%</f>
        <v>19.051199999999998</v>
      </c>
      <c r="BA33" s="73">
        <v>25.891200000000001</v>
      </c>
      <c r="BB33" s="73">
        <f ca="1">BA33+AZ33</f>
        <v>44.942399999999999</v>
      </c>
      <c r="BC33" s="73">
        <f ca="1">AY32</f>
        <v>112000</v>
      </c>
      <c r="BD33" s="73">
        <f ca="1">BC33/BB33</f>
        <v>2492.07874968849</v>
      </c>
      <c r="BE33" s="73"/>
      <c r="BF33" s="73"/>
    </row>
    <row r="34" spans="1:78" ht="15" thickBot="1">
      <c r="B34" s="227" t="s">
        <v>32</v>
      </c>
      <c r="C34" s="85">
        <f ca="1">C33*3</f>
        <v>12345.679012345678</v>
      </c>
      <c r="D34" s="86"/>
      <c r="E34" s="68"/>
      <c r="F34" s="68"/>
      <c r="G34" s="68"/>
      <c r="H34" s="68"/>
      <c r="I34" s="68"/>
      <c r="J34" s="68"/>
      <c r="K34" s="68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/>
      <c r="BA34" s="73"/>
      <c r="BB34" s="73"/>
      <c r="BC34" s="118"/>
      <c r="BD34" s="73"/>
      <c r="BE34" s="73"/>
      <c r="BF34" s="73"/>
    </row>
    <row r="35" spans="1:78" ht="15" thickBot="1">
      <c r="B35" s="90"/>
      <c r="C35" s="91"/>
      <c r="D35" s="92"/>
      <c r="E35" s="89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7" spans="1:78">
      <c r="AY37" s="73"/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  <c r="AY38" s="73"/>
    </row>
    <row r="39" spans="1:78">
      <c r="T39" s="111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13" priority="1" operator="containsText" text="Paid">
      <formula>NOT(ISERROR(SEARCH("Paid",B6)))</formula>
    </cfRule>
    <cfRule type="containsText" dxfId="12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Z44"/>
  <sheetViews>
    <sheetView zoomScale="40" zoomScaleNormal="40" workbookViewId="0">
      <selection activeCell="BH33" sqref="BH33"/>
    </sheetView>
  </sheetViews>
  <sheetFormatPr defaultRowHeight="14.5"/>
  <cols>
    <col min="1" max="1" width="12.36328125" bestFit="1" customWidth="1"/>
    <col min="3" max="3" width="16.90625" bestFit="1" customWidth="1"/>
    <col min="4" max="4" width="14.6328125" bestFit="1" customWidth="1"/>
    <col min="12" max="12" width="16.90625" bestFit="1" customWidth="1"/>
    <col min="13" max="13" width="14.6328125" hidden="1" customWidth="1"/>
    <col min="14" max="14" width="9" hidden="1" customWidth="1"/>
    <col min="15" max="15" width="8.08984375" hidden="1" customWidth="1"/>
    <col min="16" max="16" width="8.54296875" hidden="1" customWidth="1"/>
    <col min="17" max="17" width="8.08984375" hidden="1" customWidth="1"/>
    <col min="18" max="18" width="6.90625" hidden="1" customWidth="1"/>
    <col min="19" max="19" width="7.6328125" hidden="1" customWidth="1"/>
    <col min="20" max="20" width="14.453125" bestFit="1" customWidth="1"/>
    <col min="21" max="21" width="8.08984375" bestFit="1" customWidth="1"/>
    <col min="22" max="22" width="9" bestFit="1" customWidth="1"/>
    <col min="23" max="23" width="8.08984375" bestFit="1" customWidth="1"/>
    <col min="24" max="24" width="8.54296875" bestFit="1" customWidth="1"/>
    <col min="25" max="25" width="8.08984375" bestFit="1" customWidth="1"/>
    <col min="26" max="27" width="7.81640625" bestFit="1" customWidth="1"/>
    <col min="28" max="28" width="8.08984375" hidden="1" customWidth="1"/>
    <col min="29" max="29" width="10.08984375" hidden="1" customWidth="1"/>
    <col min="30" max="31" width="9.6328125" hidden="1" customWidth="1"/>
    <col min="32" max="32" width="8.08984375" hidden="1" customWidth="1"/>
    <col min="33" max="33" width="9.6328125" hidden="1" customWidth="1"/>
    <col min="34" max="34" width="7.6328125" hidden="1" customWidth="1"/>
    <col min="35" max="35" width="17.81640625" bestFit="1" customWidth="1"/>
    <col min="36" max="36" width="8.08984375" hidden="1" customWidth="1"/>
    <col min="37" max="37" width="9" hidden="1" customWidth="1"/>
    <col min="38" max="38" width="8.08984375" hidden="1" customWidth="1"/>
    <col min="39" max="39" width="8.54296875" hidden="1" customWidth="1"/>
    <col min="40" max="40" width="8.08984375" hidden="1" customWidth="1"/>
    <col min="41" max="41" width="6.90625" hidden="1" customWidth="1"/>
    <col min="42" max="42" width="7.6328125" hidden="1" customWidth="1"/>
    <col min="43" max="43" width="18.7265625" customWidth="1"/>
    <col min="44" max="44" width="8.54296875" hidden="1" customWidth="1"/>
    <col min="45" max="45" width="9" hidden="1" customWidth="1"/>
    <col min="46" max="50" width="0" hidden="1" customWidth="1"/>
    <col min="51" max="51" width="15.36328125" bestFit="1" customWidth="1"/>
    <col min="53" max="53" width="11.26953125" bestFit="1" customWidth="1"/>
    <col min="54" max="54" width="12.7265625" bestFit="1" customWidth="1"/>
    <col min="55" max="55" width="11.36328125" bestFit="1" customWidth="1"/>
    <col min="56" max="58" width="9.54296875" bestFit="1" customWidth="1"/>
  </cols>
  <sheetData>
    <row r="1" spans="1:78">
      <c r="A1" s="275">
        <v>43525</v>
      </c>
      <c r="B1" s="276" t="s">
        <v>60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  <c r="BD1" s="277"/>
      <c r="BE1" s="277"/>
      <c r="BF1" s="277"/>
      <c r="BG1" s="277"/>
      <c r="BH1" s="277"/>
      <c r="BI1" s="277"/>
      <c r="BJ1" s="277"/>
      <c r="BK1" s="277"/>
      <c r="BL1" s="277"/>
      <c r="BM1" s="277"/>
    </row>
    <row r="2" spans="1:78" ht="15" thickBot="1">
      <c r="A2" s="275"/>
      <c r="B2" s="276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277"/>
      <c r="BG2" s="277"/>
      <c r="BH2" s="277"/>
      <c r="BI2" s="277"/>
      <c r="BJ2" s="277"/>
      <c r="BK2" s="277"/>
      <c r="BL2" s="277"/>
      <c r="BM2" s="277"/>
      <c r="BO2" s="1">
        <v>1</v>
      </c>
      <c r="BP2">
        <v>7</v>
      </c>
    </row>
    <row r="3" spans="1:78" ht="15" thickBot="1">
      <c r="A3" s="2">
        <f>DAY(DATE(YEAR(A1),MONTH(A1)+1,1)-1)</f>
        <v>31</v>
      </c>
      <c r="B3" s="3"/>
      <c r="C3" s="278" t="s">
        <v>0</v>
      </c>
      <c r="D3" s="279"/>
      <c r="E3" s="280" t="s">
        <v>1</v>
      </c>
      <c r="F3" s="281"/>
      <c r="G3" s="281"/>
      <c r="H3" s="281"/>
      <c r="I3" s="281"/>
      <c r="J3" s="281"/>
      <c r="K3" s="282"/>
      <c r="L3" s="4" t="s">
        <v>2</v>
      </c>
      <c r="M3" s="283" t="s">
        <v>3</v>
      </c>
      <c r="N3" s="284"/>
      <c r="O3" s="284"/>
      <c r="P3" s="284"/>
      <c r="Q3" s="284"/>
      <c r="R3" s="284"/>
      <c r="S3" s="284"/>
      <c r="T3" s="285" t="s">
        <v>4</v>
      </c>
      <c r="U3" s="288" t="s">
        <v>5</v>
      </c>
      <c r="V3" s="288"/>
      <c r="W3" s="288"/>
      <c r="X3" s="288"/>
      <c r="Y3" s="288"/>
      <c r="Z3" s="288"/>
      <c r="AA3" s="289"/>
      <c r="AB3" s="262" t="s">
        <v>6</v>
      </c>
      <c r="AC3" s="263"/>
      <c r="AD3" s="263"/>
      <c r="AE3" s="263"/>
      <c r="AF3" s="263"/>
      <c r="AG3" s="263"/>
      <c r="AH3" s="263"/>
      <c r="AI3" s="290" t="s">
        <v>7</v>
      </c>
      <c r="AJ3" s="263" t="s">
        <v>8</v>
      </c>
      <c r="AK3" s="263"/>
      <c r="AL3" s="263"/>
      <c r="AM3" s="263"/>
      <c r="AN3" s="263"/>
      <c r="AO3" s="263"/>
      <c r="AP3" s="263"/>
      <c r="AQ3" s="260" t="s">
        <v>9</v>
      </c>
      <c r="AR3" s="263" t="s">
        <v>10</v>
      </c>
      <c r="AS3" s="263"/>
      <c r="AT3" s="263"/>
      <c r="AU3" s="263"/>
      <c r="AV3" s="263"/>
      <c r="AW3" s="263"/>
      <c r="AX3" s="263"/>
      <c r="AY3" s="260" t="s">
        <v>11</v>
      </c>
      <c r="AZ3" s="262" t="s">
        <v>12</v>
      </c>
      <c r="BA3" s="263"/>
      <c r="BB3" s="263"/>
      <c r="BC3" s="263"/>
      <c r="BD3" s="263"/>
      <c r="BE3" s="263"/>
      <c r="BF3" s="264"/>
      <c r="BG3" s="265" t="s">
        <v>13</v>
      </c>
      <c r="BH3" s="266"/>
      <c r="BI3" s="266"/>
      <c r="BJ3" s="266"/>
      <c r="BK3" s="266"/>
      <c r="BL3" s="266"/>
      <c r="BM3" s="267"/>
      <c r="BO3">
        <v>2500</v>
      </c>
      <c r="BP3">
        <v>7</v>
      </c>
    </row>
    <row r="4" spans="1:78" ht="15" thickBot="1">
      <c r="B4" s="3"/>
      <c r="C4" s="227"/>
      <c r="D4" s="228"/>
      <c r="E4" s="227"/>
      <c r="F4" s="228"/>
      <c r="G4" s="228"/>
      <c r="H4" s="228"/>
      <c r="I4" s="228"/>
      <c r="J4" s="228"/>
      <c r="K4" s="229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86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91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61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61"/>
      <c r="AZ4" s="271" t="s">
        <v>14</v>
      </c>
      <c r="BA4" s="272"/>
      <c r="BB4" s="272"/>
      <c r="BC4" s="272"/>
      <c r="BD4" s="272"/>
      <c r="BE4" s="272"/>
      <c r="BF4" s="273"/>
      <c r="BG4" s="268"/>
      <c r="BH4" s="269"/>
      <c r="BI4" s="269"/>
      <c r="BJ4" s="269"/>
      <c r="BK4" s="269"/>
      <c r="BL4" s="269"/>
      <c r="BM4" s="270"/>
      <c r="BO4">
        <v>3500</v>
      </c>
      <c r="BP4">
        <v>7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99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92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61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61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v>4000</v>
      </c>
      <c r="BP5">
        <v>7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1">
        <v>0.06</v>
      </c>
      <c r="F6" s="181">
        <v>6.9000000000000006E-2</v>
      </c>
      <c r="G6" s="181">
        <v>1.2E-2</v>
      </c>
      <c r="H6" s="181">
        <v>4.0000000000000001E-3</v>
      </c>
      <c r="I6" s="181">
        <v>3.6999999999999998E-2</v>
      </c>
      <c r="J6" s="181">
        <v>3.5999999999999997E-2</v>
      </c>
      <c r="K6" s="181">
        <v>7.5999999999999998E-2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187">
        <f t="shared" ref="T6:T29" ca="1" si="6">IFERROR(M6*M$4+N6*N$4+O6*O$4+P6*P$4+Q6*Q$4+R6*R$4+S6*S$4,"0")</f>
        <v>0</v>
      </c>
      <c r="U6" s="46">
        <v>4000</v>
      </c>
      <c r="V6" s="46">
        <v>4000</v>
      </c>
      <c r="W6" s="46">
        <v>4000</v>
      </c>
      <c r="X6" s="46">
        <v>4000</v>
      </c>
      <c r="Y6" s="46">
        <v>4000</v>
      </c>
      <c r="Z6" s="46">
        <v>4000</v>
      </c>
      <c r="AA6" s="46">
        <v>4000</v>
      </c>
      <c r="AB6" s="186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IFERROR(SUM(AB6:AH6),"")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IFERROR(SUM(AJ6:AP6),"")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 t="str">
        <f t="shared" ca="1" si="11"/>
        <v/>
      </c>
      <c r="AZ6" s="37">
        <f t="shared" ref="AZ6:BF29" si="12">IFERROR(U6/6/E6,"0")</f>
        <v>11111.111111111111</v>
      </c>
      <c r="BA6" s="37">
        <f t="shared" si="12"/>
        <v>9661.8357487922694</v>
      </c>
      <c r="BB6" s="37">
        <f t="shared" si="12"/>
        <v>55555.555555555555</v>
      </c>
      <c r="BC6" s="37">
        <f t="shared" si="12"/>
        <v>166666.66666666666</v>
      </c>
      <c r="BD6" s="37">
        <f t="shared" si="12"/>
        <v>18018.018018018018</v>
      </c>
      <c r="BE6" s="37">
        <f t="shared" si="12"/>
        <v>18518.518518518518</v>
      </c>
      <c r="BF6" s="37">
        <f t="shared" si="12"/>
        <v>8771.9298245614027</v>
      </c>
      <c r="BG6" s="38"/>
      <c r="BH6" s="38"/>
      <c r="BI6" s="38"/>
      <c r="BJ6" s="38"/>
      <c r="BK6" s="38"/>
      <c r="BL6" s="38"/>
      <c r="BM6" s="38"/>
      <c r="BO6">
        <v>4500</v>
      </c>
      <c r="BP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5.2999999999999999E-2</v>
      </c>
      <c r="F7" s="181">
        <v>3.0000000000000001E-3</v>
      </c>
      <c r="G7" s="181">
        <v>0.17699999999999999</v>
      </c>
      <c r="H7" s="181">
        <v>1.6E-2</v>
      </c>
      <c r="I7" s="181">
        <v>8.9999999999999993E-3</v>
      </c>
      <c r="J7" s="181">
        <v>8.9999999999999993E-3</v>
      </c>
      <c r="K7" s="181">
        <v>1.2999999999999999E-2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185">
        <f t="shared" ca="1" si="6"/>
        <v>0</v>
      </c>
      <c r="U7" s="46">
        <v>4000</v>
      </c>
      <c r="V7" s="46">
        <v>4000</v>
      </c>
      <c r="W7" s="46">
        <v>4000</v>
      </c>
      <c r="X7" s="46">
        <v>4000</v>
      </c>
      <c r="Y7" s="46">
        <v>4000</v>
      </c>
      <c r="Z7" s="46">
        <v>4000</v>
      </c>
      <c r="AA7" s="46">
        <v>4000</v>
      </c>
      <c r="AB7" s="184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35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36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>
        <f t="shared" si="12"/>
        <v>12578.616352201258</v>
      </c>
      <c r="BA7" s="37">
        <f t="shared" si="12"/>
        <v>222222.22222222222</v>
      </c>
      <c r="BB7" s="37">
        <f t="shared" si="12"/>
        <v>3766.478342749529</v>
      </c>
      <c r="BC7" s="37">
        <f t="shared" si="12"/>
        <v>41666.666666666664</v>
      </c>
      <c r="BD7" s="37">
        <f t="shared" si="12"/>
        <v>74074.074074074073</v>
      </c>
      <c r="BE7" s="37">
        <f t="shared" si="12"/>
        <v>74074.074074074073</v>
      </c>
      <c r="BF7" s="37">
        <f t="shared" si="12"/>
        <v>51282.051282051281</v>
      </c>
      <c r="BG7" s="38"/>
      <c r="BH7" s="38"/>
      <c r="BI7" s="38"/>
      <c r="BJ7" s="38"/>
      <c r="BK7" s="38"/>
      <c r="BL7" s="38"/>
      <c r="BM7" s="38"/>
      <c r="BO7">
        <v>4800</v>
      </c>
      <c r="BP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1E-3</v>
      </c>
      <c r="F8" s="181">
        <v>2E-3</v>
      </c>
      <c r="G8" s="181">
        <v>0.20100000000000001</v>
      </c>
      <c r="H8" s="181">
        <v>8.0000000000000002E-3</v>
      </c>
      <c r="I8" s="181">
        <v>1.7999999999999999E-2</v>
      </c>
      <c r="J8" s="181">
        <v>5.0000000000000001E-3</v>
      </c>
      <c r="K8" s="181">
        <v>5.0000000000000001E-3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185">
        <f t="shared" ca="1" si="6"/>
        <v>0</v>
      </c>
      <c r="U8" s="46">
        <v>4000</v>
      </c>
      <c r="V8" s="46">
        <v>4000</v>
      </c>
      <c r="W8" s="46">
        <v>4000</v>
      </c>
      <c r="X8" s="46">
        <v>4000</v>
      </c>
      <c r="Y8" s="46">
        <v>4000</v>
      </c>
      <c r="Z8" s="46">
        <v>4000</v>
      </c>
      <c r="AA8" s="46">
        <v>4000</v>
      </c>
      <c r="AB8" s="184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36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>
        <f t="shared" si="12"/>
        <v>666666.66666666663</v>
      </c>
      <c r="BA8" s="37">
        <f t="shared" si="12"/>
        <v>333333.33333333331</v>
      </c>
      <c r="BB8" s="37">
        <f t="shared" si="12"/>
        <v>3316.7495854063013</v>
      </c>
      <c r="BC8" s="37">
        <f t="shared" si="12"/>
        <v>83333.333333333328</v>
      </c>
      <c r="BD8" s="37">
        <f t="shared" si="12"/>
        <v>37037.037037037036</v>
      </c>
      <c r="BE8" s="37">
        <f t="shared" si="12"/>
        <v>133333.33333333331</v>
      </c>
      <c r="BF8" s="37">
        <f t="shared" si="12"/>
        <v>133333.33333333331</v>
      </c>
      <c r="BG8" s="38"/>
      <c r="BH8" s="38"/>
      <c r="BI8" s="38"/>
      <c r="BJ8" s="38"/>
      <c r="BK8" s="38"/>
      <c r="BL8" s="38"/>
      <c r="BM8" s="38"/>
      <c r="BO8">
        <v>5100</v>
      </c>
      <c r="BP8">
        <v>0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3.0000000000000001E-3</v>
      </c>
      <c r="F9" s="181">
        <v>8.0000000000000002E-3</v>
      </c>
      <c r="G9" s="181">
        <v>9.9000000000000005E-2</v>
      </c>
      <c r="H9" s="181">
        <v>2E-3</v>
      </c>
      <c r="I9" s="181">
        <v>2.5999999999999999E-2</v>
      </c>
      <c r="J9" s="181">
        <v>0</v>
      </c>
      <c r="K9" s="181">
        <v>1E-3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185">
        <f t="shared" ca="1" si="6"/>
        <v>0</v>
      </c>
      <c r="U9" s="46">
        <v>4000</v>
      </c>
      <c r="V9" s="46">
        <v>4000</v>
      </c>
      <c r="W9" s="46">
        <v>4000</v>
      </c>
      <c r="X9" s="46">
        <v>4000</v>
      </c>
      <c r="Y9" s="46">
        <v>4000</v>
      </c>
      <c r="Z9" s="46">
        <v>4000</v>
      </c>
      <c r="AA9" s="46">
        <v>4000</v>
      </c>
      <c r="AB9" s="184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36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>
        <f t="shared" si="12"/>
        <v>222222.22222222222</v>
      </c>
      <c r="BA9" s="37">
        <f t="shared" si="12"/>
        <v>83333.333333333328</v>
      </c>
      <c r="BB9" s="37">
        <f t="shared" si="12"/>
        <v>6734.0067340067335</v>
      </c>
      <c r="BC9" s="37">
        <f t="shared" si="12"/>
        <v>333333.33333333331</v>
      </c>
      <c r="BD9" s="37">
        <f t="shared" si="12"/>
        <v>25641.025641025641</v>
      </c>
      <c r="BE9" s="37" t="str">
        <f t="shared" si="12"/>
        <v>0</v>
      </c>
      <c r="BF9" s="37">
        <f t="shared" si="12"/>
        <v>666666.66666666663</v>
      </c>
      <c r="BG9" s="38"/>
      <c r="BH9" s="38"/>
      <c r="BI9" s="38"/>
      <c r="BJ9" s="38"/>
      <c r="BK9" s="38"/>
      <c r="BL9" s="38"/>
      <c r="BM9" s="38"/>
      <c r="BO9">
        <v>5150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8.9999999999999993E-3</v>
      </c>
      <c r="F10" s="181">
        <v>0</v>
      </c>
      <c r="G10" s="181">
        <v>0</v>
      </c>
      <c r="H10" s="181">
        <v>0</v>
      </c>
      <c r="I10" s="181">
        <v>0</v>
      </c>
      <c r="J10" s="181">
        <v>0.01</v>
      </c>
      <c r="K10" s="181">
        <v>1E-3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185">
        <f t="shared" ca="1" si="6"/>
        <v>0</v>
      </c>
      <c r="U10" s="46">
        <v>4000</v>
      </c>
      <c r="V10" s="46">
        <v>4000</v>
      </c>
      <c r="W10" s="46">
        <v>4000</v>
      </c>
      <c r="X10" s="46">
        <v>4000</v>
      </c>
      <c r="Y10" s="46">
        <v>4000</v>
      </c>
      <c r="Z10" s="46">
        <v>4000</v>
      </c>
      <c r="AA10" s="46">
        <v>4000</v>
      </c>
      <c r="AB10" s="184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36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>
        <f t="shared" si="12"/>
        <v>74074.074074074073</v>
      </c>
      <c r="BA10" s="37" t="str">
        <f t="shared" si="12"/>
        <v>0</v>
      </c>
      <c r="BB10" s="37" t="str">
        <f t="shared" si="12"/>
        <v>0</v>
      </c>
      <c r="BC10" s="37" t="str">
        <f t="shared" si="12"/>
        <v>0</v>
      </c>
      <c r="BD10" s="37" t="str">
        <f t="shared" si="12"/>
        <v>0</v>
      </c>
      <c r="BE10" s="37">
        <f t="shared" si="12"/>
        <v>66666.666666666657</v>
      </c>
      <c r="BF10" s="37">
        <f t="shared" si="12"/>
        <v>666666.66666666663</v>
      </c>
      <c r="BG10" s="38"/>
      <c r="BH10" s="38"/>
      <c r="BI10" s="38"/>
      <c r="BJ10" s="38"/>
      <c r="BK10" s="38"/>
      <c r="BL10" s="38"/>
      <c r="BM10" s="38"/>
      <c r="BO10">
        <v>5300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1E-3</v>
      </c>
      <c r="F11" s="181">
        <v>0</v>
      </c>
      <c r="G11" s="181">
        <v>0</v>
      </c>
      <c r="H11" s="181">
        <v>0</v>
      </c>
      <c r="I11" s="181">
        <v>1E-3</v>
      </c>
      <c r="J11" s="181">
        <v>3.0000000000000001E-3</v>
      </c>
      <c r="K11" s="181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185">
        <f t="shared" ca="1" si="6"/>
        <v>0</v>
      </c>
      <c r="U11" s="46">
        <v>4000</v>
      </c>
      <c r="V11" s="46">
        <v>4000</v>
      </c>
      <c r="W11" s="46">
        <v>4000</v>
      </c>
      <c r="X11" s="46">
        <v>4000</v>
      </c>
      <c r="Y11" s="46">
        <v>4000</v>
      </c>
      <c r="Z11" s="46">
        <v>4000</v>
      </c>
      <c r="AA11" s="46">
        <v>4000</v>
      </c>
      <c r="AB11" s="184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36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>
        <f t="shared" si="12"/>
        <v>666666.66666666663</v>
      </c>
      <c r="BA11" s="37" t="str">
        <f t="shared" si="12"/>
        <v>0</v>
      </c>
      <c r="BB11" s="37" t="str">
        <f t="shared" si="12"/>
        <v>0</v>
      </c>
      <c r="BC11" s="37" t="str">
        <f t="shared" si="12"/>
        <v>0</v>
      </c>
      <c r="BD11" s="37">
        <f t="shared" si="12"/>
        <v>666666.66666666663</v>
      </c>
      <c r="BE11" s="37">
        <f t="shared" si="12"/>
        <v>222222.22222222222</v>
      </c>
      <c r="BF11" s="37" t="str">
        <f t="shared" si="12"/>
        <v>0</v>
      </c>
      <c r="BG11" s="38"/>
      <c r="BH11" s="38"/>
      <c r="BI11" s="38"/>
      <c r="BJ11" s="38"/>
      <c r="BK11" s="38"/>
      <c r="BL11" s="38"/>
      <c r="BM11" s="38"/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3.0000000000000001E-3</v>
      </c>
      <c r="F12" s="181">
        <v>2E-3</v>
      </c>
      <c r="G12" s="181">
        <v>4.0000000000000001E-3</v>
      </c>
      <c r="H12" s="181">
        <v>0.01</v>
      </c>
      <c r="I12" s="181">
        <v>2.8000000000000001E-2</v>
      </c>
      <c r="J12" s="181">
        <v>1.4E-2</v>
      </c>
      <c r="K12" s="181">
        <v>6.0000000000000001E-3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185">
        <f t="shared" ca="1" si="6"/>
        <v>0</v>
      </c>
      <c r="U12" s="46">
        <v>4000</v>
      </c>
      <c r="V12" s="46">
        <v>4000</v>
      </c>
      <c r="W12" s="46">
        <v>4000</v>
      </c>
      <c r="X12" s="46">
        <v>4000</v>
      </c>
      <c r="Y12" s="46">
        <v>4000</v>
      </c>
      <c r="Z12" s="46">
        <v>4000</v>
      </c>
      <c r="AA12" s="46">
        <v>4000</v>
      </c>
      <c r="AB12" s="184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35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36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>
        <f t="shared" si="12"/>
        <v>222222.22222222222</v>
      </c>
      <c r="BA12" s="37">
        <f t="shared" si="12"/>
        <v>333333.33333333331</v>
      </c>
      <c r="BB12" s="37">
        <f t="shared" si="12"/>
        <v>166666.66666666666</v>
      </c>
      <c r="BC12" s="37">
        <f t="shared" si="12"/>
        <v>66666.666666666657</v>
      </c>
      <c r="BD12" s="37">
        <f t="shared" si="12"/>
        <v>23809.523809523809</v>
      </c>
      <c r="BE12" s="37">
        <f t="shared" si="12"/>
        <v>47619.047619047618</v>
      </c>
      <c r="BF12" s="37">
        <f t="shared" si="12"/>
        <v>111111.11111111111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3.4000000000000002E-2</v>
      </c>
      <c r="F13" s="181">
        <v>5.0000000000000001E-3</v>
      </c>
      <c r="G13" s="181">
        <v>3.5000000000000003E-2</v>
      </c>
      <c r="H13" s="181">
        <v>1.4999999999999999E-2</v>
      </c>
      <c r="I13" s="181">
        <v>8.0000000000000002E-3</v>
      </c>
      <c r="J13" s="181">
        <v>1.6E-2</v>
      </c>
      <c r="K13" s="181">
        <v>0.14799999999999999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185">
        <f t="shared" ca="1" si="6"/>
        <v>0</v>
      </c>
      <c r="U13" s="46">
        <v>4000</v>
      </c>
      <c r="V13" s="46">
        <v>4000</v>
      </c>
      <c r="W13" s="46">
        <v>4000</v>
      </c>
      <c r="X13" s="46">
        <v>4000</v>
      </c>
      <c r="Y13" s="46">
        <v>4000</v>
      </c>
      <c r="Z13" s="46">
        <v>4000</v>
      </c>
      <c r="AA13" s="46">
        <v>4000</v>
      </c>
      <c r="AB13" s="184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35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36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>
        <f t="shared" si="12"/>
        <v>19607.843137254898</v>
      </c>
      <c r="BA13" s="37">
        <f t="shared" si="12"/>
        <v>133333.33333333331</v>
      </c>
      <c r="BB13" s="37">
        <f t="shared" si="12"/>
        <v>19047.619047619046</v>
      </c>
      <c r="BC13" s="37">
        <f t="shared" si="12"/>
        <v>44444.444444444445</v>
      </c>
      <c r="BD13" s="37">
        <f t="shared" si="12"/>
        <v>83333.333333333328</v>
      </c>
      <c r="BE13" s="37">
        <f t="shared" si="12"/>
        <v>41666.666666666664</v>
      </c>
      <c r="BF13" s="37">
        <f t="shared" si="12"/>
        <v>4504.5045045045044</v>
      </c>
      <c r="BG13" s="38"/>
      <c r="BH13" s="38"/>
      <c r="BI13" s="38"/>
      <c r="BJ13" s="38"/>
      <c r="BK13" s="38"/>
      <c r="BL13" s="38"/>
      <c r="BM13" s="38"/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1.4E-2</v>
      </c>
      <c r="F14" s="181">
        <v>5.1999999999999998E-2</v>
      </c>
      <c r="G14" s="181">
        <v>2.4E-2</v>
      </c>
      <c r="H14" s="181">
        <v>0.187</v>
      </c>
      <c r="I14" s="181">
        <v>0.02</v>
      </c>
      <c r="J14" s="181">
        <v>0.02</v>
      </c>
      <c r="K14" s="181">
        <v>0.08</v>
      </c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185">
        <f t="shared" ca="1" si="6"/>
        <v>0</v>
      </c>
      <c r="U14" s="46">
        <v>4000</v>
      </c>
      <c r="V14" s="46">
        <v>4000</v>
      </c>
      <c r="W14" s="46">
        <v>4000</v>
      </c>
      <c r="X14" s="46">
        <v>4000</v>
      </c>
      <c r="Y14" s="46">
        <v>4000</v>
      </c>
      <c r="Z14" s="46">
        <v>4000</v>
      </c>
      <c r="AA14" s="46">
        <v>4000</v>
      </c>
      <c r="AB14" s="184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35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36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>
        <f t="shared" si="12"/>
        <v>47619.047619047618</v>
      </c>
      <c r="BA14" s="37">
        <f t="shared" si="12"/>
        <v>12820.51282051282</v>
      </c>
      <c r="BB14" s="37">
        <f t="shared" si="12"/>
        <v>27777.777777777777</v>
      </c>
      <c r="BC14" s="37">
        <f t="shared" si="12"/>
        <v>3565.0623885918003</v>
      </c>
      <c r="BD14" s="37">
        <f t="shared" si="12"/>
        <v>33333.333333333328</v>
      </c>
      <c r="BE14" s="37">
        <f t="shared" si="12"/>
        <v>33333.333333333328</v>
      </c>
      <c r="BF14" s="37">
        <f t="shared" si="12"/>
        <v>8333.3333333333321</v>
      </c>
      <c r="BG14" s="38"/>
      <c r="BH14" s="38"/>
      <c r="BI14" s="38"/>
      <c r="BJ14" s="38"/>
      <c r="BK14" s="38"/>
      <c r="BL14" s="38"/>
      <c r="BM14" s="38"/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4.3999999999999997E-2</v>
      </c>
      <c r="F15" s="181">
        <v>4.8000000000000001E-2</v>
      </c>
      <c r="G15" s="181">
        <v>0.12</v>
      </c>
      <c r="H15" s="181">
        <v>0.06</v>
      </c>
      <c r="I15" s="181">
        <v>2.1000000000000001E-2</v>
      </c>
      <c r="J15" s="181">
        <v>0.17399999999999999</v>
      </c>
      <c r="K15" s="181">
        <v>8.1000000000000003E-2</v>
      </c>
      <c r="L15" s="41">
        <f t="shared" ca="1" si="4"/>
        <v>240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8</v>
      </c>
      <c r="S15" s="44">
        <f t="shared" si="5"/>
        <v>0</v>
      </c>
      <c r="T15" s="185">
        <f t="shared" ca="1" si="6"/>
        <v>40</v>
      </c>
      <c r="U15" s="46">
        <v>4000</v>
      </c>
      <c r="V15" s="46">
        <v>4000</v>
      </c>
      <c r="W15" s="46">
        <v>4000</v>
      </c>
      <c r="X15" s="46">
        <v>4000</v>
      </c>
      <c r="Y15" s="46">
        <v>4000</v>
      </c>
      <c r="Z15" s="46">
        <v>4000</v>
      </c>
      <c r="AA15" s="46">
        <v>4000</v>
      </c>
      <c r="AB15" s="184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160000</v>
      </c>
      <c r="AH15" s="51">
        <f t="shared" ca="1" si="7"/>
        <v>0</v>
      </c>
      <c r="AI15" s="35">
        <f t="shared" ca="1" si="8"/>
        <v>160000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41.76</v>
      </c>
      <c r="AP15" s="51">
        <f t="shared" ca="1" si="9"/>
        <v>0</v>
      </c>
      <c r="AQ15" s="36">
        <f t="shared" ca="1" si="10"/>
        <v>41.76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>
        <f t="shared" ca="1" si="11"/>
        <v>3831.4176245210729</v>
      </c>
      <c r="AX15" s="51" t="str">
        <f t="shared" ca="1" si="11"/>
        <v/>
      </c>
      <c r="AY15" s="52">
        <f t="shared" ca="1" si="11"/>
        <v>3831.4176245210729</v>
      </c>
      <c r="AZ15" s="37">
        <f t="shared" si="12"/>
        <v>15151.515151515152</v>
      </c>
      <c r="BA15" s="37">
        <f t="shared" si="12"/>
        <v>13888.888888888889</v>
      </c>
      <c r="BB15" s="37">
        <f t="shared" si="12"/>
        <v>5555.5555555555557</v>
      </c>
      <c r="BC15" s="37">
        <f t="shared" si="12"/>
        <v>11111.111111111111</v>
      </c>
      <c r="BD15" s="37">
        <f t="shared" si="12"/>
        <v>31746.031746031742</v>
      </c>
      <c r="BE15" s="37">
        <f t="shared" si="12"/>
        <v>3831.4176245210729</v>
      </c>
      <c r="BF15" s="37">
        <f t="shared" si="12"/>
        <v>8230.4526748971184</v>
      </c>
      <c r="BG15" s="38"/>
      <c r="BH15" s="38"/>
      <c r="BI15" s="38"/>
      <c r="BJ15" s="38"/>
      <c r="BK15" s="38"/>
      <c r="BL15" s="38">
        <v>8</v>
      </c>
      <c r="BM15" s="38"/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0.04</v>
      </c>
      <c r="F16" s="181">
        <v>6.7000000000000004E-2</v>
      </c>
      <c r="G16" s="181">
        <v>6.4000000000000001E-2</v>
      </c>
      <c r="H16" s="181">
        <v>0.05</v>
      </c>
      <c r="I16" s="181">
        <v>4.7E-2</v>
      </c>
      <c r="J16" s="181">
        <v>6.6000000000000003E-2</v>
      </c>
      <c r="K16" s="181">
        <v>0.111</v>
      </c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185">
        <f t="shared" ca="1" si="6"/>
        <v>0</v>
      </c>
      <c r="U16" s="46">
        <v>4000</v>
      </c>
      <c r="V16" s="46">
        <v>4000</v>
      </c>
      <c r="W16" s="46">
        <v>4000</v>
      </c>
      <c r="X16" s="46">
        <v>4000</v>
      </c>
      <c r="Y16" s="46">
        <v>4000</v>
      </c>
      <c r="Z16" s="46">
        <v>4000</v>
      </c>
      <c r="AA16" s="46">
        <v>4000</v>
      </c>
      <c r="AB16" s="184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35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36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>
        <f t="shared" si="12"/>
        <v>16666.666666666664</v>
      </c>
      <c r="BA16" s="37">
        <f t="shared" si="12"/>
        <v>9950.2487562189035</v>
      </c>
      <c r="BB16" s="37">
        <f t="shared" si="12"/>
        <v>10416.666666666666</v>
      </c>
      <c r="BC16" s="37">
        <f t="shared" si="12"/>
        <v>13333.333333333332</v>
      </c>
      <c r="BD16" s="37">
        <f t="shared" si="12"/>
        <v>14184.397163120566</v>
      </c>
      <c r="BE16" s="37">
        <f t="shared" si="12"/>
        <v>10101.010101010101</v>
      </c>
      <c r="BF16" s="37">
        <f t="shared" si="12"/>
        <v>6006.0060060060059</v>
      </c>
      <c r="BG16" s="38"/>
      <c r="BH16" s="38"/>
      <c r="BI16" s="38"/>
      <c r="BJ16" s="38"/>
      <c r="BK16" s="38"/>
      <c r="BL16" s="38"/>
      <c r="BM16" s="38"/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1">
        <v>2.9000000000000001E-2</v>
      </c>
      <c r="F17" s="181">
        <v>1.7999999999999999E-2</v>
      </c>
      <c r="G17" s="181">
        <v>8.0000000000000002E-3</v>
      </c>
      <c r="H17" s="181">
        <v>5.3999999999999999E-2</v>
      </c>
      <c r="I17" s="181">
        <v>5.6000000000000001E-2</v>
      </c>
      <c r="J17" s="181">
        <v>3.0000000000000001E-3</v>
      </c>
      <c r="K17" s="181">
        <v>4.4999999999999998E-2</v>
      </c>
      <c r="L17" s="41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185">
        <f t="shared" ca="1" si="6"/>
        <v>0</v>
      </c>
      <c r="U17" s="46">
        <v>4000</v>
      </c>
      <c r="V17" s="46">
        <v>4000</v>
      </c>
      <c r="W17" s="46">
        <v>4000</v>
      </c>
      <c r="X17" s="46">
        <v>4000</v>
      </c>
      <c r="Y17" s="46">
        <v>4000</v>
      </c>
      <c r="Z17" s="46">
        <v>4000</v>
      </c>
      <c r="AA17" s="46">
        <v>4000</v>
      </c>
      <c r="AB17" s="184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35">
        <f t="shared" ca="1" si="8"/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36">
        <f t="shared" ca="1" si="10"/>
        <v>0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 t="str">
        <f t="shared" ca="1" si="11"/>
        <v/>
      </c>
      <c r="AZ17" s="37">
        <f t="shared" si="12"/>
        <v>22988.505747126434</v>
      </c>
      <c r="BA17" s="37">
        <f t="shared" si="12"/>
        <v>37037.037037037036</v>
      </c>
      <c r="BB17" s="37">
        <f t="shared" si="12"/>
        <v>83333.333333333328</v>
      </c>
      <c r="BC17" s="37">
        <f t="shared" si="12"/>
        <v>12345.679012345678</v>
      </c>
      <c r="BD17" s="37">
        <f t="shared" si="12"/>
        <v>11904.761904761905</v>
      </c>
      <c r="BE17" s="37">
        <f t="shared" si="12"/>
        <v>222222.22222222222</v>
      </c>
      <c r="BF17" s="37">
        <f t="shared" si="12"/>
        <v>14814.814814814814</v>
      </c>
      <c r="BG17" s="38"/>
      <c r="BH17" s="38"/>
      <c r="BI17" s="38"/>
      <c r="BJ17" s="38"/>
      <c r="BK17" s="38"/>
      <c r="BL17" s="38"/>
      <c r="BM17" s="38"/>
    </row>
    <row r="18" spans="1:65" ht="15" thickBot="1">
      <c r="B18" s="3" t="s">
        <v>51</v>
      </c>
      <c r="C18" s="39">
        <v>0.5</v>
      </c>
      <c r="D18" s="40">
        <v>0.54166666666666663</v>
      </c>
      <c r="E18" s="181">
        <v>8.6999999999999994E-2</v>
      </c>
      <c r="F18" s="181">
        <v>8.3000000000000004E-2</v>
      </c>
      <c r="G18" s="181">
        <v>1.4999999999999999E-2</v>
      </c>
      <c r="H18" s="181">
        <v>2.1999999999999999E-2</v>
      </c>
      <c r="I18" s="181">
        <v>4.2000000000000003E-2</v>
      </c>
      <c r="J18" s="181">
        <v>5.1999999999999998E-2</v>
      </c>
      <c r="K18" s="181">
        <v>1.2999999999999999E-2</v>
      </c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185">
        <f t="shared" ca="1" si="6"/>
        <v>0</v>
      </c>
      <c r="U18" s="46">
        <v>4000</v>
      </c>
      <c r="V18" s="46">
        <v>4000</v>
      </c>
      <c r="W18" s="46">
        <v>4000</v>
      </c>
      <c r="X18" s="46">
        <v>4000</v>
      </c>
      <c r="Y18" s="46">
        <v>4000</v>
      </c>
      <c r="Z18" s="46">
        <v>4000</v>
      </c>
      <c r="AA18" s="46">
        <v>4000</v>
      </c>
      <c r="AB18" s="184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35">
        <f t="shared" ca="1" si="8"/>
        <v>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36">
        <f t="shared" ca="1" si="10"/>
        <v>0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 t="str">
        <f t="shared" ca="1" si="11"/>
        <v/>
      </c>
      <c r="AZ18" s="37">
        <f t="shared" si="12"/>
        <v>7662.8352490421457</v>
      </c>
      <c r="BA18" s="37">
        <f t="shared" si="12"/>
        <v>8032.128514056224</v>
      </c>
      <c r="BB18" s="37">
        <f t="shared" si="12"/>
        <v>44444.444444444445</v>
      </c>
      <c r="BC18" s="37">
        <f t="shared" si="12"/>
        <v>30303.030303030304</v>
      </c>
      <c r="BD18" s="37">
        <f t="shared" si="12"/>
        <v>15873.015873015871</v>
      </c>
      <c r="BE18" s="37">
        <f t="shared" si="12"/>
        <v>12820.51282051282</v>
      </c>
      <c r="BF18" s="37">
        <f t="shared" si="12"/>
        <v>51282.051282051281</v>
      </c>
      <c r="BG18" s="38"/>
      <c r="BH18" s="38"/>
      <c r="BI18" s="38"/>
      <c r="BJ18" s="38"/>
      <c r="BK18" s="38"/>
      <c r="BL18" s="38"/>
      <c r="BM18" s="38"/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1">
        <v>0.125</v>
      </c>
      <c r="F19" s="181">
        <v>3.2000000000000001E-2</v>
      </c>
      <c r="G19" s="181">
        <v>0.104</v>
      </c>
      <c r="H19" s="181">
        <v>1.0999999999999999E-2</v>
      </c>
      <c r="I19" s="181">
        <v>2.1000000000000001E-2</v>
      </c>
      <c r="J19" s="181">
        <v>2.1999999999999999E-2</v>
      </c>
      <c r="K19" s="181">
        <v>1.6E-2</v>
      </c>
      <c r="L19" s="41">
        <f t="shared" ca="1" si="4"/>
        <v>192</v>
      </c>
      <c r="M19" s="42">
        <f t="shared" si="5"/>
        <v>0</v>
      </c>
      <c r="N19" s="43">
        <f t="shared" si="5"/>
        <v>8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185">
        <f t="shared" ca="1" si="6"/>
        <v>32</v>
      </c>
      <c r="U19" s="46">
        <v>4000</v>
      </c>
      <c r="V19" s="46">
        <v>4000</v>
      </c>
      <c r="W19" s="46">
        <v>4000</v>
      </c>
      <c r="X19" s="46">
        <v>4000</v>
      </c>
      <c r="Y19" s="46">
        <v>4000</v>
      </c>
      <c r="Z19" s="46">
        <v>4000</v>
      </c>
      <c r="AA19" s="46">
        <v>4000</v>
      </c>
      <c r="AB19" s="184">
        <f t="shared" ca="1" si="7"/>
        <v>0</v>
      </c>
      <c r="AC19" s="50">
        <f t="shared" ca="1" si="7"/>
        <v>128000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35">
        <f t="shared" ca="1" si="8"/>
        <v>128000</v>
      </c>
      <c r="AJ19" s="49">
        <f t="shared" ca="1" si="9"/>
        <v>0</v>
      </c>
      <c r="AK19" s="50">
        <f t="shared" ca="1" si="9"/>
        <v>6.1440000000000001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36">
        <f t="shared" ca="1" si="10"/>
        <v>6.1440000000000001</v>
      </c>
      <c r="AR19" s="49" t="str">
        <f t="shared" ca="1" si="11"/>
        <v/>
      </c>
      <c r="AS19" s="50">
        <f t="shared" ca="1" si="11"/>
        <v>20833.333333333332</v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>
        <f t="shared" ca="1" si="11"/>
        <v>20833.333333333332</v>
      </c>
      <c r="AZ19" s="37">
        <f t="shared" si="12"/>
        <v>5333.333333333333</v>
      </c>
      <c r="BA19" s="37">
        <f t="shared" si="12"/>
        <v>20833.333333333332</v>
      </c>
      <c r="BB19" s="37">
        <f t="shared" si="12"/>
        <v>6410.2564102564102</v>
      </c>
      <c r="BC19" s="37">
        <f t="shared" si="12"/>
        <v>60606.060606060608</v>
      </c>
      <c r="BD19" s="37">
        <f t="shared" si="12"/>
        <v>31746.031746031742</v>
      </c>
      <c r="BE19" s="37">
        <f t="shared" si="12"/>
        <v>30303.030303030304</v>
      </c>
      <c r="BF19" s="37">
        <f t="shared" si="12"/>
        <v>41666.666666666664</v>
      </c>
      <c r="BG19" s="38"/>
      <c r="BH19" s="38">
        <v>8</v>
      </c>
      <c r="BI19" s="38"/>
      <c r="BJ19" s="38"/>
      <c r="BK19" s="38"/>
      <c r="BL19" s="38"/>
      <c r="BM19" s="38"/>
    </row>
    <row r="20" spans="1:65" ht="15" thickBot="1">
      <c r="B20" s="3" t="s">
        <v>52</v>
      </c>
      <c r="C20" s="39">
        <v>0.58333333333333337</v>
      </c>
      <c r="D20" s="40">
        <v>0.625</v>
      </c>
      <c r="E20" s="181">
        <v>3.7999999999999999E-2</v>
      </c>
      <c r="F20" s="181">
        <v>2.4E-2</v>
      </c>
      <c r="G20" s="181">
        <v>1.4999999999999999E-2</v>
      </c>
      <c r="H20" s="181">
        <v>3.5999999999999997E-2</v>
      </c>
      <c r="I20" s="181">
        <v>1.6E-2</v>
      </c>
      <c r="J20" s="181">
        <v>0.104</v>
      </c>
      <c r="K20" s="181">
        <v>2.5000000000000001E-2</v>
      </c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185">
        <f t="shared" ca="1" si="6"/>
        <v>0</v>
      </c>
      <c r="U20" s="46">
        <v>4000</v>
      </c>
      <c r="V20" s="46">
        <v>4000</v>
      </c>
      <c r="W20" s="46">
        <v>4000</v>
      </c>
      <c r="X20" s="46">
        <v>4000</v>
      </c>
      <c r="Y20" s="46">
        <v>4000</v>
      </c>
      <c r="Z20" s="46">
        <v>4000</v>
      </c>
      <c r="AA20" s="46">
        <v>4000</v>
      </c>
      <c r="AB20" s="184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35">
        <f t="shared" ca="1" si="8"/>
        <v>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36">
        <f t="shared" ca="1" si="10"/>
        <v>0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 t="str">
        <f t="shared" ca="1" si="11"/>
        <v/>
      </c>
      <c r="AV20" s="50" t="str">
        <f t="shared" ca="1" si="11"/>
        <v/>
      </c>
      <c r="AW20" s="50" t="str">
        <f t="shared" ca="1" si="11"/>
        <v/>
      </c>
      <c r="AX20" s="51" t="str">
        <f t="shared" ca="1" si="11"/>
        <v/>
      </c>
      <c r="AY20" s="52" t="str">
        <f t="shared" ca="1" si="11"/>
        <v/>
      </c>
      <c r="AZ20" s="37">
        <f t="shared" si="12"/>
        <v>17543.859649122805</v>
      </c>
      <c r="BA20" s="37">
        <f t="shared" si="12"/>
        <v>27777.777777777777</v>
      </c>
      <c r="BB20" s="37">
        <f t="shared" si="12"/>
        <v>44444.444444444445</v>
      </c>
      <c r="BC20" s="37">
        <f t="shared" si="12"/>
        <v>18518.518518518518</v>
      </c>
      <c r="BD20" s="37">
        <f t="shared" si="12"/>
        <v>41666.666666666664</v>
      </c>
      <c r="BE20" s="37">
        <f t="shared" si="12"/>
        <v>6410.2564102564102</v>
      </c>
      <c r="BF20" s="37">
        <f t="shared" si="12"/>
        <v>26666.666666666664</v>
      </c>
      <c r="BG20" s="38"/>
      <c r="BH20" s="38"/>
      <c r="BI20" s="38"/>
      <c r="BJ20" s="38"/>
      <c r="BK20" s="38"/>
      <c r="BL20" s="38"/>
      <c r="BM20" s="38"/>
    </row>
    <row r="21" spans="1:65" ht="15" thickBot="1">
      <c r="B21" s="3" t="s">
        <v>52</v>
      </c>
      <c r="C21" s="39">
        <v>0.625</v>
      </c>
      <c r="D21" s="40">
        <v>0.66666666666666663</v>
      </c>
      <c r="E21" s="181">
        <v>3.2000000000000001E-2</v>
      </c>
      <c r="F21" s="181">
        <v>6.2E-2</v>
      </c>
      <c r="G21" s="181">
        <v>1.7999999999999999E-2</v>
      </c>
      <c r="H21" s="181">
        <v>3.5000000000000003E-2</v>
      </c>
      <c r="I21" s="181">
        <v>2.5000000000000001E-2</v>
      </c>
      <c r="J21" s="181">
        <v>0.05</v>
      </c>
      <c r="K21" s="181">
        <v>3.7999999999999999E-2</v>
      </c>
      <c r="L21" s="41">
        <f t="shared" ca="1" si="4"/>
        <v>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185">
        <f t="shared" ca="1" si="6"/>
        <v>0</v>
      </c>
      <c r="U21" s="46">
        <v>4000</v>
      </c>
      <c r="V21" s="46">
        <v>4000</v>
      </c>
      <c r="W21" s="46">
        <v>4000</v>
      </c>
      <c r="X21" s="46">
        <v>4000</v>
      </c>
      <c r="Y21" s="46">
        <v>4000</v>
      </c>
      <c r="Z21" s="46">
        <v>4000</v>
      </c>
      <c r="AA21" s="46">
        <v>4000</v>
      </c>
      <c r="AB21" s="184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35">
        <f t="shared" ca="1" si="8"/>
        <v>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0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36">
        <f t="shared" ca="1" si="10"/>
        <v>0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 t="str">
        <f t="shared" ca="1" si="11"/>
        <v/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 t="str">
        <f t="shared" ca="1" si="11"/>
        <v/>
      </c>
      <c r="AZ21" s="37">
        <f t="shared" si="12"/>
        <v>20833.333333333332</v>
      </c>
      <c r="BA21" s="37">
        <f t="shared" si="12"/>
        <v>10752.68817204301</v>
      </c>
      <c r="BB21" s="37">
        <f t="shared" si="12"/>
        <v>37037.037037037036</v>
      </c>
      <c r="BC21" s="37">
        <f t="shared" si="12"/>
        <v>19047.619047619046</v>
      </c>
      <c r="BD21" s="37">
        <f t="shared" si="12"/>
        <v>26666.666666666664</v>
      </c>
      <c r="BE21" s="37">
        <f t="shared" si="12"/>
        <v>13333.333333333332</v>
      </c>
      <c r="BF21" s="37">
        <f t="shared" si="12"/>
        <v>17543.859649122805</v>
      </c>
      <c r="BG21" s="38"/>
      <c r="BH21" s="38"/>
      <c r="BI21" s="38"/>
      <c r="BJ21" s="38"/>
      <c r="BK21" s="38"/>
      <c r="BL21" s="38"/>
      <c r="BM21" s="38"/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1">
        <v>0.06</v>
      </c>
      <c r="F22" s="181">
        <v>2.5000000000000001E-2</v>
      </c>
      <c r="G22" s="181">
        <v>2.3E-2</v>
      </c>
      <c r="H22" s="181">
        <v>2.7E-2</v>
      </c>
      <c r="I22" s="181">
        <v>4.4999999999999998E-2</v>
      </c>
      <c r="J22" s="181">
        <v>3.7999999999999999E-2</v>
      </c>
      <c r="K22" s="181">
        <v>7.0000000000000007E-2</v>
      </c>
      <c r="L22" s="41">
        <f t="shared" ca="1" si="4"/>
        <v>0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185">
        <f t="shared" ca="1" si="6"/>
        <v>0</v>
      </c>
      <c r="U22" s="46">
        <v>4000</v>
      </c>
      <c r="V22" s="46">
        <v>4000</v>
      </c>
      <c r="W22" s="46">
        <v>4000</v>
      </c>
      <c r="X22" s="46">
        <v>4000</v>
      </c>
      <c r="Y22" s="46">
        <v>4000</v>
      </c>
      <c r="Z22" s="46">
        <v>4000</v>
      </c>
      <c r="AA22" s="46">
        <v>4000</v>
      </c>
      <c r="AB22" s="184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35">
        <f t="shared" ca="1" si="8"/>
        <v>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0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36">
        <f t="shared" ca="1" si="10"/>
        <v>0</v>
      </c>
      <c r="AR22" s="49" t="str">
        <f t="shared" ca="1" si="11"/>
        <v/>
      </c>
      <c r="AS22" s="50" t="str">
        <f t="shared" ca="1" si="11"/>
        <v/>
      </c>
      <c r="AT22" s="50" t="str">
        <f t="shared" ca="1" si="11"/>
        <v/>
      </c>
      <c r="AU22" s="50" t="str">
        <f t="shared" ca="1" si="11"/>
        <v/>
      </c>
      <c r="AV22" s="50" t="str">
        <f t="shared" ca="1" si="11"/>
        <v/>
      </c>
      <c r="AW22" s="50" t="str">
        <f t="shared" ca="1" si="11"/>
        <v/>
      </c>
      <c r="AX22" s="51" t="str">
        <f t="shared" ca="1" si="11"/>
        <v/>
      </c>
      <c r="AY22" s="52" t="str">
        <f t="shared" ca="1" si="11"/>
        <v/>
      </c>
      <c r="AZ22" s="37">
        <f t="shared" si="12"/>
        <v>11111.111111111111</v>
      </c>
      <c r="BA22" s="37">
        <f t="shared" si="12"/>
        <v>26666.666666666664</v>
      </c>
      <c r="BB22" s="37">
        <f t="shared" si="12"/>
        <v>28985.507246376812</v>
      </c>
      <c r="BC22" s="37">
        <f t="shared" si="12"/>
        <v>24691.358024691355</v>
      </c>
      <c r="BD22" s="37">
        <f t="shared" si="12"/>
        <v>14814.814814814814</v>
      </c>
      <c r="BE22" s="37">
        <f t="shared" si="12"/>
        <v>17543.859649122805</v>
      </c>
      <c r="BF22" s="37">
        <f t="shared" si="12"/>
        <v>9523.8095238095229</v>
      </c>
      <c r="BG22" s="38"/>
      <c r="BH22" s="38"/>
      <c r="BI22" s="38"/>
      <c r="BJ22" s="38"/>
      <c r="BK22" s="38"/>
      <c r="BL22" s="38"/>
      <c r="BM22" s="38"/>
    </row>
    <row r="23" spans="1:65" ht="15" thickBot="1">
      <c r="B23" s="3" t="s">
        <v>52</v>
      </c>
      <c r="C23" s="39">
        <v>0.70833333333333337</v>
      </c>
      <c r="D23" s="40">
        <v>0.75</v>
      </c>
      <c r="E23" s="181">
        <v>3.2000000000000001E-2</v>
      </c>
      <c r="F23" s="181">
        <v>5.8999999999999997E-2</v>
      </c>
      <c r="G23" s="181">
        <v>2.7E-2</v>
      </c>
      <c r="H23" s="181">
        <v>4.4999999999999998E-2</v>
      </c>
      <c r="I23" s="181">
        <v>3.6999999999999998E-2</v>
      </c>
      <c r="J23" s="181">
        <v>4.7E-2</v>
      </c>
      <c r="K23" s="181">
        <v>8.5999999999999993E-2</v>
      </c>
      <c r="L23" s="41">
        <f t="shared" ca="1" si="4"/>
        <v>0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185">
        <f t="shared" ca="1" si="6"/>
        <v>0</v>
      </c>
      <c r="U23" s="46">
        <v>4000</v>
      </c>
      <c r="V23" s="46">
        <v>4000</v>
      </c>
      <c r="W23" s="46">
        <v>4000</v>
      </c>
      <c r="X23" s="46">
        <v>4000</v>
      </c>
      <c r="Y23" s="46">
        <v>4000</v>
      </c>
      <c r="Z23" s="46">
        <v>4000</v>
      </c>
      <c r="AA23" s="46">
        <v>4000</v>
      </c>
      <c r="AB23" s="184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35">
        <f t="shared" ca="1" si="8"/>
        <v>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36">
        <f t="shared" ca="1" si="10"/>
        <v>0</v>
      </c>
      <c r="AR23" s="49" t="str">
        <f t="shared" ca="1" si="11"/>
        <v/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 t="str">
        <f t="shared" ca="1" si="11"/>
        <v/>
      </c>
      <c r="AZ23" s="37">
        <f t="shared" si="12"/>
        <v>20833.333333333332</v>
      </c>
      <c r="BA23" s="37">
        <f t="shared" si="12"/>
        <v>11299.435028248588</v>
      </c>
      <c r="BB23" s="37">
        <f t="shared" si="12"/>
        <v>24691.358024691355</v>
      </c>
      <c r="BC23" s="37">
        <f t="shared" si="12"/>
        <v>14814.814814814814</v>
      </c>
      <c r="BD23" s="37">
        <f t="shared" si="12"/>
        <v>18018.018018018018</v>
      </c>
      <c r="BE23" s="37">
        <f t="shared" si="12"/>
        <v>14184.397163120566</v>
      </c>
      <c r="BF23" s="37">
        <f t="shared" si="12"/>
        <v>7751.937984496124</v>
      </c>
      <c r="BG23" s="38"/>
      <c r="BH23" s="38"/>
      <c r="BI23" s="38"/>
      <c r="BJ23" s="38"/>
      <c r="BK23" s="38"/>
      <c r="BL23" s="38"/>
      <c r="BM23" s="38"/>
    </row>
    <row r="24" spans="1:65" ht="15" thickBot="1">
      <c r="B24" s="3" t="s">
        <v>48</v>
      </c>
      <c r="C24" s="39">
        <v>0.75</v>
      </c>
      <c r="D24" s="40">
        <v>0.79166666666666663</v>
      </c>
      <c r="E24" s="181">
        <v>7.8E-2</v>
      </c>
      <c r="F24" s="181">
        <v>7.3999999999999996E-2</v>
      </c>
      <c r="G24" s="181">
        <v>5.8999999999999997E-2</v>
      </c>
      <c r="H24" s="181">
        <v>6.2E-2</v>
      </c>
      <c r="I24" s="181">
        <v>3.9E-2</v>
      </c>
      <c r="J24" s="181">
        <v>8.1000000000000003E-2</v>
      </c>
      <c r="K24" s="181">
        <v>5.2999999999999999E-2</v>
      </c>
      <c r="L24" s="41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185">
        <f t="shared" ca="1" si="6"/>
        <v>0</v>
      </c>
      <c r="U24" s="46">
        <v>4000</v>
      </c>
      <c r="V24" s="46">
        <v>4000</v>
      </c>
      <c r="W24" s="46">
        <v>4000</v>
      </c>
      <c r="X24" s="46">
        <v>4000</v>
      </c>
      <c r="Y24" s="46">
        <v>4000</v>
      </c>
      <c r="Z24" s="46">
        <v>4000</v>
      </c>
      <c r="AA24" s="46">
        <v>4000</v>
      </c>
      <c r="AB24" s="184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35">
        <f t="shared" ca="1" si="8"/>
        <v>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36">
        <f t="shared" ca="1" si="10"/>
        <v>0</v>
      </c>
      <c r="AR24" s="49" t="str">
        <f t="shared" ca="1" si="11"/>
        <v/>
      </c>
      <c r="AS24" s="50" t="str">
        <f t="shared" ca="1" si="11"/>
        <v/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 t="str">
        <f t="shared" ca="1" si="11"/>
        <v/>
      </c>
      <c r="AZ24" s="37">
        <f t="shared" si="12"/>
        <v>8547.0085470085469</v>
      </c>
      <c r="BA24" s="37">
        <f t="shared" si="12"/>
        <v>9009.0090090090089</v>
      </c>
      <c r="BB24" s="37">
        <f t="shared" si="12"/>
        <v>11299.435028248588</v>
      </c>
      <c r="BC24" s="37">
        <f t="shared" si="12"/>
        <v>10752.68817204301</v>
      </c>
      <c r="BD24" s="37">
        <f t="shared" si="12"/>
        <v>17094.017094017094</v>
      </c>
      <c r="BE24" s="37">
        <f t="shared" si="12"/>
        <v>8230.4526748971184</v>
      </c>
      <c r="BF24" s="37">
        <f t="shared" si="12"/>
        <v>12578.616352201258</v>
      </c>
      <c r="BG24" s="38"/>
      <c r="BH24" s="38"/>
      <c r="BI24" s="38"/>
      <c r="BJ24" s="38"/>
      <c r="BK24" s="38"/>
      <c r="BL24" s="38"/>
      <c r="BM24" s="38"/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1">
        <v>6.7000000000000004E-2</v>
      </c>
      <c r="F25" s="181">
        <v>4.7E-2</v>
      </c>
      <c r="G25" s="181">
        <v>5.6000000000000001E-2</v>
      </c>
      <c r="H25" s="181">
        <v>9.4E-2</v>
      </c>
      <c r="I25" s="181">
        <v>7.2999999999999995E-2</v>
      </c>
      <c r="J25" s="181">
        <v>3.5999999999999997E-2</v>
      </c>
      <c r="K25" s="181">
        <v>0.03</v>
      </c>
      <c r="L25" s="41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185">
        <f t="shared" ca="1" si="6"/>
        <v>0</v>
      </c>
      <c r="U25" s="46">
        <v>4000</v>
      </c>
      <c r="V25" s="46">
        <v>4000</v>
      </c>
      <c r="W25" s="46">
        <v>4000</v>
      </c>
      <c r="X25" s="46">
        <v>4000</v>
      </c>
      <c r="Y25" s="46">
        <v>4000</v>
      </c>
      <c r="Z25" s="46">
        <v>4000</v>
      </c>
      <c r="AA25" s="46">
        <v>4000</v>
      </c>
      <c r="AB25" s="184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35">
        <f t="shared" ca="1" si="8"/>
        <v>0</v>
      </c>
      <c r="AJ25" s="49">
        <f t="shared" ca="1" si="9"/>
        <v>0</v>
      </c>
      <c r="AK25" s="50">
        <f t="shared" ca="1" si="9"/>
        <v>0</v>
      </c>
      <c r="AL25" s="50">
        <f t="shared" ca="1" si="9"/>
        <v>0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0</v>
      </c>
      <c r="AQ25" s="36">
        <f t="shared" ca="1" si="10"/>
        <v>0</v>
      </c>
      <c r="AR25" s="49" t="str">
        <f t="shared" ca="1" si="11"/>
        <v/>
      </c>
      <c r="AS25" s="50" t="str">
        <f t="shared" ca="1" si="11"/>
        <v/>
      </c>
      <c r="AT25" s="50" t="str">
        <f t="shared" ca="1" si="11"/>
        <v/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 t="str">
        <f t="shared" ca="1" si="11"/>
        <v/>
      </c>
      <c r="AY25" s="52" t="str">
        <f t="shared" ca="1" si="11"/>
        <v/>
      </c>
      <c r="AZ25" s="37">
        <f t="shared" si="12"/>
        <v>9950.2487562189035</v>
      </c>
      <c r="BA25" s="37">
        <f t="shared" si="12"/>
        <v>14184.397163120566</v>
      </c>
      <c r="BB25" s="37">
        <f t="shared" si="12"/>
        <v>11904.761904761905</v>
      </c>
      <c r="BC25" s="37">
        <f t="shared" si="12"/>
        <v>7092.1985815602829</v>
      </c>
      <c r="BD25" s="37">
        <f t="shared" si="12"/>
        <v>9132.4200913242003</v>
      </c>
      <c r="BE25" s="37">
        <f t="shared" si="12"/>
        <v>18518.518518518518</v>
      </c>
      <c r="BF25" s="37">
        <f t="shared" si="12"/>
        <v>22222.222222222223</v>
      </c>
      <c r="BG25" s="38"/>
      <c r="BH25" s="38"/>
      <c r="BI25" s="38"/>
      <c r="BJ25" s="38"/>
      <c r="BK25" s="38"/>
      <c r="BL25" s="38"/>
      <c r="BM25" s="38"/>
    </row>
    <row r="26" spans="1:65" ht="15" thickBot="1">
      <c r="B26" s="3" t="s">
        <v>47</v>
      </c>
      <c r="C26" s="39">
        <v>0.83333333333333337</v>
      </c>
      <c r="D26" s="40">
        <v>0.875</v>
      </c>
      <c r="E26" s="181">
        <v>2.8000000000000001E-2</v>
      </c>
      <c r="F26" s="181">
        <v>6.8000000000000005E-2</v>
      </c>
      <c r="G26" s="181">
        <v>0.03</v>
      </c>
      <c r="H26" s="181">
        <v>4.1000000000000002E-2</v>
      </c>
      <c r="I26" s="181">
        <v>5.0999999999999997E-2</v>
      </c>
      <c r="J26" s="181">
        <v>5.6000000000000001E-2</v>
      </c>
      <c r="K26" s="181">
        <v>3.1E-2</v>
      </c>
      <c r="L26" s="41">
        <f t="shared" ca="1" si="4"/>
        <v>0</v>
      </c>
      <c r="M26" s="42">
        <f t="shared" si="5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185">
        <f t="shared" ca="1" si="6"/>
        <v>0</v>
      </c>
      <c r="U26" s="46">
        <v>4000</v>
      </c>
      <c r="V26" s="46">
        <v>4000</v>
      </c>
      <c r="W26" s="46">
        <v>4000</v>
      </c>
      <c r="X26" s="46">
        <v>4000</v>
      </c>
      <c r="Y26" s="46">
        <v>4000</v>
      </c>
      <c r="Z26" s="46">
        <v>4000</v>
      </c>
      <c r="AA26" s="46">
        <v>4000</v>
      </c>
      <c r="AB26" s="184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35">
        <f t="shared" ca="1" si="8"/>
        <v>0</v>
      </c>
      <c r="AJ26" s="49">
        <f t="shared" ca="1" si="9"/>
        <v>0</v>
      </c>
      <c r="AK26" s="50">
        <f t="shared" ca="1" si="9"/>
        <v>0</v>
      </c>
      <c r="AL26" s="50">
        <f t="shared" ca="1" si="9"/>
        <v>0</v>
      </c>
      <c r="AM26" s="50">
        <f t="shared" ca="1" si="9"/>
        <v>0</v>
      </c>
      <c r="AN26" s="50">
        <f t="shared" ca="1" si="9"/>
        <v>0</v>
      </c>
      <c r="AO26" s="50">
        <f t="shared" ca="1" si="9"/>
        <v>0</v>
      </c>
      <c r="AP26" s="51">
        <f t="shared" ca="1" si="9"/>
        <v>0</v>
      </c>
      <c r="AQ26" s="36">
        <f t="shared" ca="1" si="10"/>
        <v>0</v>
      </c>
      <c r="AR26" s="49" t="str">
        <f t="shared" ca="1" si="11"/>
        <v/>
      </c>
      <c r="AS26" s="50" t="str">
        <f t="shared" ca="1" si="11"/>
        <v/>
      </c>
      <c r="AT26" s="50" t="str">
        <f t="shared" ca="1" si="11"/>
        <v/>
      </c>
      <c r="AU26" s="50" t="str">
        <f t="shared" ca="1" si="11"/>
        <v/>
      </c>
      <c r="AV26" s="50" t="str">
        <f t="shared" ca="1" si="11"/>
        <v/>
      </c>
      <c r="AW26" s="50" t="str">
        <f t="shared" ca="1" si="11"/>
        <v/>
      </c>
      <c r="AX26" s="51" t="str">
        <f t="shared" ca="1" si="11"/>
        <v/>
      </c>
      <c r="AY26" s="52" t="str">
        <f t="shared" ca="1" si="11"/>
        <v/>
      </c>
      <c r="AZ26" s="37">
        <f t="shared" si="12"/>
        <v>23809.523809523809</v>
      </c>
      <c r="BA26" s="37">
        <f t="shared" si="12"/>
        <v>9803.9215686274492</v>
      </c>
      <c r="BB26" s="37">
        <f t="shared" si="12"/>
        <v>22222.222222222223</v>
      </c>
      <c r="BC26" s="37">
        <f t="shared" si="12"/>
        <v>16260.162601626014</v>
      </c>
      <c r="BD26" s="37">
        <f t="shared" si="12"/>
        <v>13071.895424836601</v>
      </c>
      <c r="BE26" s="37">
        <f t="shared" si="12"/>
        <v>11904.761904761905</v>
      </c>
      <c r="BF26" s="37">
        <f t="shared" si="12"/>
        <v>21505.37634408602</v>
      </c>
      <c r="BG26" s="38"/>
      <c r="BH26" s="38"/>
      <c r="BI26" s="38"/>
      <c r="BJ26" s="38"/>
      <c r="BK26" s="38"/>
      <c r="BL26" s="38"/>
      <c r="BM26" s="38"/>
    </row>
    <row r="27" spans="1:65" ht="15" thickBot="1">
      <c r="B27" s="3" t="s">
        <v>47</v>
      </c>
      <c r="C27" s="39">
        <v>0.875</v>
      </c>
      <c r="D27" s="40">
        <v>0.91666666666666663</v>
      </c>
      <c r="E27" s="181">
        <v>7.6999999999999999E-2</v>
      </c>
      <c r="F27" s="181">
        <v>9.0999999999999998E-2</v>
      </c>
      <c r="G27" s="181">
        <v>0.105</v>
      </c>
      <c r="H27" s="181">
        <v>7.2999999999999995E-2</v>
      </c>
      <c r="I27" s="181">
        <v>9.6000000000000002E-2</v>
      </c>
      <c r="J27" s="181">
        <v>0.109</v>
      </c>
      <c r="K27" s="181">
        <v>0.107</v>
      </c>
      <c r="L27" s="41">
        <f t="shared" ca="1" si="4"/>
        <v>0</v>
      </c>
      <c r="M27" s="42">
        <f t="shared" si="5"/>
        <v>0</v>
      </c>
      <c r="N27" s="43">
        <f t="shared" si="5"/>
        <v>0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0</v>
      </c>
      <c r="T27" s="185">
        <f t="shared" ca="1" si="6"/>
        <v>0</v>
      </c>
      <c r="U27" s="46">
        <v>4000</v>
      </c>
      <c r="V27" s="46">
        <v>4000</v>
      </c>
      <c r="W27" s="46">
        <v>4000</v>
      </c>
      <c r="X27" s="46">
        <v>4000</v>
      </c>
      <c r="Y27" s="46">
        <v>4000</v>
      </c>
      <c r="Z27" s="46">
        <v>4000</v>
      </c>
      <c r="AA27" s="46">
        <v>4000</v>
      </c>
      <c r="AB27" s="184">
        <f t="shared" ca="1" si="7"/>
        <v>0</v>
      </c>
      <c r="AC27" s="50">
        <f t="shared" ca="1" si="7"/>
        <v>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35">
        <f t="shared" ca="1" si="8"/>
        <v>0</v>
      </c>
      <c r="AJ27" s="49">
        <f t="shared" ca="1" si="9"/>
        <v>0</v>
      </c>
      <c r="AK27" s="50">
        <f t="shared" ca="1" si="9"/>
        <v>0</v>
      </c>
      <c r="AL27" s="50">
        <f t="shared" ca="1" si="9"/>
        <v>0</v>
      </c>
      <c r="AM27" s="50">
        <f t="shared" ca="1" si="9"/>
        <v>0</v>
      </c>
      <c r="AN27" s="50">
        <f t="shared" ca="1" si="9"/>
        <v>0</v>
      </c>
      <c r="AO27" s="50">
        <f t="shared" ca="1" si="9"/>
        <v>0</v>
      </c>
      <c r="AP27" s="51">
        <f t="shared" ca="1" si="9"/>
        <v>0</v>
      </c>
      <c r="AQ27" s="36">
        <f t="shared" ca="1" si="10"/>
        <v>0</v>
      </c>
      <c r="AR27" s="49" t="str">
        <f t="shared" ca="1" si="11"/>
        <v/>
      </c>
      <c r="AS27" s="50" t="str">
        <f t="shared" ca="1" si="11"/>
        <v/>
      </c>
      <c r="AT27" s="50" t="str">
        <f t="shared" ca="1" si="11"/>
        <v/>
      </c>
      <c r="AU27" s="50" t="str">
        <f t="shared" ca="1" si="11"/>
        <v/>
      </c>
      <c r="AV27" s="50" t="str">
        <f t="shared" ca="1" si="11"/>
        <v/>
      </c>
      <c r="AW27" s="50" t="str">
        <f t="shared" ca="1" si="11"/>
        <v/>
      </c>
      <c r="AX27" s="51" t="str">
        <f t="shared" ca="1" si="11"/>
        <v/>
      </c>
      <c r="AY27" s="52" t="str">
        <f t="shared" ca="1" si="11"/>
        <v/>
      </c>
      <c r="AZ27" s="37">
        <f t="shared" si="12"/>
        <v>8658.0086580086572</v>
      </c>
      <c r="BA27" s="37">
        <f t="shared" si="12"/>
        <v>7326.0073260073259</v>
      </c>
      <c r="BB27" s="37">
        <f t="shared" si="12"/>
        <v>6349.2063492063489</v>
      </c>
      <c r="BC27" s="37">
        <f t="shared" si="12"/>
        <v>9132.4200913242003</v>
      </c>
      <c r="BD27" s="37">
        <f t="shared" si="12"/>
        <v>6944.4444444444443</v>
      </c>
      <c r="BE27" s="37">
        <f t="shared" si="12"/>
        <v>6116.2079510703361</v>
      </c>
      <c r="BF27" s="37">
        <f t="shared" si="12"/>
        <v>6230.529595015576</v>
      </c>
      <c r="BG27" s="38"/>
      <c r="BH27" s="38"/>
      <c r="BI27" s="38"/>
      <c r="BJ27" s="38"/>
      <c r="BK27" s="38"/>
      <c r="BL27" s="38"/>
      <c r="BM27" s="38"/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1">
        <v>2.3E-2</v>
      </c>
      <c r="F28" s="181">
        <v>9.0999999999999998E-2</v>
      </c>
      <c r="G28" s="181">
        <v>0.13500000000000001</v>
      </c>
      <c r="H28" s="181">
        <v>4.2999999999999997E-2</v>
      </c>
      <c r="I28" s="181">
        <v>0.21099999999999999</v>
      </c>
      <c r="J28" s="181">
        <v>6.6000000000000003E-2</v>
      </c>
      <c r="K28" s="181">
        <v>0.113</v>
      </c>
      <c r="L28" s="41">
        <f t="shared" ca="1" si="4"/>
        <v>576</v>
      </c>
      <c r="M28" s="42">
        <f t="shared" si="5"/>
        <v>0</v>
      </c>
      <c r="N28" s="43">
        <f t="shared" si="5"/>
        <v>8</v>
      </c>
      <c r="O28" s="43">
        <f t="shared" si="5"/>
        <v>8</v>
      </c>
      <c r="P28" s="43">
        <f t="shared" si="5"/>
        <v>8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185">
        <f t="shared" ca="1" si="6"/>
        <v>96</v>
      </c>
      <c r="U28" s="46">
        <v>4000</v>
      </c>
      <c r="V28" s="46">
        <v>4000</v>
      </c>
      <c r="W28" s="46">
        <v>4000</v>
      </c>
      <c r="X28" s="46">
        <v>4000</v>
      </c>
      <c r="Y28" s="46">
        <v>4000</v>
      </c>
      <c r="Z28" s="46">
        <v>4000</v>
      </c>
      <c r="AA28" s="46">
        <v>4000</v>
      </c>
      <c r="AB28" s="184">
        <f t="shared" ca="1" si="7"/>
        <v>0</v>
      </c>
      <c r="AC28" s="50">
        <f t="shared" ca="1" si="7"/>
        <v>128000</v>
      </c>
      <c r="AD28" s="50">
        <f t="shared" ca="1" si="7"/>
        <v>128000</v>
      </c>
      <c r="AE28" s="50">
        <f t="shared" ca="1" si="7"/>
        <v>128000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35">
        <f t="shared" ca="1" si="8"/>
        <v>384000</v>
      </c>
      <c r="AJ28" s="49">
        <f t="shared" ca="1" si="9"/>
        <v>0</v>
      </c>
      <c r="AK28" s="50">
        <f t="shared" ca="1" si="9"/>
        <v>17.472000000000001</v>
      </c>
      <c r="AL28" s="50">
        <f t="shared" ca="1" si="9"/>
        <v>25.92</v>
      </c>
      <c r="AM28" s="50">
        <f t="shared" ca="1" si="9"/>
        <v>8.2560000000000002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36">
        <f t="shared" ca="1" si="10"/>
        <v>51.648000000000003</v>
      </c>
      <c r="AR28" s="49" t="str">
        <f t="shared" ca="1" si="11"/>
        <v/>
      </c>
      <c r="AS28" s="50">
        <f t="shared" ca="1" si="11"/>
        <v>7326.0073260073259</v>
      </c>
      <c r="AT28" s="50">
        <f t="shared" ca="1" si="11"/>
        <v>4938.2716049382716</v>
      </c>
      <c r="AU28" s="50">
        <f t="shared" ca="1" si="11"/>
        <v>15503.875968992248</v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>
        <f t="shared" ca="1" si="11"/>
        <v>7434.9442379182155</v>
      </c>
      <c r="AZ28" s="37">
        <f t="shared" si="12"/>
        <v>28985.507246376812</v>
      </c>
      <c r="BA28" s="37">
        <f t="shared" si="12"/>
        <v>7326.0073260073259</v>
      </c>
      <c r="BB28" s="37">
        <f t="shared" si="12"/>
        <v>4938.2716049382707</v>
      </c>
      <c r="BC28" s="37">
        <f t="shared" si="12"/>
        <v>15503.875968992248</v>
      </c>
      <c r="BD28" s="37">
        <f t="shared" si="12"/>
        <v>3159.5576619273302</v>
      </c>
      <c r="BE28" s="37">
        <f t="shared" si="12"/>
        <v>10101.010101010101</v>
      </c>
      <c r="BF28" s="37">
        <f t="shared" si="12"/>
        <v>5899.7050147492619</v>
      </c>
      <c r="BG28" s="38"/>
      <c r="BH28" s="38">
        <v>8</v>
      </c>
      <c r="BI28" s="38">
        <v>8</v>
      </c>
      <c r="BJ28" s="38">
        <v>8</v>
      </c>
      <c r="BK28" s="38"/>
      <c r="BL28" s="38"/>
      <c r="BM28" s="38"/>
    </row>
    <row r="29" spans="1:65" ht="15" thickBot="1">
      <c r="B29" s="3" t="s">
        <v>49</v>
      </c>
      <c r="C29" s="54">
        <v>0.95833333333333337</v>
      </c>
      <c r="D29" s="55">
        <v>0</v>
      </c>
      <c r="E29" s="181">
        <v>9.5000000000000001E-2</v>
      </c>
      <c r="F29" s="181">
        <v>8.1000000000000003E-2</v>
      </c>
      <c r="G29" s="181">
        <v>0.04</v>
      </c>
      <c r="H29" s="181">
        <v>1.9E-2</v>
      </c>
      <c r="I29" s="181">
        <v>0.05</v>
      </c>
      <c r="J29" s="181">
        <v>4.2000000000000003E-2</v>
      </c>
      <c r="K29" s="181">
        <v>0.20200000000000001</v>
      </c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183">
        <f t="shared" ca="1" si="6"/>
        <v>0</v>
      </c>
      <c r="U29" s="46">
        <v>4000</v>
      </c>
      <c r="V29" s="46">
        <v>4000</v>
      </c>
      <c r="W29" s="46">
        <v>4000</v>
      </c>
      <c r="X29" s="46">
        <v>4000</v>
      </c>
      <c r="Y29" s="46">
        <v>4000</v>
      </c>
      <c r="Z29" s="46">
        <v>4000</v>
      </c>
      <c r="AA29" s="46">
        <v>4000</v>
      </c>
      <c r="AB29" s="182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35">
        <f t="shared" ca="1" si="8"/>
        <v>0</v>
      </c>
      <c r="AJ29" s="64">
        <f t="shared" ca="1" si="9"/>
        <v>0</v>
      </c>
      <c r="AK29" s="65">
        <f t="shared" ca="1" si="9"/>
        <v>0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0</v>
      </c>
      <c r="AQ29" s="36">
        <f t="shared" ca="1" si="10"/>
        <v>0</v>
      </c>
      <c r="AR29" s="64" t="str">
        <f t="shared" ca="1" si="11"/>
        <v/>
      </c>
      <c r="AS29" s="65" t="str">
        <f t="shared" ca="1" si="11"/>
        <v/>
      </c>
      <c r="AT29" s="65" t="str">
        <f t="shared" ca="1" si="11"/>
        <v/>
      </c>
      <c r="AU29" s="65" t="str">
        <f t="shared" ca="1" si="11"/>
        <v/>
      </c>
      <c r="AV29" s="65" t="str">
        <f t="shared" ca="1" si="11"/>
        <v/>
      </c>
      <c r="AW29" s="65" t="str">
        <f t="shared" ca="1" si="11"/>
        <v/>
      </c>
      <c r="AX29" s="66" t="str">
        <f t="shared" ca="1" si="11"/>
        <v/>
      </c>
      <c r="AY29" s="67" t="str">
        <f t="shared" ca="1" si="11"/>
        <v/>
      </c>
      <c r="AZ29" s="37">
        <f t="shared" si="12"/>
        <v>7017.5438596491222</v>
      </c>
      <c r="BA29" s="37">
        <f t="shared" si="12"/>
        <v>8230.4526748971184</v>
      </c>
      <c r="BB29" s="37">
        <f t="shared" si="12"/>
        <v>16666.666666666664</v>
      </c>
      <c r="BC29" s="37">
        <f t="shared" si="12"/>
        <v>35087.719298245611</v>
      </c>
      <c r="BD29" s="37">
        <f t="shared" si="12"/>
        <v>13333.333333333332</v>
      </c>
      <c r="BE29" s="37">
        <f t="shared" si="12"/>
        <v>15873.015873015871</v>
      </c>
      <c r="BF29" s="37">
        <f t="shared" si="12"/>
        <v>3300.3300330032998</v>
      </c>
      <c r="BG29" s="38"/>
      <c r="BH29" s="38"/>
      <c r="BI29" s="38"/>
      <c r="BJ29" s="38"/>
      <c r="BK29" s="38"/>
      <c r="BL29" s="38"/>
      <c r="BM29" s="38"/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3">SUM(M6:M29)</f>
        <v>0</v>
      </c>
      <c r="N30" s="70">
        <f t="shared" si="13"/>
        <v>16</v>
      </c>
      <c r="O30" s="70">
        <f t="shared" si="13"/>
        <v>8</v>
      </c>
      <c r="P30" s="70">
        <f t="shared" si="13"/>
        <v>8</v>
      </c>
      <c r="Q30" s="70">
        <f t="shared" si="13"/>
        <v>0</v>
      </c>
      <c r="R30" s="70">
        <f t="shared" si="13"/>
        <v>8</v>
      </c>
      <c r="S30" s="70">
        <f t="shared" si="13"/>
        <v>0</v>
      </c>
      <c r="T30" s="71">
        <f t="shared" ca="1" si="13"/>
        <v>168</v>
      </c>
      <c r="U30" s="68"/>
      <c r="V30" s="68"/>
      <c r="W30" s="68"/>
      <c r="X30" s="68"/>
      <c r="Y30" s="68"/>
      <c r="Z30" s="68"/>
      <c r="AA30" s="68"/>
      <c r="AB30" s="70">
        <f t="shared" ref="AB30:AQ30" ca="1" si="14">SUM(AB6:AB29)</f>
        <v>0</v>
      </c>
      <c r="AC30" s="70">
        <f t="shared" ca="1" si="14"/>
        <v>256000</v>
      </c>
      <c r="AD30" s="70">
        <f t="shared" ca="1" si="14"/>
        <v>128000</v>
      </c>
      <c r="AE30" s="70">
        <f t="shared" ca="1" si="14"/>
        <v>128000</v>
      </c>
      <c r="AF30" s="70">
        <f t="shared" ca="1" si="14"/>
        <v>0</v>
      </c>
      <c r="AG30" s="70">
        <f t="shared" ca="1" si="14"/>
        <v>160000</v>
      </c>
      <c r="AH30" s="70">
        <f t="shared" ca="1" si="14"/>
        <v>0</v>
      </c>
      <c r="AI30" s="71">
        <f t="shared" ca="1" si="14"/>
        <v>672000</v>
      </c>
      <c r="AJ30" s="70">
        <f t="shared" ca="1" si="14"/>
        <v>0</v>
      </c>
      <c r="AK30" s="70">
        <f t="shared" ca="1" si="14"/>
        <v>23.616</v>
      </c>
      <c r="AL30" s="70">
        <f t="shared" ca="1" si="14"/>
        <v>25.92</v>
      </c>
      <c r="AM30" s="70">
        <f t="shared" ca="1" si="14"/>
        <v>8.2560000000000002</v>
      </c>
      <c r="AN30" s="70">
        <f t="shared" ca="1" si="14"/>
        <v>0</v>
      </c>
      <c r="AO30" s="70">
        <f t="shared" ca="1" si="14"/>
        <v>41.76</v>
      </c>
      <c r="AP30" s="70">
        <f t="shared" ca="1" si="14"/>
        <v>0</v>
      </c>
      <c r="AQ30" s="71">
        <f t="shared" ca="1" si="14"/>
        <v>99.551999999999992</v>
      </c>
      <c r="AR30" s="70" t="e">
        <f t="shared" ref="AR30:AY30" ca="1" si="15">AB30/AJ30</f>
        <v>#DIV/0!</v>
      </c>
      <c r="AS30" s="70">
        <f t="shared" ca="1" si="15"/>
        <v>10840.108401084011</v>
      </c>
      <c r="AT30" s="70">
        <f t="shared" ca="1" si="15"/>
        <v>4938.2716049382716</v>
      </c>
      <c r="AU30" s="70">
        <f t="shared" ca="1" si="15"/>
        <v>15503.875968992248</v>
      </c>
      <c r="AV30" s="70" t="e">
        <f t="shared" ca="1" si="15"/>
        <v>#DIV/0!</v>
      </c>
      <c r="AW30" s="70">
        <f t="shared" ca="1" si="15"/>
        <v>3831.4176245210729</v>
      </c>
      <c r="AX30" s="70" t="e">
        <f t="shared" ca="1" si="15"/>
        <v>#DIV/0!</v>
      </c>
      <c r="AY30" s="72">
        <f t="shared" ca="1" si="15"/>
        <v>6750.2410800385733</v>
      </c>
      <c r="AZ30" s="73"/>
      <c r="BA30" s="73"/>
      <c r="BB30" s="73"/>
      <c r="BC30" s="73"/>
      <c r="BD30" s="73"/>
      <c r="BE30" s="73"/>
      <c r="BF30" s="73"/>
    </row>
    <row r="31" spans="1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0</v>
      </c>
      <c r="AC31" s="80">
        <f ca="1">AC30/4</f>
        <v>64000</v>
      </c>
      <c r="AD31" s="68"/>
      <c r="AE31" s="68"/>
      <c r="AF31" s="68"/>
      <c r="AG31" s="68"/>
      <c r="AH31" s="80">
        <f ca="1">AH30/4</f>
        <v>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76" t="s">
        <v>26</v>
      </c>
      <c r="D32" s="99">
        <v>400000</v>
      </c>
      <c r="E32" s="7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51.648000000000003</v>
      </c>
      <c r="AR32" s="68"/>
      <c r="AS32" s="68"/>
      <c r="AT32" s="68"/>
      <c r="AU32" s="68"/>
      <c r="AV32" s="68"/>
      <c r="AW32" s="68"/>
      <c r="AX32" s="68"/>
      <c r="AY32" s="81">
        <f ca="1">AI30</f>
        <v>672000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3"/>
      <c r="C33" s="227" t="s">
        <v>31</v>
      </c>
      <c r="D33" s="78">
        <f ca="1">AI30/AQ30</f>
        <v>6750.2410800385733</v>
      </c>
      <c r="E33" s="82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0.518804243008679</v>
      </c>
      <c r="AR33" s="68"/>
      <c r="AS33" s="68"/>
      <c r="AT33" s="68"/>
      <c r="AU33" s="68"/>
      <c r="AV33" s="68"/>
      <c r="AW33" s="68"/>
      <c r="AX33" s="68"/>
      <c r="AY33" s="84">
        <f ca="1">D32-AY32</f>
        <v>-272000</v>
      </c>
      <c r="AZ33" s="73">
        <f ca="1">AQ30*70%</f>
        <v>69.686399999999992</v>
      </c>
      <c r="BA33" s="73">
        <v>220.3914</v>
      </c>
      <c r="BB33" s="73">
        <f ca="1">BA33+AZ33</f>
        <v>290.07780000000002</v>
      </c>
      <c r="BC33" s="73">
        <f ca="1">AY32</f>
        <v>672000</v>
      </c>
      <c r="BD33" s="73">
        <f ca="1">BC33/BB33</f>
        <v>2316.6198861133116</v>
      </c>
      <c r="BE33" s="73"/>
      <c r="BF33" s="73"/>
    </row>
    <row r="34" spans="1:78" ht="15" thickBot="1">
      <c r="B34" s="3"/>
      <c r="C34" s="227" t="s">
        <v>32</v>
      </c>
      <c r="D34" s="85">
        <f ca="1">D33*3</f>
        <v>20250.72324011572</v>
      </c>
      <c r="E34" s="86"/>
      <c r="F34" s="68"/>
      <c r="G34" s="68"/>
      <c r="H34" s="68"/>
      <c r="I34" s="68"/>
      <c r="J34" s="68"/>
      <c r="K34" s="68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/>
      <c r="BA34" s="73"/>
      <c r="BB34" s="73"/>
      <c r="BC34" s="118"/>
      <c r="BD34" s="73"/>
      <c r="BE34" s="73"/>
      <c r="BF34" s="73"/>
    </row>
    <row r="35" spans="1:78" ht="15" thickBot="1">
      <c r="B35" s="88"/>
      <c r="C35" s="90"/>
      <c r="D35" s="91"/>
      <c r="E35" s="92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7" spans="1:78">
      <c r="AY37" s="94"/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78">
      <c r="T39" s="111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11" priority="1" operator="containsText" text="Paid">
      <formula>NOT(ISERROR(SEARCH("Paid",B6)))</formula>
    </cfRule>
    <cfRule type="containsText" dxfId="10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Z44"/>
  <sheetViews>
    <sheetView zoomScale="40" zoomScaleNormal="40" workbookViewId="0">
      <selection activeCell="BB33" sqref="BB33"/>
    </sheetView>
  </sheetViews>
  <sheetFormatPr defaultRowHeight="14.5"/>
  <cols>
    <col min="1" max="1" width="12.26953125" bestFit="1" customWidth="1"/>
    <col min="5" max="5" width="14.6328125" bestFit="1" customWidth="1"/>
    <col min="8" max="11" width="4.7265625" bestFit="1" customWidth="1"/>
    <col min="12" max="12" width="11.90625" bestFit="1" customWidth="1"/>
    <col min="13" max="13" width="13.7265625" hidden="1" customWidth="1"/>
    <col min="14" max="14" width="6" hidden="1" customWidth="1"/>
    <col min="15" max="15" width="5.1796875" hidden="1" customWidth="1"/>
    <col min="16" max="16" width="6.08984375" hidden="1" customWidth="1"/>
    <col min="17" max="17" width="5.26953125" hidden="1" customWidth="1"/>
    <col min="18" max="19" width="4.7265625" hidden="1" customWidth="1"/>
    <col min="20" max="20" width="9.6328125" bestFit="1" customWidth="1"/>
    <col min="21" max="23" width="8.26953125" bestFit="1" customWidth="1"/>
    <col min="24" max="24" width="8.453125" bestFit="1" customWidth="1"/>
    <col min="25" max="27" width="8.26953125" bestFit="1" customWidth="1"/>
    <col min="28" max="28" width="5.1796875" hidden="1" customWidth="1"/>
    <col min="29" max="31" width="8.54296875" hidden="1" customWidth="1"/>
    <col min="32" max="32" width="5.26953125" hidden="1" customWidth="1"/>
    <col min="33" max="33" width="8.54296875" hidden="1" customWidth="1"/>
    <col min="34" max="34" width="4.7265625" hidden="1" customWidth="1"/>
    <col min="35" max="35" width="15.81640625" customWidth="1"/>
    <col min="36" max="36" width="5.1796875" hidden="1" customWidth="1"/>
    <col min="37" max="37" width="6" hidden="1" customWidth="1"/>
    <col min="38" max="38" width="5.1796875" hidden="1" customWidth="1"/>
    <col min="39" max="39" width="6.08984375" hidden="1" customWidth="1"/>
    <col min="40" max="40" width="5.26953125" hidden="1" customWidth="1"/>
    <col min="41" max="42" width="4.7265625" hidden="1" customWidth="1"/>
    <col min="43" max="43" width="17" bestFit="1" customWidth="1"/>
    <col min="44" max="44" width="7.1796875" hidden="1" customWidth="1"/>
    <col min="45" max="45" width="7.54296875" hidden="1" customWidth="1"/>
    <col min="46" max="47" width="6.54296875" hidden="1" customWidth="1"/>
    <col min="48" max="48" width="7.1796875" hidden="1" customWidth="1"/>
    <col min="49" max="49" width="7.54296875" hidden="1" customWidth="1"/>
    <col min="50" max="50" width="7.1796875" hidden="1" customWidth="1"/>
    <col min="51" max="51" width="15.36328125" bestFit="1" customWidth="1"/>
    <col min="52" max="52" width="10" bestFit="1" customWidth="1"/>
    <col min="53" max="53" width="9.81640625" bestFit="1" customWidth="1"/>
    <col min="54" max="54" width="12.7265625" bestFit="1" customWidth="1"/>
    <col min="55" max="55" width="11.36328125" bestFit="1" customWidth="1"/>
    <col min="56" max="58" width="9.54296875" bestFit="1" customWidth="1"/>
  </cols>
  <sheetData>
    <row r="1" spans="1:78">
      <c r="A1" s="275">
        <v>43525</v>
      </c>
      <c r="B1" s="276" t="s">
        <v>65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  <c r="BD1" s="277"/>
      <c r="BE1" s="277"/>
      <c r="BF1" s="277"/>
      <c r="BG1" s="277"/>
      <c r="BH1" s="277"/>
      <c r="BI1" s="277"/>
      <c r="BJ1" s="277"/>
      <c r="BK1" s="277"/>
      <c r="BL1" s="277"/>
      <c r="BM1" s="277"/>
    </row>
    <row r="2" spans="1:78" ht="15" thickBot="1">
      <c r="A2" s="275"/>
      <c r="B2" s="276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277"/>
      <c r="BG2" s="277"/>
      <c r="BH2" s="277"/>
      <c r="BI2" s="277"/>
      <c r="BJ2" s="277"/>
      <c r="BK2" s="277"/>
      <c r="BL2" s="277"/>
      <c r="BM2" s="277"/>
      <c r="BO2" s="1">
        <v>1</v>
      </c>
      <c r="BP2">
        <v>7</v>
      </c>
    </row>
    <row r="3" spans="1:78" ht="15" thickBot="1">
      <c r="A3" s="2">
        <f>DAY(DATE(YEAR(A1),MONTH(A1)+1,1)-1)</f>
        <v>31</v>
      </c>
      <c r="B3" s="3"/>
      <c r="C3" s="278" t="s">
        <v>0</v>
      </c>
      <c r="D3" s="279"/>
      <c r="E3" s="280" t="s">
        <v>1</v>
      </c>
      <c r="F3" s="281"/>
      <c r="G3" s="281"/>
      <c r="H3" s="281"/>
      <c r="I3" s="281"/>
      <c r="J3" s="281"/>
      <c r="K3" s="282"/>
      <c r="L3" s="4" t="s">
        <v>2</v>
      </c>
      <c r="M3" s="283" t="s">
        <v>3</v>
      </c>
      <c r="N3" s="284"/>
      <c r="O3" s="284"/>
      <c r="P3" s="284"/>
      <c r="Q3" s="284"/>
      <c r="R3" s="284"/>
      <c r="S3" s="284"/>
      <c r="T3" s="285" t="s">
        <v>4</v>
      </c>
      <c r="U3" s="288" t="s">
        <v>5</v>
      </c>
      <c r="V3" s="288"/>
      <c r="W3" s="288"/>
      <c r="X3" s="288"/>
      <c r="Y3" s="288"/>
      <c r="Z3" s="288"/>
      <c r="AA3" s="289"/>
      <c r="AB3" s="262" t="s">
        <v>6</v>
      </c>
      <c r="AC3" s="263"/>
      <c r="AD3" s="263"/>
      <c r="AE3" s="263"/>
      <c r="AF3" s="263"/>
      <c r="AG3" s="263"/>
      <c r="AH3" s="263"/>
      <c r="AI3" s="260" t="s">
        <v>7</v>
      </c>
      <c r="AJ3" s="263" t="s">
        <v>8</v>
      </c>
      <c r="AK3" s="263"/>
      <c r="AL3" s="263"/>
      <c r="AM3" s="263"/>
      <c r="AN3" s="263"/>
      <c r="AO3" s="263"/>
      <c r="AP3" s="263"/>
      <c r="AQ3" s="260" t="s">
        <v>9</v>
      </c>
      <c r="AR3" s="263" t="s">
        <v>10</v>
      </c>
      <c r="AS3" s="263"/>
      <c r="AT3" s="263"/>
      <c r="AU3" s="263"/>
      <c r="AV3" s="263"/>
      <c r="AW3" s="263"/>
      <c r="AX3" s="263"/>
      <c r="AY3" s="260" t="s">
        <v>11</v>
      </c>
      <c r="AZ3" s="262" t="s">
        <v>12</v>
      </c>
      <c r="BA3" s="263"/>
      <c r="BB3" s="263"/>
      <c r="BC3" s="263"/>
      <c r="BD3" s="263"/>
      <c r="BE3" s="263"/>
      <c r="BF3" s="264"/>
      <c r="BG3" s="265" t="s">
        <v>13</v>
      </c>
      <c r="BH3" s="266"/>
      <c r="BI3" s="266"/>
      <c r="BJ3" s="266"/>
      <c r="BK3" s="266"/>
      <c r="BL3" s="266"/>
      <c r="BM3" s="267"/>
      <c r="BO3">
        <v>2000</v>
      </c>
      <c r="BP3">
        <v>3</v>
      </c>
    </row>
    <row r="4" spans="1:78" ht="15" thickBot="1">
      <c r="B4" s="3"/>
      <c r="C4" s="230"/>
      <c r="D4" s="231"/>
      <c r="E4" s="230"/>
      <c r="F4" s="231"/>
      <c r="G4" s="231"/>
      <c r="H4" s="231"/>
      <c r="I4" s="231"/>
      <c r="J4" s="231"/>
      <c r="K4" s="232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86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61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61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61"/>
      <c r="AZ4" s="271" t="s">
        <v>14</v>
      </c>
      <c r="BA4" s="272"/>
      <c r="BB4" s="272"/>
      <c r="BC4" s="272"/>
      <c r="BD4" s="272"/>
      <c r="BE4" s="272"/>
      <c r="BF4" s="273"/>
      <c r="BG4" s="268"/>
      <c r="BH4" s="269"/>
      <c r="BI4" s="269"/>
      <c r="BJ4" s="269"/>
      <c r="BK4" s="269"/>
      <c r="BL4" s="269"/>
      <c r="BM4" s="270"/>
      <c r="BO4">
        <f>BO3+1000</f>
        <v>3000</v>
      </c>
      <c r="BP4">
        <v>0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99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02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61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61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 t="shared" ref="BO5:BO10" si="4">BO4+1000</f>
        <v>4000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1">
        <v>1.4999999999999999E-2</v>
      </c>
      <c r="F6" s="181">
        <v>0.97799999999999998</v>
      </c>
      <c r="G6" s="181">
        <v>0.15</v>
      </c>
      <c r="H6" s="181">
        <v>1.4E-2</v>
      </c>
      <c r="I6" s="181">
        <v>2.9000000000000001E-2</v>
      </c>
      <c r="J6" s="181">
        <v>1E-3</v>
      </c>
      <c r="K6" s="181">
        <v>1.4999999999999999E-2</v>
      </c>
      <c r="L6" s="24">
        <f t="shared" ref="L6:L29" ca="1" si="5">T6*6</f>
        <v>168</v>
      </c>
      <c r="M6" s="25">
        <f t="shared" ref="M6:S29" si="6">BG6</f>
        <v>0</v>
      </c>
      <c r="N6" s="26">
        <f t="shared" si="6"/>
        <v>7</v>
      </c>
      <c r="O6" s="26">
        <f t="shared" si="6"/>
        <v>0</v>
      </c>
      <c r="P6" s="26">
        <f t="shared" si="6"/>
        <v>0</v>
      </c>
      <c r="Q6" s="26">
        <f t="shared" si="6"/>
        <v>0</v>
      </c>
      <c r="R6" s="26">
        <f t="shared" si="6"/>
        <v>0</v>
      </c>
      <c r="S6" s="27">
        <f t="shared" si="6"/>
        <v>0</v>
      </c>
      <c r="T6" s="187">
        <f t="shared" ref="T6:T29" ca="1" si="7">IFERROR(M6*M$4+N6*N$4+O6*O$4+P6*P$4+Q6*Q$4+R6*R$4+S6*S$4,"0")</f>
        <v>28</v>
      </c>
      <c r="U6" s="241">
        <v>8000</v>
      </c>
      <c r="V6" s="241">
        <v>8000</v>
      </c>
      <c r="W6" s="241">
        <v>8000</v>
      </c>
      <c r="X6" s="241">
        <v>8000</v>
      </c>
      <c r="Y6" s="241">
        <v>8000</v>
      </c>
      <c r="Z6" s="241">
        <v>8000</v>
      </c>
      <c r="AA6" s="241">
        <v>8000</v>
      </c>
      <c r="AB6" s="186">
        <f t="shared" ref="AB6:AH29" ca="1" si="8">M6*U6*AB$4</f>
        <v>0</v>
      </c>
      <c r="AC6" s="33">
        <f t="shared" ca="1" si="8"/>
        <v>224000</v>
      </c>
      <c r="AD6" s="33">
        <f t="shared" ca="1" si="8"/>
        <v>0</v>
      </c>
      <c r="AE6" s="33">
        <f t="shared" ca="1" si="8"/>
        <v>0</v>
      </c>
      <c r="AF6" s="33">
        <f t="shared" ca="1" si="8"/>
        <v>0</v>
      </c>
      <c r="AG6" s="33">
        <f t="shared" ca="1" si="8"/>
        <v>0</v>
      </c>
      <c r="AH6" s="34">
        <f t="shared" ca="1" si="8"/>
        <v>0</v>
      </c>
      <c r="AI6" s="35">
        <f t="shared" ref="AI6:AI29" ca="1" si="9">IFERROR(SUM(AB6:AH6),"")</f>
        <v>224000</v>
      </c>
      <c r="AJ6" s="32">
        <f t="shared" ref="AJ6:AP29" ca="1" si="10">M6*AJ$4*60/$L$4*E6</f>
        <v>0</v>
      </c>
      <c r="AK6" s="33">
        <f t="shared" ca="1" si="10"/>
        <v>164.304</v>
      </c>
      <c r="AL6" s="33">
        <f t="shared" ca="1" si="10"/>
        <v>0</v>
      </c>
      <c r="AM6" s="33">
        <f t="shared" ca="1" si="10"/>
        <v>0</v>
      </c>
      <c r="AN6" s="33">
        <f t="shared" ca="1" si="10"/>
        <v>0</v>
      </c>
      <c r="AO6" s="33">
        <f t="shared" ca="1" si="10"/>
        <v>0</v>
      </c>
      <c r="AP6" s="34">
        <f t="shared" ca="1" si="10"/>
        <v>0</v>
      </c>
      <c r="AQ6" s="36">
        <f t="shared" ref="AQ6:AQ29" ca="1" si="11">IFERROR(SUM(AJ6:AP6),"")</f>
        <v>164.304</v>
      </c>
      <c r="AR6" s="32" t="str">
        <f t="shared" ref="AR6:AY29" ca="1" si="12">IFERROR(AB6/AJ6,"")</f>
        <v/>
      </c>
      <c r="AS6" s="33">
        <f t="shared" ca="1" si="12"/>
        <v>1363.3265167007498</v>
      </c>
      <c r="AT6" s="33" t="str">
        <f t="shared" ca="1" si="12"/>
        <v/>
      </c>
      <c r="AU6" s="33" t="str">
        <f t="shared" ca="1" si="12"/>
        <v/>
      </c>
      <c r="AV6" s="33" t="str">
        <f t="shared" ca="1" si="12"/>
        <v/>
      </c>
      <c r="AW6" s="33" t="str">
        <f t="shared" ca="1" si="12"/>
        <v/>
      </c>
      <c r="AX6" s="34" t="str">
        <f t="shared" ca="1" si="12"/>
        <v/>
      </c>
      <c r="AY6" s="36">
        <f t="shared" ca="1" si="12"/>
        <v>1363.3265167007498</v>
      </c>
      <c r="AZ6" s="37">
        <f t="shared" ref="AZ6:BF29" si="13">IFERROR(U6/6/E6,"0")</f>
        <v>88888.888888888891</v>
      </c>
      <c r="BA6" s="37">
        <f t="shared" si="13"/>
        <v>1363.3265167007498</v>
      </c>
      <c r="BB6" s="37">
        <f t="shared" si="13"/>
        <v>8888.8888888888887</v>
      </c>
      <c r="BC6" s="37">
        <f t="shared" si="13"/>
        <v>95238.095238095237</v>
      </c>
      <c r="BD6" s="37">
        <f t="shared" si="13"/>
        <v>45977.011494252867</v>
      </c>
      <c r="BE6" s="37">
        <f t="shared" si="13"/>
        <v>1333333.3333333333</v>
      </c>
      <c r="BF6" s="37">
        <f t="shared" si="13"/>
        <v>88888.888888888891</v>
      </c>
      <c r="BG6" s="38">
        <f t="shared" ref="BG6" si="14">VLOOKUP(AZ6,$BO$2:$BP$10,2,TRUE)</f>
        <v>0</v>
      </c>
      <c r="BH6" s="38">
        <f t="shared" ref="BH6" si="15">VLOOKUP(BA6,$BO$2:$BP$10,2,TRUE)</f>
        <v>7</v>
      </c>
      <c r="BI6" s="38">
        <f t="shared" ref="BI6" si="16">VLOOKUP(BB6,$BO$2:$BP$10,2,TRUE)</f>
        <v>0</v>
      </c>
      <c r="BJ6" s="38">
        <f t="shared" ref="BJ6" si="17">VLOOKUP(BC6,$BO$2:$BP$10,2,TRUE)</f>
        <v>0</v>
      </c>
      <c r="BK6" s="38">
        <f t="shared" ref="BK6" si="18">VLOOKUP(BD6,$BO$2:$BP$10,2,TRUE)</f>
        <v>0</v>
      </c>
      <c r="BL6" s="38">
        <f t="shared" ref="BL6" si="19">VLOOKUP(BE6,$BO$2:$BP$10,2,TRUE)</f>
        <v>0</v>
      </c>
      <c r="BM6" s="38">
        <f t="shared" ref="BM6" si="20">VLOOKUP(BF6,$BO$2:$BP$10,2,TRUE)</f>
        <v>0</v>
      </c>
      <c r="BO6">
        <f t="shared" si="4"/>
        <v>5000</v>
      </c>
      <c r="BP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3.0000000000000001E-3</v>
      </c>
      <c r="F7" s="181">
        <v>1.7000000000000001E-2</v>
      </c>
      <c r="G7" s="181">
        <v>3.0000000000000001E-3</v>
      </c>
      <c r="H7" s="181">
        <v>1E-3</v>
      </c>
      <c r="I7" s="181">
        <v>1.2999999999999999E-2</v>
      </c>
      <c r="J7" s="181">
        <v>2E-3</v>
      </c>
      <c r="K7" s="181">
        <v>0</v>
      </c>
      <c r="L7" s="41">
        <f t="shared" ca="1" si="5"/>
        <v>0</v>
      </c>
      <c r="M7" s="42">
        <f t="shared" si="6"/>
        <v>0</v>
      </c>
      <c r="N7" s="43">
        <f t="shared" si="6"/>
        <v>0</v>
      </c>
      <c r="O7" s="43">
        <f t="shared" si="6"/>
        <v>0</v>
      </c>
      <c r="P7" s="43">
        <f t="shared" si="6"/>
        <v>0</v>
      </c>
      <c r="Q7" s="43">
        <f t="shared" si="6"/>
        <v>0</v>
      </c>
      <c r="R7" s="43">
        <f t="shared" si="6"/>
        <v>0</v>
      </c>
      <c r="S7" s="44">
        <f t="shared" si="6"/>
        <v>0</v>
      </c>
      <c r="T7" s="185">
        <f t="shared" ca="1" si="7"/>
        <v>0</v>
      </c>
      <c r="U7" s="241">
        <v>8000</v>
      </c>
      <c r="V7" s="241">
        <v>8000</v>
      </c>
      <c r="W7" s="241">
        <v>8000</v>
      </c>
      <c r="X7" s="241">
        <v>8000</v>
      </c>
      <c r="Y7" s="241">
        <v>8000</v>
      </c>
      <c r="Z7" s="241">
        <v>8000</v>
      </c>
      <c r="AA7" s="241">
        <v>8000</v>
      </c>
      <c r="AB7" s="184">
        <f t="shared" ca="1" si="8"/>
        <v>0</v>
      </c>
      <c r="AC7" s="50">
        <f t="shared" ca="1" si="8"/>
        <v>0</v>
      </c>
      <c r="AD7" s="50">
        <f t="shared" ca="1" si="8"/>
        <v>0</v>
      </c>
      <c r="AE7" s="50">
        <f t="shared" ca="1" si="8"/>
        <v>0</v>
      </c>
      <c r="AF7" s="50">
        <f t="shared" ca="1" si="8"/>
        <v>0</v>
      </c>
      <c r="AG7" s="50">
        <f t="shared" ca="1" si="8"/>
        <v>0</v>
      </c>
      <c r="AH7" s="51">
        <f t="shared" ca="1" si="8"/>
        <v>0</v>
      </c>
      <c r="AI7" s="35">
        <f t="shared" ca="1" si="9"/>
        <v>0</v>
      </c>
      <c r="AJ7" s="49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1">
        <f t="shared" ca="1" si="10"/>
        <v>0</v>
      </c>
      <c r="AQ7" s="36">
        <f t="shared" ca="1" si="11"/>
        <v>0</v>
      </c>
      <c r="AR7" s="49" t="str">
        <f t="shared" ca="1" si="12"/>
        <v/>
      </c>
      <c r="AS7" s="50" t="str">
        <f t="shared" ca="1" si="12"/>
        <v/>
      </c>
      <c r="AT7" s="50" t="str">
        <f t="shared" ca="1" si="12"/>
        <v/>
      </c>
      <c r="AU7" s="50" t="str">
        <f t="shared" ca="1" si="12"/>
        <v/>
      </c>
      <c r="AV7" s="50" t="str">
        <f t="shared" ca="1" si="12"/>
        <v/>
      </c>
      <c r="AW7" s="50" t="str">
        <f t="shared" ca="1" si="12"/>
        <v/>
      </c>
      <c r="AX7" s="51" t="str">
        <f t="shared" ca="1" si="12"/>
        <v/>
      </c>
      <c r="AY7" s="52" t="str">
        <f t="shared" ca="1" si="12"/>
        <v/>
      </c>
      <c r="AZ7" s="37">
        <f t="shared" si="13"/>
        <v>444444.44444444444</v>
      </c>
      <c r="BA7" s="37">
        <f t="shared" si="13"/>
        <v>78431.372549019594</v>
      </c>
      <c r="BB7" s="37">
        <f t="shared" si="13"/>
        <v>444444.44444444444</v>
      </c>
      <c r="BC7" s="37">
        <f t="shared" si="13"/>
        <v>1333333.3333333333</v>
      </c>
      <c r="BD7" s="37">
        <f t="shared" si="13"/>
        <v>102564.10256410256</v>
      </c>
      <c r="BE7" s="37">
        <f t="shared" si="13"/>
        <v>666666.66666666663</v>
      </c>
      <c r="BF7" s="37" t="str">
        <f t="shared" si="13"/>
        <v>0</v>
      </c>
      <c r="BG7" s="238"/>
      <c r="BH7" s="238"/>
      <c r="BI7" s="238"/>
      <c r="BJ7" s="238"/>
      <c r="BK7" s="238"/>
      <c r="BL7" s="238"/>
      <c r="BM7" s="238"/>
      <c r="BO7">
        <f t="shared" si="4"/>
        <v>6000</v>
      </c>
      <c r="BP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0</v>
      </c>
      <c r="F8" s="181">
        <v>0</v>
      </c>
      <c r="G8" s="181">
        <v>0</v>
      </c>
      <c r="H8" s="181">
        <v>2E-3</v>
      </c>
      <c r="I8" s="181">
        <v>3.0000000000000001E-3</v>
      </c>
      <c r="J8" s="181">
        <v>3.0000000000000001E-3</v>
      </c>
      <c r="K8" s="181">
        <v>0</v>
      </c>
      <c r="L8" s="41">
        <f t="shared" ca="1" si="5"/>
        <v>0</v>
      </c>
      <c r="M8" s="42">
        <f t="shared" si="6"/>
        <v>0</v>
      </c>
      <c r="N8" s="43">
        <f t="shared" si="6"/>
        <v>0</v>
      </c>
      <c r="O8" s="43">
        <f t="shared" si="6"/>
        <v>0</v>
      </c>
      <c r="P8" s="43">
        <f t="shared" si="6"/>
        <v>0</v>
      </c>
      <c r="Q8" s="43">
        <f t="shared" si="6"/>
        <v>0</v>
      </c>
      <c r="R8" s="43">
        <f t="shared" si="6"/>
        <v>0</v>
      </c>
      <c r="S8" s="44">
        <f t="shared" si="6"/>
        <v>0</v>
      </c>
      <c r="T8" s="185">
        <f t="shared" ca="1" si="7"/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184">
        <f t="shared" ca="1" si="8"/>
        <v>0</v>
      </c>
      <c r="AC8" s="50">
        <f t="shared" ca="1" si="8"/>
        <v>0</v>
      </c>
      <c r="AD8" s="50">
        <f t="shared" ca="1" si="8"/>
        <v>0</v>
      </c>
      <c r="AE8" s="50">
        <f t="shared" ca="1" si="8"/>
        <v>0</v>
      </c>
      <c r="AF8" s="50">
        <f t="shared" ca="1" si="8"/>
        <v>0</v>
      </c>
      <c r="AG8" s="50">
        <f t="shared" ca="1" si="8"/>
        <v>0</v>
      </c>
      <c r="AH8" s="51">
        <f t="shared" ca="1" si="8"/>
        <v>0</v>
      </c>
      <c r="AI8" s="35">
        <f t="shared" ca="1" si="9"/>
        <v>0</v>
      </c>
      <c r="AJ8" s="49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1">
        <f t="shared" ca="1" si="10"/>
        <v>0</v>
      </c>
      <c r="AQ8" s="36">
        <f t="shared" ca="1" si="11"/>
        <v>0</v>
      </c>
      <c r="AR8" s="49" t="str">
        <f t="shared" ca="1" si="12"/>
        <v/>
      </c>
      <c r="AS8" s="50" t="str">
        <f t="shared" ca="1" si="12"/>
        <v/>
      </c>
      <c r="AT8" s="50" t="str">
        <f t="shared" ca="1" si="12"/>
        <v/>
      </c>
      <c r="AU8" s="50" t="str">
        <f t="shared" ca="1" si="12"/>
        <v/>
      </c>
      <c r="AV8" s="50" t="str">
        <f t="shared" ca="1" si="12"/>
        <v/>
      </c>
      <c r="AW8" s="50" t="str">
        <f t="shared" ca="1" si="12"/>
        <v/>
      </c>
      <c r="AX8" s="51" t="str">
        <f t="shared" ca="1" si="12"/>
        <v/>
      </c>
      <c r="AY8" s="52" t="str">
        <f t="shared" ca="1" si="12"/>
        <v/>
      </c>
      <c r="AZ8" s="37" t="str">
        <f t="shared" si="13"/>
        <v>0</v>
      </c>
      <c r="BA8" s="37" t="str">
        <f t="shared" si="13"/>
        <v>0</v>
      </c>
      <c r="BB8" s="37" t="str">
        <f t="shared" si="13"/>
        <v>0</v>
      </c>
      <c r="BC8" s="37">
        <f t="shared" si="13"/>
        <v>0</v>
      </c>
      <c r="BD8" s="37">
        <f t="shared" si="13"/>
        <v>0</v>
      </c>
      <c r="BE8" s="37">
        <f t="shared" si="13"/>
        <v>0</v>
      </c>
      <c r="BF8" s="37" t="str">
        <f t="shared" si="13"/>
        <v>0</v>
      </c>
      <c r="BG8" s="238"/>
      <c r="BH8" s="238"/>
      <c r="BI8" s="238"/>
      <c r="BJ8" s="238"/>
      <c r="BK8" s="238"/>
      <c r="BL8" s="238"/>
      <c r="BM8" s="238"/>
      <c r="BO8">
        <f t="shared" si="4"/>
        <v>7000</v>
      </c>
      <c r="BP8">
        <v>0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7.0000000000000001E-3</v>
      </c>
      <c r="F9" s="181">
        <v>0</v>
      </c>
      <c r="G9" s="181">
        <v>1.0999999999999999E-2</v>
      </c>
      <c r="H9" s="181">
        <v>2E-3</v>
      </c>
      <c r="I9" s="181">
        <v>0</v>
      </c>
      <c r="J9" s="181">
        <v>0</v>
      </c>
      <c r="K9" s="181">
        <v>0</v>
      </c>
      <c r="L9" s="41">
        <f t="shared" ca="1" si="5"/>
        <v>0</v>
      </c>
      <c r="M9" s="42">
        <f t="shared" si="6"/>
        <v>0</v>
      </c>
      <c r="N9" s="43">
        <f t="shared" si="6"/>
        <v>0</v>
      </c>
      <c r="O9" s="43">
        <f t="shared" si="6"/>
        <v>0</v>
      </c>
      <c r="P9" s="43">
        <f t="shared" si="6"/>
        <v>0</v>
      </c>
      <c r="Q9" s="43">
        <f t="shared" si="6"/>
        <v>0</v>
      </c>
      <c r="R9" s="43">
        <f t="shared" si="6"/>
        <v>0</v>
      </c>
      <c r="S9" s="44">
        <f t="shared" si="6"/>
        <v>0</v>
      </c>
      <c r="T9" s="185">
        <f t="shared" ca="1" si="7"/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184">
        <f t="shared" ca="1" si="8"/>
        <v>0</v>
      </c>
      <c r="AC9" s="50">
        <f t="shared" ca="1" si="8"/>
        <v>0</v>
      </c>
      <c r="AD9" s="50">
        <f t="shared" ca="1" si="8"/>
        <v>0</v>
      </c>
      <c r="AE9" s="50">
        <f t="shared" ca="1" si="8"/>
        <v>0</v>
      </c>
      <c r="AF9" s="50">
        <f t="shared" ca="1" si="8"/>
        <v>0</v>
      </c>
      <c r="AG9" s="50">
        <f t="shared" ca="1" si="8"/>
        <v>0</v>
      </c>
      <c r="AH9" s="51">
        <f t="shared" ca="1" si="8"/>
        <v>0</v>
      </c>
      <c r="AI9" s="35">
        <f t="shared" ca="1" si="9"/>
        <v>0</v>
      </c>
      <c r="AJ9" s="49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1">
        <f t="shared" ca="1" si="10"/>
        <v>0</v>
      </c>
      <c r="AQ9" s="36">
        <f t="shared" ca="1" si="11"/>
        <v>0</v>
      </c>
      <c r="AR9" s="49" t="str">
        <f t="shared" ca="1" si="12"/>
        <v/>
      </c>
      <c r="AS9" s="50" t="str">
        <f t="shared" ca="1" si="12"/>
        <v/>
      </c>
      <c r="AT9" s="50" t="str">
        <f t="shared" ca="1" si="12"/>
        <v/>
      </c>
      <c r="AU9" s="50" t="str">
        <f t="shared" ca="1" si="12"/>
        <v/>
      </c>
      <c r="AV9" s="50" t="str">
        <f t="shared" ca="1" si="12"/>
        <v/>
      </c>
      <c r="AW9" s="50" t="str">
        <f t="shared" ca="1" si="12"/>
        <v/>
      </c>
      <c r="AX9" s="51" t="str">
        <f t="shared" ca="1" si="12"/>
        <v/>
      </c>
      <c r="AY9" s="52" t="str">
        <f t="shared" ca="1" si="12"/>
        <v/>
      </c>
      <c r="AZ9" s="37">
        <f t="shared" si="13"/>
        <v>0</v>
      </c>
      <c r="BA9" s="37" t="str">
        <f t="shared" si="13"/>
        <v>0</v>
      </c>
      <c r="BB9" s="37">
        <f t="shared" si="13"/>
        <v>0</v>
      </c>
      <c r="BC9" s="37">
        <f t="shared" si="13"/>
        <v>0</v>
      </c>
      <c r="BD9" s="37" t="str">
        <f t="shared" si="13"/>
        <v>0</v>
      </c>
      <c r="BE9" s="37" t="str">
        <f t="shared" si="13"/>
        <v>0</v>
      </c>
      <c r="BF9" s="37" t="str">
        <f t="shared" si="13"/>
        <v>0</v>
      </c>
      <c r="BG9" s="238"/>
      <c r="BH9" s="238"/>
      <c r="BI9" s="238"/>
      <c r="BJ9" s="238"/>
      <c r="BK9" s="238"/>
      <c r="BL9" s="238"/>
      <c r="BM9" s="238"/>
      <c r="BO9">
        <f t="shared" si="4"/>
        <v>8000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0</v>
      </c>
      <c r="F10" s="181">
        <v>0</v>
      </c>
      <c r="G10" s="181">
        <v>0</v>
      </c>
      <c r="H10" s="181">
        <v>0</v>
      </c>
      <c r="I10" s="181">
        <v>2E-3</v>
      </c>
      <c r="J10" s="181">
        <v>0</v>
      </c>
      <c r="K10" s="181">
        <v>0</v>
      </c>
      <c r="L10" s="41">
        <f t="shared" ca="1" si="5"/>
        <v>0</v>
      </c>
      <c r="M10" s="42">
        <f t="shared" si="6"/>
        <v>0</v>
      </c>
      <c r="N10" s="43">
        <f t="shared" si="6"/>
        <v>0</v>
      </c>
      <c r="O10" s="43">
        <f t="shared" si="6"/>
        <v>0</v>
      </c>
      <c r="P10" s="43">
        <f t="shared" si="6"/>
        <v>0</v>
      </c>
      <c r="Q10" s="43">
        <f t="shared" si="6"/>
        <v>0</v>
      </c>
      <c r="R10" s="43">
        <f t="shared" si="6"/>
        <v>0</v>
      </c>
      <c r="S10" s="44">
        <f t="shared" si="6"/>
        <v>0</v>
      </c>
      <c r="T10" s="185">
        <f t="shared" ca="1" si="7"/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184">
        <f t="shared" ca="1" si="8"/>
        <v>0</v>
      </c>
      <c r="AC10" s="50">
        <f t="shared" ca="1" si="8"/>
        <v>0</v>
      </c>
      <c r="AD10" s="50">
        <f t="shared" ca="1" si="8"/>
        <v>0</v>
      </c>
      <c r="AE10" s="50">
        <f t="shared" ca="1" si="8"/>
        <v>0</v>
      </c>
      <c r="AF10" s="50">
        <f t="shared" ca="1" si="8"/>
        <v>0</v>
      </c>
      <c r="AG10" s="50">
        <f t="shared" ca="1" si="8"/>
        <v>0</v>
      </c>
      <c r="AH10" s="51">
        <f t="shared" ca="1" si="8"/>
        <v>0</v>
      </c>
      <c r="AI10" s="35">
        <f t="shared" ca="1" si="9"/>
        <v>0</v>
      </c>
      <c r="AJ10" s="49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1">
        <f t="shared" ca="1" si="10"/>
        <v>0</v>
      </c>
      <c r="AQ10" s="36">
        <f t="shared" ca="1" si="11"/>
        <v>0</v>
      </c>
      <c r="AR10" s="49" t="str">
        <f t="shared" ca="1" si="12"/>
        <v/>
      </c>
      <c r="AS10" s="50" t="str">
        <f t="shared" ca="1" si="12"/>
        <v/>
      </c>
      <c r="AT10" s="50" t="str">
        <f t="shared" ca="1" si="12"/>
        <v/>
      </c>
      <c r="AU10" s="50" t="str">
        <f t="shared" ca="1" si="12"/>
        <v/>
      </c>
      <c r="AV10" s="50" t="str">
        <f t="shared" ca="1" si="12"/>
        <v/>
      </c>
      <c r="AW10" s="50" t="str">
        <f t="shared" ca="1" si="12"/>
        <v/>
      </c>
      <c r="AX10" s="51" t="str">
        <f t="shared" ca="1" si="12"/>
        <v/>
      </c>
      <c r="AY10" s="52" t="str">
        <f t="shared" ca="1" si="12"/>
        <v/>
      </c>
      <c r="AZ10" s="37" t="str">
        <f t="shared" si="13"/>
        <v>0</v>
      </c>
      <c r="BA10" s="37" t="str">
        <f t="shared" si="13"/>
        <v>0</v>
      </c>
      <c r="BB10" s="37" t="str">
        <f t="shared" si="13"/>
        <v>0</v>
      </c>
      <c r="BC10" s="37" t="str">
        <f t="shared" si="13"/>
        <v>0</v>
      </c>
      <c r="BD10" s="37">
        <f t="shared" si="13"/>
        <v>0</v>
      </c>
      <c r="BE10" s="37" t="str">
        <f t="shared" si="13"/>
        <v>0</v>
      </c>
      <c r="BF10" s="37" t="str">
        <f t="shared" si="13"/>
        <v>0</v>
      </c>
      <c r="BG10" s="238"/>
      <c r="BH10" s="238"/>
      <c r="BI10" s="238"/>
      <c r="BJ10" s="238"/>
      <c r="BK10" s="238"/>
      <c r="BL10" s="238"/>
      <c r="BM10" s="238"/>
      <c r="BO10">
        <f t="shared" si="4"/>
        <v>9000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0</v>
      </c>
      <c r="F11" s="181">
        <v>0</v>
      </c>
      <c r="G11" s="181">
        <v>2E-3</v>
      </c>
      <c r="H11" s="181">
        <v>0</v>
      </c>
      <c r="I11" s="181">
        <v>2E-3</v>
      </c>
      <c r="J11" s="181">
        <v>0</v>
      </c>
      <c r="K11" s="181">
        <v>3.0000000000000001E-3</v>
      </c>
      <c r="L11" s="41">
        <f t="shared" ca="1" si="5"/>
        <v>0</v>
      </c>
      <c r="M11" s="42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4">
        <f t="shared" si="6"/>
        <v>0</v>
      </c>
      <c r="T11" s="185">
        <f t="shared" ca="1" si="7"/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184">
        <f t="shared" ca="1" si="8"/>
        <v>0</v>
      </c>
      <c r="AC11" s="50">
        <f t="shared" ca="1" si="8"/>
        <v>0</v>
      </c>
      <c r="AD11" s="50">
        <f t="shared" ca="1" si="8"/>
        <v>0</v>
      </c>
      <c r="AE11" s="50">
        <f t="shared" ca="1" si="8"/>
        <v>0</v>
      </c>
      <c r="AF11" s="50">
        <f t="shared" ca="1" si="8"/>
        <v>0</v>
      </c>
      <c r="AG11" s="50">
        <f t="shared" ca="1" si="8"/>
        <v>0</v>
      </c>
      <c r="AH11" s="51">
        <f t="shared" ca="1" si="8"/>
        <v>0</v>
      </c>
      <c r="AI11" s="35">
        <f t="shared" ca="1" si="9"/>
        <v>0</v>
      </c>
      <c r="AJ11" s="49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1">
        <f t="shared" ca="1" si="10"/>
        <v>0</v>
      </c>
      <c r="AQ11" s="36">
        <f t="shared" ca="1" si="11"/>
        <v>0</v>
      </c>
      <c r="AR11" s="49" t="str">
        <f t="shared" ca="1" si="12"/>
        <v/>
      </c>
      <c r="AS11" s="50" t="str">
        <f t="shared" ca="1" si="12"/>
        <v/>
      </c>
      <c r="AT11" s="50" t="str">
        <f t="shared" ca="1" si="12"/>
        <v/>
      </c>
      <c r="AU11" s="50" t="str">
        <f t="shared" ca="1" si="12"/>
        <v/>
      </c>
      <c r="AV11" s="50" t="str">
        <f t="shared" ca="1" si="12"/>
        <v/>
      </c>
      <c r="AW11" s="50" t="str">
        <f t="shared" ca="1" si="12"/>
        <v/>
      </c>
      <c r="AX11" s="51" t="str">
        <f t="shared" ca="1" si="12"/>
        <v/>
      </c>
      <c r="AY11" s="52" t="str">
        <f t="shared" ca="1" si="12"/>
        <v/>
      </c>
      <c r="AZ11" s="37" t="str">
        <f t="shared" si="13"/>
        <v>0</v>
      </c>
      <c r="BA11" s="37" t="str">
        <f t="shared" si="13"/>
        <v>0</v>
      </c>
      <c r="BB11" s="37">
        <f t="shared" si="13"/>
        <v>0</v>
      </c>
      <c r="BC11" s="37" t="str">
        <f t="shared" si="13"/>
        <v>0</v>
      </c>
      <c r="BD11" s="37">
        <f t="shared" si="13"/>
        <v>0</v>
      </c>
      <c r="BE11" s="37" t="str">
        <f t="shared" si="13"/>
        <v>0</v>
      </c>
      <c r="BF11" s="37">
        <f t="shared" si="13"/>
        <v>0</v>
      </c>
      <c r="BG11" s="238"/>
      <c r="BH11" s="238"/>
      <c r="BI11" s="238"/>
      <c r="BJ11" s="238"/>
      <c r="BK11" s="238"/>
      <c r="BL11" s="238"/>
      <c r="BM11" s="238"/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3.4000000000000002E-2</v>
      </c>
      <c r="F12" s="181">
        <v>8.0000000000000002E-3</v>
      </c>
      <c r="G12" s="181">
        <v>4.5999999999999999E-2</v>
      </c>
      <c r="H12" s="181">
        <v>3.3000000000000002E-2</v>
      </c>
      <c r="I12" s="181">
        <v>0.04</v>
      </c>
      <c r="J12" s="181">
        <v>3.1E-2</v>
      </c>
      <c r="K12" s="181">
        <v>2.4E-2</v>
      </c>
      <c r="L12" s="41">
        <f t="shared" ca="1" si="5"/>
        <v>0</v>
      </c>
      <c r="M12" s="42">
        <f t="shared" si="6"/>
        <v>0</v>
      </c>
      <c r="N12" s="43">
        <f t="shared" si="6"/>
        <v>0</v>
      </c>
      <c r="O12" s="43">
        <f t="shared" si="6"/>
        <v>0</v>
      </c>
      <c r="P12" s="43">
        <f t="shared" si="6"/>
        <v>0</v>
      </c>
      <c r="Q12" s="43">
        <f t="shared" si="6"/>
        <v>0</v>
      </c>
      <c r="R12" s="43">
        <f t="shared" si="6"/>
        <v>0</v>
      </c>
      <c r="S12" s="44">
        <f t="shared" si="6"/>
        <v>0</v>
      </c>
      <c r="T12" s="185">
        <f t="shared" ca="1" si="7"/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184">
        <f t="shared" ca="1" si="8"/>
        <v>0</v>
      </c>
      <c r="AC12" s="50">
        <f t="shared" ca="1" si="8"/>
        <v>0</v>
      </c>
      <c r="AD12" s="50">
        <f t="shared" ca="1" si="8"/>
        <v>0</v>
      </c>
      <c r="AE12" s="50">
        <f t="shared" ca="1" si="8"/>
        <v>0</v>
      </c>
      <c r="AF12" s="50">
        <f t="shared" ca="1" si="8"/>
        <v>0</v>
      </c>
      <c r="AG12" s="50">
        <f t="shared" ca="1" si="8"/>
        <v>0</v>
      </c>
      <c r="AH12" s="51">
        <f t="shared" ca="1" si="8"/>
        <v>0</v>
      </c>
      <c r="AI12" s="35">
        <f t="shared" ca="1" si="9"/>
        <v>0</v>
      </c>
      <c r="AJ12" s="49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1">
        <f t="shared" ca="1" si="10"/>
        <v>0</v>
      </c>
      <c r="AQ12" s="36">
        <f t="shared" ca="1" si="11"/>
        <v>0</v>
      </c>
      <c r="AR12" s="49" t="str">
        <f t="shared" ca="1" si="12"/>
        <v/>
      </c>
      <c r="AS12" s="50" t="str">
        <f t="shared" ca="1" si="12"/>
        <v/>
      </c>
      <c r="AT12" s="50" t="str">
        <f t="shared" ca="1" si="12"/>
        <v/>
      </c>
      <c r="AU12" s="50" t="str">
        <f t="shared" ca="1" si="12"/>
        <v/>
      </c>
      <c r="AV12" s="50" t="str">
        <f t="shared" ca="1" si="12"/>
        <v/>
      </c>
      <c r="AW12" s="50" t="str">
        <f t="shared" ca="1" si="12"/>
        <v/>
      </c>
      <c r="AX12" s="51" t="str">
        <f t="shared" ca="1" si="12"/>
        <v/>
      </c>
      <c r="AY12" s="52" t="str">
        <f t="shared" ca="1" si="12"/>
        <v/>
      </c>
      <c r="AZ12" s="37">
        <f t="shared" si="13"/>
        <v>0</v>
      </c>
      <c r="BA12" s="37">
        <f t="shared" si="13"/>
        <v>0</v>
      </c>
      <c r="BB12" s="37">
        <f t="shared" si="13"/>
        <v>0</v>
      </c>
      <c r="BC12" s="37">
        <f t="shared" si="13"/>
        <v>0</v>
      </c>
      <c r="BD12" s="37">
        <f t="shared" si="13"/>
        <v>0</v>
      </c>
      <c r="BE12" s="37">
        <f t="shared" si="13"/>
        <v>0</v>
      </c>
      <c r="BF12" s="37">
        <f t="shared" si="13"/>
        <v>0</v>
      </c>
      <c r="BG12" s="238"/>
      <c r="BH12" s="238"/>
      <c r="BI12" s="238"/>
      <c r="BJ12" s="238"/>
      <c r="BK12" s="238"/>
      <c r="BL12" s="238"/>
      <c r="BM12" s="2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4.4999999999999998E-2</v>
      </c>
      <c r="F13" s="181">
        <v>5.7000000000000002E-2</v>
      </c>
      <c r="G13" s="181">
        <v>0.27200000000000002</v>
      </c>
      <c r="H13" s="181">
        <v>0.17799999999999999</v>
      </c>
      <c r="I13" s="181">
        <v>0.25600000000000001</v>
      </c>
      <c r="J13" s="181">
        <v>0.106</v>
      </c>
      <c r="K13" s="181">
        <v>9.4E-2</v>
      </c>
      <c r="L13" s="41">
        <f t="shared" ca="1" si="5"/>
        <v>0</v>
      </c>
      <c r="M13" s="42">
        <f t="shared" si="6"/>
        <v>0</v>
      </c>
      <c r="N13" s="43">
        <f t="shared" si="6"/>
        <v>0</v>
      </c>
      <c r="O13" s="43">
        <f t="shared" si="6"/>
        <v>0</v>
      </c>
      <c r="P13" s="43">
        <f t="shared" si="6"/>
        <v>0</v>
      </c>
      <c r="Q13" s="43">
        <f t="shared" si="6"/>
        <v>0</v>
      </c>
      <c r="R13" s="43">
        <f t="shared" si="6"/>
        <v>0</v>
      </c>
      <c r="S13" s="44">
        <f t="shared" si="6"/>
        <v>0</v>
      </c>
      <c r="T13" s="185">
        <f t="shared" ca="1" si="7"/>
        <v>0</v>
      </c>
      <c r="U13" s="241">
        <v>8000</v>
      </c>
      <c r="V13" s="241">
        <v>8000</v>
      </c>
      <c r="W13" s="241">
        <v>8000</v>
      </c>
      <c r="X13" s="241">
        <v>8000</v>
      </c>
      <c r="Y13" s="241">
        <v>8000</v>
      </c>
      <c r="Z13" s="241">
        <v>8000</v>
      </c>
      <c r="AA13" s="241">
        <v>8000</v>
      </c>
      <c r="AB13" s="184">
        <f t="shared" ca="1" si="8"/>
        <v>0</v>
      </c>
      <c r="AC13" s="50">
        <f t="shared" ca="1" si="8"/>
        <v>0</v>
      </c>
      <c r="AD13" s="50">
        <f t="shared" ca="1" si="8"/>
        <v>0</v>
      </c>
      <c r="AE13" s="50">
        <f t="shared" ca="1" si="8"/>
        <v>0</v>
      </c>
      <c r="AF13" s="50">
        <f t="shared" ca="1" si="8"/>
        <v>0</v>
      </c>
      <c r="AG13" s="50">
        <f t="shared" ca="1" si="8"/>
        <v>0</v>
      </c>
      <c r="AH13" s="51">
        <f t="shared" ca="1" si="8"/>
        <v>0</v>
      </c>
      <c r="AI13" s="35">
        <f t="shared" ca="1" si="9"/>
        <v>0</v>
      </c>
      <c r="AJ13" s="49">
        <f t="shared" ca="1" si="10"/>
        <v>0</v>
      </c>
      <c r="AK13" s="50">
        <f t="shared" ca="1" si="10"/>
        <v>0</v>
      </c>
      <c r="AL13" s="50">
        <f t="shared" ca="1" si="10"/>
        <v>0</v>
      </c>
      <c r="AM13" s="50">
        <f t="shared" ca="1" si="10"/>
        <v>0</v>
      </c>
      <c r="AN13" s="50">
        <f t="shared" ca="1" si="10"/>
        <v>0</v>
      </c>
      <c r="AO13" s="50">
        <f t="shared" ca="1" si="10"/>
        <v>0</v>
      </c>
      <c r="AP13" s="51">
        <f t="shared" ca="1" si="10"/>
        <v>0</v>
      </c>
      <c r="AQ13" s="36">
        <f t="shared" ca="1" si="11"/>
        <v>0</v>
      </c>
      <c r="AR13" s="49" t="str">
        <f t="shared" ca="1" si="12"/>
        <v/>
      </c>
      <c r="AS13" s="50" t="str">
        <f t="shared" ca="1" si="12"/>
        <v/>
      </c>
      <c r="AT13" s="50" t="str">
        <f t="shared" ca="1" si="12"/>
        <v/>
      </c>
      <c r="AU13" s="50" t="str">
        <f t="shared" ca="1" si="12"/>
        <v/>
      </c>
      <c r="AV13" s="50" t="str">
        <f t="shared" ca="1" si="12"/>
        <v/>
      </c>
      <c r="AW13" s="50" t="str">
        <f t="shared" ca="1" si="12"/>
        <v/>
      </c>
      <c r="AX13" s="51" t="str">
        <f t="shared" ca="1" si="12"/>
        <v/>
      </c>
      <c r="AY13" s="52" t="str">
        <f t="shared" ca="1" si="12"/>
        <v/>
      </c>
      <c r="AZ13" s="37">
        <f t="shared" si="13"/>
        <v>29629.629629629628</v>
      </c>
      <c r="BA13" s="37">
        <f t="shared" si="13"/>
        <v>23391.812865497075</v>
      </c>
      <c r="BB13" s="37">
        <f t="shared" si="13"/>
        <v>4901.9607843137246</v>
      </c>
      <c r="BC13" s="37">
        <f t="shared" si="13"/>
        <v>7490.63670411985</v>
      </c>
      <c r="BD13" s="37">
        <f t="shared" si="13"/>
        <v>5208.333333333333</v>
      </c>
      <c r="BE13" s="37">
        <f t="shared" si="13"/>
        <v>12578.616352201258</v>
      </c>
      <c r="BF13" s="37">
        <f t="shared" si="13"/>
        <v>14184.397163120566</v>
      </c>
      <c r="BG13" s="38">
        <f>VLOOKUP(AZ13,$BO$2:$BP$10,2,TRUE)</f>
        <v>0</v>
      </c>
      <c r="BH13" s="38">
        <f t="shared" ref="BH13:BH28" si="21">VLOOKUP(BA13,$BO$2:$BP$10,2,TRUE)</f>
        <v>0</v>
      </c>
      <c r="BI13" s="38">
        <f t="shared" ref="BI13:BI28" si="22">VLOOKUP(BB13,$BO$2:$BP$10,2,TRUE)</f>
        <v>0</v>
      </c>
      <c r="BJ13" s="38">
        <f t="shared" ref="BJ13:BJ28" si="23">VLOOKUP(BC13,$BO$2:$BP$10,2,TRUE)</f>
        <v>0</v>
      </c>
      <c r="BK13" s="38">
        <f t="shared" ref="BK13:BK28" si="24">VLOOKUP(BD13,$BO$2:$BP$10,2,TRUE)</f>
        <v>0</v>
      </c>
      <c r="BL13" s="38">
        <f t="shared" ref="BL13:BL28" si="25">VLOOKUP(BE13,$BO$2:$BP$10,2,TRUE)</f>
        <v>0</v>
      </c>
      <c r="BM13" s="38">
        <f t="shared" ref="BM13:BM28" si="26">VLOOKUP(BF13,$BO$2:$BP$10,2,TRUE)</f>
        <v>0</v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0.29899999999999999</v>
      </c>
      <c r="F14" s="181">
        <v>0.159</v>
      </c>
      <c r="G14" s="181">
        <v>9.8000000000000004E-2</v>
      </c>
      <c r="H14" s="181">
        <v>0.36199999999999999</v>
      </c>
      <c r="I14" s="181">
        <v>0.39200000000000002</v>
      </c>
      <c r="J14" s="181">
        <v>0.29699999999999999</v>
      </c>
      <c r="K14" s="181">
        <v>0.29399999999999998</v>
      </c>
      <c r="L14" s="41">
        <f t="shared" ca="1" si="5"/>
        <v>0</v>
      </c>
      <c r="M14" s="42">
        <f t="shared" si="6"/>
        <v>0</v>
      </c>
      <c r="N14" s="43">
        <f t="shared" si="6"/>
        <v>0</v>
      </c>
      <c r="O14" s="43">
        <f t="shared" si="6"/>
        <v>0</v>
      </c>
      <c r="P14" s="43">
        <f t="shared" si="6"/>
        <v>0</v>
      </c>
      <c r="Q14" s="43">
        <f t="shared" si="6"/>
        <v>0</v>
      </c>
      <c r="R14" s="43">
        <f t="shared" si="6"/>
        <v>0</v>
      </c>
      <c r="S14" s="44">
        <f t="shared" si="6"/>
        <v>0</v>
      </c>
      <c r="T14" s="185">
        <f t="shared" ca="1" si="7"/>
        <v>0</v>
      </c>
      <c r="U14" s="241">
        <v>8000</v>
      </c>
      <c r="V14" s="241">
        <v>8000</v>
      </c>
      <c r="W14" s="241">
        <v>8000</v>
      </c>
      <c r="X14" s="241">
        <v>8000</v>
      </c>
      <c r="Y14" s="241">
        <v>8000</v>
      </c>
      <c r="Z14" s="241">
        <v>8000</v>
      </c>
      <c r="AA14" s="241">
        <v>8000</v>
      </c>
      <c r="AB14" s="184">
        <f t="shared" ca="1" si="8"/>
        <v>0</v>
      </c>
      <c r="AC14" s="50">
        <f t="shared" ca="1" si="8"/>
        <v>0</v>
      </c>
      <c r="AD14" s="50">
        <f t="shared" ca="1" si="8"/>
        <v>0</v>
      </c>
      <c r="AE14" s="50">
        <f t="shared" ca="1" si="8"/>
        <v>0</v>
      </c>
      <c r="AF14" s="50">
        <f t="shared" ca="1" si="8"/>
        <v>0</v>
      </c>
      <c r="AG14" s="50">
        <f t="shared" ca="1" si="8"/>
        <v>0</v>
      </c>
      <c r="AH14" s="51">
        <f t="shared" ca="1" si="8"/>
        <v>0</v>
      </c>
      <c r="AI14" s="35">
        <f t="shared" ca="1" si="9"/>
        <v>0</v>
      </c>
      <c r="AJ14" s="49">
        <f t="shared" ca="1" si="10"/>
        <v>0</v>
      </c>
      <c r="AK14" s="50">
        <f t="shared" ca="1" si="10"/>
        <v>0</v>
      </c>
      <c r="AL14" s="50">
        <f t="shared" ca="1" si="10"/>
        <v>0</v>
      </c>
      <c r="AM14" s="50">
        <f t="shared" ca="1" si="10"/>
        <v>0</v>
      </c>
      <c r="AN14" s="50">
        <f t="shared" ca="1" si="10"/>
        <v>0</v>
      </c>
      <c r="AO14" s="50">
        <f t="shared" ca="1" si="10"/>
        <v>0</v>
      </c>
      <c r="AP14" s="51">
        <f t="shared" ca="1" si="10"/>
        <v>0</v>
      </c>
      <c r="AQ14" s="36">
        <f t="shared" ca="1" si="11"/>
        <v>0</v>
      </c>
      <c r="AR14" s="49" t="str">
        <f t="shared" ca="1" si="12"/>
        <v/>
      </c>
      <c r="AS14" s="50" t="str">
        <f t="shared" ca="1" si="12"/>
        <v/>
      </c>
      <c r="AT14" s="50" t="str">
        <f t="shared" ca="1" si="12"/>
        <v/>
      </c>
      <c r="AU14" s="50" t="str">
        <f t="shared" ca="1" si="12"/>
        <v/>
      </c>
      <c r="AV14" s="50" t="str">
        <f t="shared" ca="1" si="12"/>
        <v/>
      </c>
      <c r="AW14" s="50" t="str">
        <f t="shared" ca="1" si="12"/>
        <v/>
      </c>
      <c r="AX14" s="51" t="str">
        <f t="shared" ca="1" si="12"/>
        <v/>
      </c>
      <c r="AY14" s="52" t="str">
        <f t="shared" ca="1" si="12"/>
        <v/>
      </c>
      <c r="AZ14" s="37">
        <f t="shared" si="13"/>
        <v>4459.3088071348939</v>
      </c>
      <c r="BA14" s="37">
        <f t="shared" si="13"/>
        <v>8385.7442348008371</v>
      </c>
      <c r="BB14" s="37">
        <f t="shared" si="13"/>
        <v>13605.442176870747</v>
      </c>
      <c r="BC14" s="37">
        <f t="shared" si="13"/>
        <v>3683.2412523020257</v>
      </c>
      <c r="BD14" s="37">
        <f t="shared" si="13"/>
        <v>3401.3605442176868</v>
      </c>
      <c r="BE14" s="37">
        <f t="shared" si="13"/>
        <v>4489.3378226711557</v>
      </c>
      <c r="BF14" s="37">
        <f t="shared" si="13"/>
        <v>4535.1473922902496</v>
      </c>
      <c r="BG14" s="38">
        <f t="shared" ref="BG14:BG25" si="27">VLOOKUP(AZ14,$BO$2:$BP$10,2,TRUE)</f>
        <v>0</v>
      </c>
      <c r="BH14" s="38">
        <f t="shared" si="21"/>
        <v>0</v>
      </c>
      <c r="BI14" s="38">
        <f t="shared" si="22"/>
        <v>0</v>
      </c>
      <c r="BJ14" s="38">
        <f t="shared" si="23"/>
        <v>0</v>
      </c>
      <c r="BK14" s="38">
        <f t="shared" si="24"/>
        <v>0</v>
      </c>
      <c r="BL14" s="38">
        <f t="shared" si="25"/>
        <v>0</v>
      </c>
      <c r="BM14" s="38">
        <f t="shared" si="26"/>
        <v>0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0.25800000000000001</v>
      </c>
      <c r="F15" s="181">
        <v>4.2000000000000003E-2</v>
      </c>
      <c r="G15" s="181">
        <v>0.11600000000000001</v>
      </c>
      <c r="H15" s="181">
        <v>9.6000000000000002E-2</v>
      </c>
      <c r="I15" s="181">
        <v>6.2E-2</v>
      </c>
      <c r="J15" s="181">
        <v>6.7000000000000004E-2</v>
      </c>
      <c r="K15" s="181">
        <v>8.5999999999999993E-2</v>
      </c>
      <c r="L15" s="41">
        <f t="shared" ca="1" si="5"/>
        <v>0</v>
      </c>
      <c r="M15" s="42">
        <f t="shared" si="6"/>
        <v>0</v>
      </c>
      <c r="N15" s="43">
        <f t="shared" si="6"/>
        <v>0</v>
      </c>
      <c r="O15" s="43">
        <f t="shared" si="6"/>
        <v>0</v>
      </c>
      <c r="P15" s="43">
        <f t="shared" si="6"/>
        <v>0</v>
      </c>
      <c r="Q15" s="43">
        <f t="shared" si="6"/>
        <v>0</v>
      </c>
      <c r="R15" s="43">
        <f t="shared" si="6"/>
        <v>0</v>
      </c>
      <c r="S15" s="44">
        <f t="shared" si="6"/>
        <v>0</v>
      </c>
      <c r="T15" s="185">
        <f t="shared" ca="1" si="7"/>
        <v>0</v>
      </c>
      <c r="U15" s="241">
        <v>8000</v>
      </c>
      <c r="V15" s="241">
        <v>8000</v>
      </c>
      <c r="W15" s="241">
        <v>8000</v>
      </c>
      <c r="X15" s="241">
        <v>8000</v>
      </c>
      <c r="Y15" s="241">
        <v>8000</v>
      </c>
      <c r="Z15" s="241">
        <v>8000</v>
      </c>
      <c r="AA15" s="241">
        <v>8000</v>
      </c>
      <c r="AB15" s="184">
        <f t="shared" ca="1" si="8"/>
        <v>0</v>
      </c>
      <c r="AC15" s="50">
        <f t="shared" ca="1" si="8"/>
        <v>0</v>
      </c>
      <c r="AD15" s="50">
        <f t="shared" ca="1" si="8"/>
        <v>0</v>
      </c>
      <c r="AE15" s="50">
        <f t="shared" ca="1" si="8"/>
        <v>0</v>
      </c>
      <c r="AF15" s="50">
        <f t="shared" ca="1" si="8"/>
        <v>0</v>
      </c>
      <c r="AG15" s="50">
        <f t="shared" ca="1" si="8"/>
        <v>0</v>
      </c>
      <c r="AH15" s="51">
        <f t="shared" ca="1" si="8"/>
        <v>0</v>
      </c>
      <c r="AI15" s="35">
        <f t="shared" ca="1" si="9"/>
        <v>0</v>
      </c>
      <c r="AJ15" s="49">
        <f t="shared" ca="1" si="10"/>
        <v>0</v>
      </c>
      <c r="AK15" s="50">
        <f t="shared" ca="1" si="10"/>
        <v>0</v>
      </c>
      <c r="AL15" s="50">
        <f t="shared" ca="1" si="10"/>
        <v>0</v>
      </c>
      <c r="AM15" s="50">
        <f t="shared" ca="1" si="10"/>
        <v>0</v>
      </c>
      <c r="AN15" s="50">
        <f t="shared" ca="1" si="10"/>
        <v>0</v>
      </c>
      <c r="AO15" s="50">
        <f t="shared" ca="1" si="10"/>
        <v>0</v>
      </c>
      <c r="AP15" s="51">
        <f t="shared" ca="1" si="10"/>
        <v>0</v>
      </c>
      <c r="AQ15" s="36">
        <f t="shared" ca="1" si="11"/>
        <v>0</v>
      </c>
      <c r="AR15" s="49" t="str">
        <f t="shared" ca="1" si="12"/>
        <v/>
      </c>
      <c r="AS15" s="50" t="str">
        <f t="shared" ca="1" si="12"/>
        <v/>
      </c>
      <c r="AT15" s="50" t="str">
        <f t="shared" ca="1" si="12"/>
        <v/>
      </c>
      <c r="AU15" s="50" t="str">
        <f t="shared" ca="1" si="12"/>
        <v/>
      </c>
      <c r="AV15" s="50" t="str">
        <f t="shared" ca="1" si="12"/>
        <v/>
      </c>
      <c r="AW15" s="50" t="str">
        <f t="shared" ca="1" si="12"/>
        <v/>
      </c>
      <c r="AX15" s="51" t="str">
        <f t="shared" ca="1" si="12"/>
        <v/>
      </c>
      <c r="AY15" s="52" t="str">
        <f t="shared" ca="1" si="12"/>
        <v/>
      </c>
      <c r="AZ15" s="37">
        <f t="shared" si="13"/>
        <v>5167.9586563307494</v>
      </c>
      <c r="BA15" s="37">
        <f t="shared" si="13"/>
        <v>31746.031746031742</v>
      </c>
      <c r="BB15" s="37">
        <f t="shared" si="13"/>
        <v>11494.252873563217</v>
      </c>
      <c r="BC15" s="37">
        <f t="shared" si="13"/>
        <v>13888.888888888889</v>
      </c>
      <c r="BD15" s="37">
        <f t="shared" si="13"/>
        <v>21505.37634408602</v>
      </c>
      <c r="BE15" s="37">
        <f t="shared" si="13"/>
        <v>19900.497512437807</v>
      </c>
      <c r="BF15" s="37">
        <f t="shared" si="13"/>
        <v>15503.875968992248</v>
      </c>
      <c r="BG15" s="38">
        <f t="shared" si="27"/>
        <v>0</v>
      </c>
      <c r="BH15" s="38">
        <f t="shared" si="21"/>
        <v>0</v>
      </c>
      <c r="BI15" s="38">
        <f t="shared" si="22"/>
        <v>0</v>
      </c>
      <c r="BJ15" s="38">
        <f t="shared" si="23"/>
        <v>0</v>
      </c>
      <c r="BK15" s="38">
        <f t="shared" si="24"/>
        <v>0</v>
      </c>
      <c r="BL15" s="38">
        <f t="shared" si="25"/>
        <v>0</v>
      </c>
      <c r="BM15" s="38">
        <f t="shared" si="26"/>
        <v>0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0.26300000000000001</v>
      </c>
      <c r="F16" s="181">
        <v>0.183</v>
      </c>
      <c r="G16" s="181">
        <v>0.24299999999999999</v>
      </c>
      <c r="H16" s="181">
        <v>0.26500000000000001</v>
      </c>
      <c r="I16" s="181">
        <v>0.14099999999999999</v>
      </c>
      <c r="J16" s="181">
        <v>9.1999999999999998E-2</v>
      </c>
      <c r="K16" s="181">
        <v>0.14199999999999999</v>
      </c>
      <c r="L16" s="41">
        <f t="shared" ca="1" si="5"/>
        <v>0</v>
      </c>
      <c r="M16" s="42">
        <f t="shared" si="6"/>
        <v>0</v>
      </c>
      <c r="N16" s="43">
        <f t="shared" si="6"/>
        <v>0</v>
      </c>
      <c r="O16" s="43">
        <f t="shared" si="6"/>
        <v>0</v>
      </c>
      <c r="P16" s="43">
        <f t="shared" si="6"/>
        <v>0</v>
      </c>
      <c r="Q16" s="43">
        <f t="shared" si="6"/>
        <v>0</v>
      </c>
      <c r="R16" s="43">
        <f t="shared" si="6"/>
        <v>0</v>
      </c>
      <c r="S16" s="44">
        <f t="shared" si="6"/>
        <v>0</v>
      </c>
      <c r="T16" s="185">
        <f t="shared" ca="1" si="7"/>
        <v>0</v>
      </c>
      <c r="U16" s="241">
        <v>8000</v>
      </c>
      <c r="V16" s="241">
        <v>8000</v>
      </c>
      <c r="W16" s="241">
        <v>8000</v>
      </c>
      <c r="X16" s="241">
        <v>8000</v>
      </c>
      <c r="Y16" s="241">
        <v>8000</v>
      </c>
      <c r="Z16" s="241">
        <v>8000</v>
      </c>
      <c r="AA16" s="241">
        <v>8000</v>
      </c>
      <c r="AB16" s="184">
        <f t="shared" ca="1" si="8"/>
        <v>0</v>
      </c>
      <c r="AC16" s="50">
        <f t="shared" ca="1" si="8"/>
        <v>0</v>
      </c>
      <c r="AD16" s="50">
        <f t="shared" ca="1" si="8"/>
        <v>0</v>
      </c>
      <c r="AE16" s="50">
        <f t="shared" ca="1" si="8"/>
        <v>0</v>
      </c>
      <c r="AF16" s="50">
        <f t="shared" ca="1" si="8"/>
        <v>0</v>
      </c>
      <c r="AG16" s="50">
        <f t="shared" ca="1" si="8"/>
        <v>0</v>
      </c>
      <c r="AH16" s="51">
        <f t="shared" ca="1" si="8"/>
        <v>0</v>
      </c>
      <c r="AI16" s="35">
        <f t="shared" ca="1" si="9"/>
        <v>0</v>
      </c>
      <c r="AJ16" s="49">
        <f t="shared" ca="1" si="10"/>
        <v>0</v>
      </c>
      <c r="AK16" s="50">
        <f t="shared" ca="1" si="10"/>
        <v>0</v>
      </c>
      <c r="AL16" s="50">
        <f t="shared" ca="1" si="10"/>
        <v>0</v>
      </c>
      <c r="AM16" s="50">
        <f t="shared" ca="1" si="10"/>
        <v>0</v>
      </c>
      <c r="AN16" s="50">
        <f t="shared" ca="1" si="10"/>
        <v>0</v>
      </c>
      <c r="AO16" s="50">
        <f t="shared" ca="1" si="10"/>
        <v>0</v>
      </c>
      <c r="AP16" s="51">
        <f t="shared" ca="1" si="10"/>
        <v>0</v>
      </c>
      <c r="AQ16" s="36">
        <f t="shared" ca="1" si="11"/>
        <v>0</v>
      </c>
      <c r="AR16" s="49" t="str">
        <f t="shared" ca="1" si="12"/>
        <v/>
      </c>
      <c r="AS16" s="50" t="str">
        <f t="shared" ca="1" si="12"/>
        <v/>
      </c>
      <c r="AT16" s="50" t="str">
        <f t="shared" ca="1" si="12"/>
        <v/>
      </c>
      <c r="AU16" s="50" t="str">
        <f t="shared" ca="1" si="12"/>
        <v/>
      </c>
      <c r="AV16" s="50" t="str">
        <f t="shared" ca="1" si="12"/>
        <v/>
      </c>
      <c r="AW16" s="50" t="str">
        <f t="shared" ca="1" si="12"/>
        <v/>
      </c>
      <c r="AX16" s="51" t="str">
        <f t="shared" ca="1" si="12"/>
        <v/>
      </c>
      <c r="AY16" s="52" t="str">
        <f t="shared" ca="1" si="12"/>
        <v/>
      </c>
      <c r="AZ16" s="37">
        <f t="shared" si="13"/>
        <v>5069.7084917617231</v>
      </c>
      <c r="BA16" s="37">
        <f t="shared" si="13"/>
        <v>7285.9744990892532</v>
      </c>
      <c r="BB16" s="37">
        <f t="shared" si="13"/>
        <v>5486.9684499314126</v>
      </c>
      <c r="BC16" s="37">
        <f t="shared" si="13"/>
        <v>5031.4465408805027</v>
      </c>
      <c r="BD16" s="37">
        <f t="shared" si="13"/>
        <v>9456.2647754137124</v>
      </c>
      <c r="BE16" s="37">
        <f t="shared" si="13"/>
        <v>14492.753623188406</v>
      </c>
      <c r="BF16" s="37">
        <f t="shared" si="13"/>
        <v>9389.6713615023473</v>
      </c>
      <c r="BG16" s="38">
        <f t="shared" si="27"/>
        <v>0</v>
      </c>
      <c r="BH16" s="38">
        <f t="shared" si="21"/>
        <v>0</v>
      </c>
      <c r="BI16" s="38">
        <f t="shared" si="22"/>
        <v>0</v>
      </c>
      <c r="BJ16" s="38">
        <f t="shared" si="23"/>
        <v>0</v>
      </c>
      <c r="BK16" s="38">
        <f t="shared" si="24"/>
        <v>0</v>
      </c>
      <c r="BL16" s="38">
        <f t="shared" si="25"/>
        <v>0</v>
      </c>
      <c r="BM16" s="38">
        <f t="shared" si="26"/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1">
        <v>0.152</v>
      </c>
      <c r="F17" s="181">
        <v>0.19500000000000001</v>
      </c>
      <c r="G17" s="181">
        <v>5.1999999999999998E-2</v>
      </c>
      <c r="H17" s="181">
        <v>0.32600000000000001</v>
      </c>
      <c r="I17" s="181">
        <v>0.16200000000000001</v>
      </c>
      <c r="J17" s="181">
        <v>8.1000000000000003E-2</v>
      </c>
      <c r="K17" s="181">
        <v>9.9000000000000005E-2</v>
      </c>
      <c r="L17" s="41">
        <f t="shared" ca="1" si="5"/>
        <v>0</v>
      </c>
      <c r="M17" s="42">
        <f t="shared" si="6"/>
        <v>0</v>
      </c>
      <c r="N17" s="43">
        <f t="shared" si="6"/>
        <v>0</v>
      </c>
      <c r="O17" s="43">
        <f t="shared" si="6"/>
        <v>0</v>
      </c>
      <c r="P17" s="43">
        <f t="shared" si="6"/>
        <v>0</v>
      </c>
      <c r="Q17" s="43">
        <f t="shared" si="6"/>
        <v>0</v>
      </c>
      <c r="R17" s="43">
        <f t="shared" si="6"/>
        <v>0</v>
      </c>
      <c r="S17" s="44">
        <f t="shared" si="6"/>
        <v>0</v>
      </c>
      <c r="T17" s="185">
        <f t="shared" ca="1" si="7"/>
        <v>0</v>
      </c>
      <c r="U17" s="241">
        <v>8000</v>
      </c>
      <c r="V17" s="241">
        <v>8000</v>
      </c>
      <c r="W17" s="241">
        <v>8000</v>
      </c>
      <c r="X17" s="241">
        <v>8000</v>
      </c>
      <c r="Y17" s="241">
        <v>8000</v>
      </c>
      <c r="Z17" s="241">
        <v>8000</v>
      </c>
      <c r="AA17" s="241">
        <v>8000</v>
      </c>
      <c r="AB17" s="184">
        <f t="shared" ca="1" si="8"/>
        <v>0</v>
      </c>
      <c r="AC17" s="50">
        <f t="shared" ca="1" si="8"/>
        <v>0</v>
      </c>
      <c r="AD17" s="50">
        <f t="shared" ca="1" si="8"/>
        <v>0</v>
      </c>
      <c r="AE17" s="50">
        <f t="shared" ca="1" si="8"/>
        <v>0</v>
      </c>
      <c r="AF17" s="50">
        <f t="shared" ca="1" si="8"/>
        <v>0</v>
      </c>
      <c r="AG17" s="50">
        <f t="shared" ca="1" si="8"/>
        <v>0</v>
      </c>
      <c r="AH17" s="51">
        <f t="shared" ca="1" si="8"/>
        <v>0</v>
      </c>
      <c r="AI17" s="35">
        <f t="shared" ca="1" si="9"/>
        <v>0</v>
      </c>
      <c r="AJ17" s="49">
        <f t="shared" ca="1" si="10"/>
        <v>0</v>
      </c>
      <c r="AK17" s="50">
        <f t="shared" ca="1" si="10"/>
        <v>0</v>
      </c>
      <c r="AL17" s="50">
        <f t="shared" ca="1" si="10"/>
        <v>0</v>
      </c>
      <c r="AM17" s="50">
        <f t="shared" ca="1" si="10"/>
        <v>0</v>
      </c>
      <c r="AN17" s="50">
        <f t="shared" ca="1" si="10"/>
        <v>0</v>
      </c>
      <c r="AO17" s="50">
        <f t="shared" ca="1" si="10"/>
        <v>0</v>
      </c>
      <c r="AP17" s="51">
        <f t="shared" ca="1" si="10"/>
        <v>0</v>
      </c>
      <c r="AQ17" s="36">
        <f t="shared" ca="1" si="11"/>
        <v>0</v>
      </c>
      <c r="AR17" s="49" t="str">
        <f t="shared" ca="1" si="12"/>
        <v/>
      </c>
      <c r="AS17" s="50" t="str">
        <f t="shared" ca="1" si="12"/>
        <v/>
      </c>
      <c r="AT17" s="50" t="str">
        <f t="shared" ca="1" si="12"/>
        <v/>
      </c>
      <c r="AU17" s="50" t="str">
        <f t="shared" ca="1" si="12"/>
        <v/>
      </c>
      <c r="AV17" s="50" t="str">
        <f t="shared" ca="1" si="12"/>
        <v/>
      </c>
      <c r="AW17" s="50" t="str">
        <f t="shared" ca="1" si="12"/>
        <v/>
      </c>
      <c r="AX17" s="51" t="str">
        <f t="shared" ca="1" si="12"/>
        <v/>
      </c>
      <c r="AY17" s="52" t="str">
        <f t="shared" ca="1" si="12"/>
        <v/>
      </c>
      <c r="AZ17" s="37">
        <f t="shared" si="13"/>
        <v>8771.9298245614027</v>
      </c>
      <c r="BA17" s="37">
        <f t="shared" si="13"/>
        <v>6837.606837606837</v>
      </c>
      <c r="BB17" s="37">
        <f t="shared" si="13"/>
        <v>25641.025641025641</v>
      </c>
      <c r="BC17" s="37">
        <f t="shared" si="13"/>
        <v>4089.979550102249</v>
      </c>
      <c r="BD17" s="37">
        <f t="shared" si="13"/>
        <v>8230.4526748971184</v>
      </c>
      <c r="BE17" s="37">
        <f t="shared" si="13"/>
        <v>16460.905349794237</v>
      </c>
      <c r="BF17" s="37">
        <f t="shared" si="13"/>
        <v>13468.013468013467</v>
      </c>
      <c r="BG17" s="38">
        <f t="shared" si="27"/>
        <v>0</v>
      </c>
      <c r="BH17" s="38">
        <f t="shared" si="21"/>
        <v>0</v>
      </c>
      <c r="BI17" s="38">
        <f t="shared" si="22"/>
        <v>0</v>
      </c>
      <c r="BJ17" s="38">
        <f t="shared" si="23"/>
        <v>0</v>
      </c>
      <c r="BK17" s="38">
        <f t="shared" si="24"/>
        <v>0</v>
      </c>
      <c r="BL17" s="38">
        <f t="shared" si="25"/>
        <v>0</v>
      </c>
      <c r="BM17" s="38">
        <f t="shared" si="26"/>
        <v>0</v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81">
        <v>0.126</v>
      </c>
      <c r="F18" s="181">
        <v>0.20300000000000001</v>
      </c>
      <c r="G18" s="181">
        <v>6.5000000000000002E-2</v>
      </c>
      <c r="H18" s="181">
        <v>0.23400000000000001</v>
      </c>
      <c r="I18" s="181">
        <v>0.27700000000000002</v>
      </c>
      <c r="J18" s="181">
        <v>9.0999999999999998E-2</v>
      </c>
      <c r="K18" s="181">
        <v>0.10199999999999999</v>
      </c>
      <c r="L18" s="41">
        <f t="shared" ca="1" si="5"/>
        <v>0</v>
      </c>
      <c r="M18" s="42">
        <f t="shared" si="6"/>
        <v>0</v>
      </c>
      <c r="N18" s="43">
        <f t="shared" si="6"/>
        <v>0</v>
      </c>
      <c r="O18" s="43">
        <f t="shared" si="6"/>
        <v>0</v>
      </c>
      <c r="P18" s="43">
        <f t="shared" si="6"/>
        <v>0</v>
      </c>
      <c r="Q18" s="43">
        <f t="shared" si="6"/>
        <v>0</v>
      </c>
      <c r="R18" s="43">
        <f t="shared" si="6"/>
        <v>0</v>
      </c>
      <c r="S18" s="44">
        <f t="shared" si="6"/>
        <v>0</v>
      </c>
      <c r="T18" s="185">
        <f t="shared" ca="1" si="7"/>
        <v>0</v>
      </c>
      <c r="U18" s="241">
        <v>8000</v>
      </c>
      <c r="V18" s="241">
        <v>8000</v>
      </c>
      <c r="W18" s="241">
        <v>8000</v>
      </c>
      <c r="X18" s="241">
        <v>8000</v>
      </c>
      <c r="Y18" s="241">
        <v>8000</v>
      </c>
      <c r="Z18" s="241">
        <v>8000</v>
      </c>
      <c r="AA18" s="241">
        <v>8000</v>
      </c>
      <c r="AB18" s="184">
        <f t="shared" ca="1" si="8"/>
        <v>0</v>
      </c>
      <c r="AC18" s="50">
        <f t="shared" ca="1" si="8"/>
        <v>0</v>
      </c>
      <c r="AD18" s="50">
        <f t="shared" ca="1" si="8"/>
        <v>0</v>
      </c>
      <c r="AE18" s="50">
        <f t="shared" ca="1" si="8"/>
        <v>0</v>
      </c>
      <c r="AF18" s="50">
        <f t="shared" ca="1" si="8"/>
        <v>0</v>
      </c>
      <c r="AG18" s="50">
        <f t="shared" ca="1" si="8"/>
        <v>0</v>
      </c>
      <c r="AH18" s="51">
        <f t="shared" ca="1" si="8"/>
        <v>0</v>
      </c>
      <c r="AI18" s="35">
        <f t="shared" ca="1" si="9"/>
        <v>0</v>
      </c>
      <c r="AJ18" s="49">
        <f t="shared" ca="1" si="10"/>
        <v>0</v>
      </c>
      <c r="AK18" s="50">
        <f t="shared" ca="1" si="10"/>
        <v>0</v>
      </c>
      <c r="AL18" s="50">
        <f t="shared" ca="1" si="10"/>
        <v>0</v>
      </c>
      <c r="AM18" s="50">
        <f t="shared" ca="1" si="10"/>
        <v>0</v>
      </c>
      <c r="AN18" s="50">
        <f t="shared" ca="1" si="10"/>
        <v>0</v>
      </c>
      <c r="AO18" s="50">
        <f t="shared" ca="1" si="10"/>
        <v>0</v>
      </c>
      <c r="AP18" s="51">
        <f t="shared" ca="1" si="10"/>
        <v>0</v>
      </c>
      <c r="AQ18" s="36">
        <f t="shared" ca="1" si="11"/>
        <v>0</v>
      </c>
      <c r="AR18" s="49" t="str">
        <f t="shared" ca="1" si="12"/>
        <v/>
      </c>
      <c r="AS18" s="50" t="str">
        <f t="shared" ca="1" si="12"/>
        <v/>
      </c>
      <c r="AT18" s="50" t="str">
        <f t="shared" ca="1" si="12"/>
        <v/>
      </c>
      <c r="AU18" s="50" t="str">
        <f t="shared" ca="1" si="12"/>
        <v/>
      </c>
      <c r="AV18" s="50" t="str">
        <f t="shared" ca="1" si="12"/>
        <v/>
      </c>
      <c r="AW18" s="50" t="str">
        <f t="shared" ca="1" si="12"/>
        <v/>
      </c>
      <c r="AX18" s="51" t="str">
        <f t="shared" ca="1" si="12"/>
        <v/>
      </c>
      <c r="AY18" s="52" t="str">
        <f t="shared" ca="1" si="12"/>
        <v/>
      </c>
      <c r="AZ18" s="37">
        <f t="shared" si="13"/>
        <v>10582.010582010582</v>
      </c>
      <c r="BA18" s="37">
        <f t="shared" si="13"/>
        <v>6568.1444991789813</v>
      </c>
      <c r="BB18" s="37">
        <f t="shared" si="13"/>
        <v>20512.820512820512</v>
      </c>
      <c r="BC18" s="37">
        <f t="shared" si="13"/>
        <v>5698.005698005697</v>
      </c>
      <c r="BD18" s="37">
        <f t="shared" si="13"/>
        <v>4813.4777376654629</v>
      </c>
      <c r="BE18" s="37">
        <f t="shared" si="13"/>
        <v>14652.014652014652</v>
      </c>
      <c r="BF18" s="37">
        <f t="shared" si="13"/>
        <v>13071.895424836601</v>
      </c>
      <c r="BG18" s="38">
        <f t="shared" si="27"/>
        <v>0</v>
      </c>
      <c r="BH18" s="38">
        <f t="shared" si="21"/>
        <v>0</v>
      </c>
      <c r="BI18" s="38">
        <f t="shared" si="22"/>
        <v>0</v>
      </c>
      <c r="BJ18" s="38">
        <f t="shared" si="23"/>
        <v>0</v>
      </c>
      <c r="BK18" s="38">
        <f t="shared" si="24"/>
        <v>0</v>
      </c>
      <c r="BL18" s="38">
        <f t="shared" si="25"/>
        <v>0</v>
      </c>
      <c r="BM18" s="38">
        <f t="shared" si="26"/>
        <v>0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1">
        <v>3.5000000000000003E-2</v>
      </c>
      <c r="F19" s="181">
        <v>1.4999999999999999E-2</v>
      </c>
      <c r="G19" s="181">
        <v>1.4999999999999999E-2</v>
      </c>
      <c r="H19" s="181">
        <v>8.3000000000000004E-2</v>
      </c>
      <c r="I19" s="181">
        <v>4.5999999999999999E-2</v>
      </c>
      <c r="J19" s="181">
        <v>1.2999999999999999E-2</v>
      </c>
      <c r="K19" s="181">
        <v>1.2999999999999999E-2</v>
      </c>
      <c r="L19" s="41">
        <f t="shared" ca="1" si="5"/>
        <v>0</v>
      </c>
      <c r="M19" s="42">
        <f t="shared" si="6"/>
        <v>0</v>
      </c>
      <c r="N19" s="43">
        <f t="shared" si="6"/>
        <v>0</v>
      </c>
      <c r="O19" s="43">
        <f t="shared" si="6"/>
        <v>0</v>
      </c>
      <c r="P19" s="43">
        <f t="shared" si="6"/>
        <v>0</v>
      </c>
      <c r="Q19" s="43">
        <f t="shared" si="6"/>
        <v>0</v>
      </c>
      <c r="R19" s="43">
        <f t="shared" si="6"/>
        <v>0</v>
      </c>
      <c r="S19" s="44">
        <f t="shared" si="6"/>
        <v>0</v>
      </c>
      <c r="T19" s="185">
        <f t="shared" ca="1" si="7"/>
        <v>0</v>
      </c>
      <c r="U19" s="241">
        <v>8000</v>
      </c>
      <c r="V19" s="241">
        <v>8000</v>
      </c>
      <c r="W19" s="241">
        <v>8000</v>
      </c>
      <c r="X19" s="241">
        <v>8000</v>
      </c>
      <c r="Y19" s="241">
        <v>8000</v>
      </c>
      <c r="Z19" s="241">
        <v>8000</v>
      </c>
      <c r="AA19" s="241">
        <v>8000</v>
      </c>
      <c r="AB19" s="184">
        <f t="shared" ca="1" si="8"/>
        <v>0</v>
      </c>
      <c r="AC19" s="50">
        <f t="shared" ca="1" si="8"/>
        <v>0</v>
      </c>
      <c r="AD19" s="50">
        <f t="shared" ca="1" si="8"/>
        <v>0</v>
      </c>
      <c r="AE19" s="50">
        <f t="shared" ca="1" si="8"/>
        <v>0</v>
      </c>
      <c r="AF19" s="50">
        <f t="shared" ca="1" si="8"/>
        <v>0</v>
      </c>
      <c r="AG19" s="50">
        <f t="shared" ca="1" si="8"/>
        <v>0</v>
      </c>
      <c r="AH19" s="51">
        <f t="shared" ca="1" si="8"/>
        <v>0</v>
      </c>
      <c r="AI19" s="35">
        <f t="shared" ca="1" si="9"/>
        <v>0</v>
      </c>
      <c r="AJ19" s="49">
        <f t="shared" ca="1" si="10"/>
        <v>0</v>
      </c>
      <c r="AK19" s="50">
        <f t="shared" ca="1" si="10"/>
        <v>0</v>
      </c>
      <c r="AL19" s="50">
        <f t="shared" ca="1" si="10"/>
        <v>0</v>
      </c>
      <c r="AM19" s="50">
        <f t="shared" ca="1" si="10"/>
        <v>0</v>
      </c>
      <c r="AN19" s="50">
        <f t="shared" ca="1" si="10"/>
        <v>0</v>
      </c>
      <c r="AO19" s="50">
        <f t="shared" ca="1" si="10"/>
        <v>0</v>
      </c>
      <c r="AP19" s="51">
        <f t="shared" ca="1" si="10"/>
        <v>0</v>
      </c>
      <c r="AQ19" s="36">
        <f t="shared" ca="1" si="11"/>
        <v>0</v>
      </c>
      <c r="AR19" s="49" t="str">
        <f t="shared" ca="1" si="12"/>
        <v/>
      </c>
      <c r="AS19" s="50" t="str">
        <f t="shared" ca="1" si="12"/>
        <v/>
      </c>
      <c r="AT19" s="50" t="str">
        <f t="shared" ca="1" si="12"/>
        <v/>
      </c>
      <c r="AU19" s="50" t="str">
        <f t="shared" ca="1" si="12"/>
        <v/>
      </c>
      <c r="AV19" s="50" t="str">
        <f t="shared" ca="1" si="12"/>
        <v/>
      </c>
      <c r="AW19" s="50" t="str">
        <f t="shared" ca="1" si="12"/>
        <v/>
      </c>
      <c r="AX19" s="51" t="str">
        <f t="shared" ca="1" si="12"/>
        <v/>
      </c>
      <c r="AY19" s="52" t="str">
        <f t="shared" ca="1" si="12"/>
        <v/>
      </c>
      <c r="AZ19" s="37">
        <f t="shared" si="13"/>
        <v>38095.238095238092</v>
      </c>
      <c r="BA19" s="37">
        <f t="shared" si="13"/>
        <v>88888.888888888891</v>
      </c>
      <c r="BB19" s="37">
        <f t="shared" si="13"/>
        <v>88888.888888888891</v>
      </c>
      <c r="BC19" s="37">
        <f t="shared" si="13"/>
        <v>16064.257028112448</v>
      </c>
      <c r="BD19" s="37">
        <f t="shared" si="13"/>
        <v>28985.507246376812</v>
      </c>
      <c r="BE19" s="37">
        <f t="shared" si="13"/>
        <v>102564.10256410256</v>
      </c>
      <c r="BF19" s="37">
        <f t="shared" si="13"/>
        <v>102564.10256410256</v>
      </c>
      <c r="BG19" s="38">
        <f t="shared" si="27"/>
        <v>0</v>
      </c>
      <c r="BH19" s="38">
        <f t="shared" si="21"/>
        <v>0</v>
      </c>
      <c r="BI19" s="38">
        <f t="shared" si="22"/>
        <v>0</v>
      </c>
      <c r="BJ19" s="38">
        <f t="shared" si="23"/>
        <v>0</v>
      </c>
      <c r="BK19" s="38">
        <f t="shared" si="24"/>
        <v>0</v>
      </c>
      <c r="BL19" s="38">
        <f t="shared" si="25"/>
        <v>0</v>
      </c>
      <c r="BM19" s="38">
        <f t="shared" si="26"/>
        <v>0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 s="181">
        <v>9.1999999999999998E-2</v>
      </c>
      <c r="F20" s="181">
        <v>6.5000000000000002E-2</v>
      </c>
      <c r="G20" s="181">
        <v>2.1000000000000001E-2</v>
      </c>
      <c r="H20" s="181">
        <v>0.14299999999999999</v>
      </c>
      <c r="I20" s="181">
        <v>5.8999999999999997E-2</v>
      </c>
      <c r="J20" s="181">
        <v>7.9000000000000001E-2</v>
      </c>
      <c r="K20" s="181">
        <v>6.7000000000000004E-2</v>
      </c>
      <c r="L20" s="41">
        <f t="shared" ca="1" si="5"/>
        <v>0</v>
      </c>
      <c r="M20" s="42">
        <f t="shared" si="6"/>
        <v>0</v>
      </c>
      <c r="N20" s="43">
        <f t="shared" si="6"/>
        <v>0</v>
      </c>
      <c r="O20" s="43">
        <f t="shared" si="6"/>
        <v>0</v>
      </c>
      <c r="P20" s="43">
        <f t="shared" si="6"/>
        <v>0</v>
      </c>
      <c r="Q20" s="43">
        <f t="shared" si="6"/>
        <v>0</v>
      </c>
      <c r="R20" s="43">
        <f t="shared" si="6"/>
        <v>0</v>
      </c>
      <c r="S20" s="44">
        <f t="shared" si="6"/>
        <v>0</v>
      </c>
      <c r="T20" s="185">
        <f t="shared" ca="1" si="7"/>
        <v>0</v>
      </c>
      <c r="U20" s="241">
        <v>8000</v>
      </c>
      <c r="V20" s="241">
        <v>8000</v>
      </c>
      <c r="W20" s="241">
        <v>8000</v>
      </c>
      <c r="X20" s="241">
        <v>8000</v>
      </c>
      <c r="Y20" s="241">
        <v>8000</v>
      </c>
      <c r="Z20" s="241">
        <v>8000</v>
      </c>
      <c r="AA20" s="241">
        <v>8000</v>
      </c>
      <c r="AB20" s="184">
        <f t="shared" ca="1" si="8"/>
        <v>0</v>
      </c>
      <c r="AC20" s="50">
        <f t="shared" ca="1" si="8"/>
        <v>0</v>
      </c>
      <c r="AD20" s="50">
        <f t="shared" ca="1" si="8"/>
        <v>0</v>
      </c>
      <c r="AE20" s="50">
        <f t="shared" ca="1" si="8"/>
        <v>0</v>
      </c>
      <c r="AF20" s="50">
        <f t="shared" ca="1" si="8"/>
        <v>0</v>
      </c>
      <c r="AG20" s="50">
        <f t="shared" ca="1" si="8"/>
        <v>0</v>
      </c>
      <c r="AH20" s="51">
        <f t="shared" ca="1" si="8"/>
        <v>0</v>
      </c>
      <c r="AI20" s="35">
        <f t="shared" ca="1" si="9"/>
        <v>0</v>
      </c>
      <c r="AJ20" s="49">
        <f t="shared" ca="1" si="10"/>
        <v>0</v>
      </c>
      <c r="AK20" s="50">
        <f t="shared" ca="1" si="10"/>
        <v>0</v>
      </c>
      <c r="AL20" s="50">
        <f t="shared" ca="1" si="10"/>
        <v>0</v>
      </c>
      <c r="AM20" s="50">
        <f t="shared" ca="1" si="10"/>
        <v>0</v>
      </c>
      <c r="AN20" s="50">
        <f t="shared" ca="1" si="10"/>
        <v>0</v>
      </c>
      <c r="AO20" s="50">
        <f t="shared" ca="1" si="10"/>
        <v>0</v>
      </c>
      <c r="AP20" s="51">
        <f t="shared" ca="1" si="10"/>
        <v>0</v>
      </c>
      <c r="AQ20" s="36">
        <f t="shared" ca="1" si="11"/>
        <v>0</v>
      </c>
      <c r="AR20" s="49" t="str">
        <f t="shared" ca="1" si="12"/>
        <v/>
      </c>
      <c r="AS20" s="50" t="str">
        <f t="shared" ca="1" si="12"/>
        <v/>
      </c>
      <c r="AT20" s="50" t="str">
        <f t="shared" ca="1" si="12"/>
        <v/>
      </c>
      <c r="AU20" s="50" t="str">
        <f t="shared" ca="1" si="12"/>
        <v/>
      </c>
      <c r="AV20" s="50" t="str">
        <f t="shared" ca="1" si="12"/>
        <v/>
      </c>
      <c r="AW20" s="50" t="str">
        <f t="shared" ca="1" si="12"/>
        <v/>
      </c>
      <c r="AX20" s="51" t="str">
        <f t="shared" ca="1" si="12"/>
        <v/>
      </c>
      <c r="AY20" s="52" t="str">
        <f t="shared" ca="1" si="12"/>
        <v/>
      </c>
      <c r="AZ20" s="37">
        <f t="shared" si="13"/>
        <v>14492.753623188406</v>
      </c>
      <c r="BA20" s="37">
        <f t="shared" si="13"/>
        <v>20512.820512820512</v>
      </c>
      <c r="BB20" s="37">
        <f t="shared" si="13"/>
        <v>63492.063492063484</v>
      </c>
      <c r="BC20" s="37">
        <f t="shared" si="13"/>
        <v>9324.0093240093247</v>
      </c>
      <c r="BD20" s="37">
        <f t="shared" si="13"/>
        <v>22598.870056497177</v>
      </c>
      <c r="BE20" s="37">
        <f t="shared" si="13"/>
        <v>16877.637130801686</v>
      </c>
      <c r="BF20" s="37">
        <f t="shared" si="13"/>
        <v>19900.497512437807</v>
      </c>
      <c r="BG20" s="38">
        <f t="shared" si="27"/>
        <v>0</v>
      </c>
      <c r="BH20" s="38">
        <f t="shared" si="21"/>
        <v>0</v>
      </c>
      <c r="BI20" s="38">
        <f t="shared" si="22"/>
        <v>0</v>
      </c>
      <c r="BJ20" s="38">
        <f t="shared" si="23"/>
        <v>0</v>
      </c>
      <c r="BK20" s="38">
        <f t="shared" si="24"/>
        <v>0</v>
      </c>
      <c r="BL20" s="38">
        <f t="shared" si="25"/>
        <v>0</v>
      </c>
      <c r="BM20" s="38">
        <f t="shared" si="26"/>
        <v>0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 s="181">
        <v>0.17399999999999999</v>
      </c>
      <c r="F21" s="181">
        <v>0.11</v>
      </c>
      <c r="G21" s="181">
        <v>0.11799999999999999</v>
      </c>
      <c r="H21" s="181">
        <v>9.8000000000000004E-2</v>
      </c>
      <c r="I21" s="181">
        <v>7.0000000000000007E-2</v>
      </c>
      <c r="J21" s="181">
        <v>9.4E-2</v>
      </c>
      <c r="K21" s="181">
        <v>8.2000000000000003E-2</v>
      </c>
      <c r="L21" s="41">
        <f t="shared" ca="1" si="5"/>
        <v>0</v>
      </c>
      <c r="M21" s="42">
        <f t="shared" si="6"/>
        <v>0</v>
      </c>
      <c r="N21" s="43">
        <f t="shared" si="6"/>
        <v>0</v>
      </c>
      <c r="O21" s="43">
        <f t="shared" si="6"/>
        <v>0</v>
      </c>
      <c r="P21" s="43">
        <f t="shared" si="6"/>
        <v>0</v>
      </c>
      <c r="Q21" s="43">
        <f t="shared" si="6"/>
        <v>0</v>
      </c>
      <c r="R21" s="43">
        <f t="shared" si="6"/>
        <v>0</v>
      </c>
      <c r="S21" s="44">
        <f t="shared" si="6"/>
        <v>0</v>
      </c>
      <c r="T21" s="185">
        <f t="shared" ca="1" si="7"/>
        <v>0</v>
      </c>
      <c r="U21" s="241">
        <v>8000</v>
      </c>
      <c r="V21" s="241">
        <v>8000</v>
      </c>
      <c r="W21" s="241">
        <v>8000</v>
      </c>
      <c r="X21" s="241">
        <v>8000</v>
      </c>
      <c r="Y21" s="241">
        <v>8000</v>
      </c>
      <c r="Z21" s="241">
        <v>8000</v>
      </c>
      <c r="AA21" s="241">
        <v>8000</v>
      </c>
      <c r="AB21" s="184">
        <f t="shared" ca="1" si="8"/>
        <v>0</v>
      </c>
      <c r="AC21" s="50">
        <f t="shared" ca="1" si="8"/>
        <v>0</v>
      </c>
      <c r="AD21" s="50">
        <f t="shared" ca="1" si="8"/>
        <v>0</v>
      </c>
      <c r="AE21" s="50">
        <f t="shared" ca="1" si="8"/>
        <v>0</v>
      </c>
      <c r="AF21" s="50">
        <f t="shared" ca="1" si="8"/>
        <v>0</v>
      </c>
      <c r="AG21" s="50">
        <f t="shared" ca="1" si="8"/>
        <v>0</v>
      </c>
      <c r="AH21" s="51">
        <f t="shared" ca="1" si="8"/>
        <v>0</v>
      </c>
      <c r="AI21" s="35">
        <f t="shared" ca="1" si="9"/>
        <v>0</v>
      </c>
      <c r="AJ21" s="49">
        <f t="shared" ca="1" si="10"/>
        <v>0</v>
      </c>
      <c r="AK21" s="50">
        <f t="shared" ca="1" si="10"/>
        <v>0</v>
      </c>
      <c r="AL21" s="50">
        <f t="shared" ca="1" si="10"/>
        <v>0</v>
      </c>
      <c r="AM21" s="50">
        <f t="shared" ca="1" si="10"/>
        <v>0</v>
      </c>
      <c r="AN21" s="50">
        <f t="shared" ca="1" si="10"/>
        <v>0</v>
      </c>
      <c r="AO21" s="50">
        <f t="shared" ca="1" si="10"/>
        <v>0</v>
      </c>
      <c r="AP21" s="51">
        <f t="shared" ca="1" si="10"/>
        <v>0</v>
      </c>
      <c r="AQ21" s="36">
        <f t="shared" ca="1" si="11"/>
        <v>0</v>
      </c>
      <c r="AR21" s="49" t="str">
        <f t="shared" ca="1" si="12"/>
        <v/>
      </c>
      <c r="AS21" s="50" t="str">
        <f t="shared" ca="1" si="12"/>
        <v/>
      </c>
      <c r="AT21" s="50" t="str">
        <f t="shared" ca="1" si="12"/>
        <v/>
      </c>
      <c r="AU21" s="50" t="str">
        <f t="shared" ca="1" si="12"/>
        <v/>
      </c>
      <c r="AV21" s="50" t="str">
        <f t="shared" ca="1" si="12"/>
        <v/>
      </c>
      <c r="AW21" s="50" t="str">
        <f t="shared" ca="1" si="12"/>
        <v/>
      </c>
      <c r="AX21" s="51" t="str">
        <f t="shared" ca="1" si="12"/>
        <v/>
      </c>
      <c r="AY21" s="52" t="str">
        <f t="shared" ca="1" si="12"/>
        <v/>
      </c>
      <c r="AZ21" s="37">
        <f t="shared" si="13"/>
        <v>7662.8352490421457</v>
      </c>
      <c r="BA21" s="37">
        <f t="shared" si="13"/>
        <v>12121.21212121212</v>
      </c>
      <c r="BB21" s="37">
        <f t="shared" si="13"/>
        <v>11299.435028248588</v>
      </c>
      <c r="BC21" s="37">
        <f t="shared" si="13"/>
        <v>13605.442176870747</v>
      </c>
      <c r="BD21" s="37">
        <f t="shared" si="13"/>
        <v>19047.619047619046</v>
      </c>
      <c r="BE21" s="37">
        <f t="shared" si="13"/>
        <v>14184.397163120566</v>
      </c>
      <c r="BF21" s="37">
        <f t="shared" si="13"/>
        <v>16260.162601626014</v>
      </c>
      <c r="BG21" s="38">
        <f t="shared" si="27"/>
        <v>0</v>
      </c>
      <c r="BH21" s="38">
        <f t="shared" si="21"/>
        <v>0</v>
      </c>
      <c r="BI21" s="38">
        <f t="shared" si="22"/>
        <v>0</v>
      </c>
      <c r="BJ21" s="38">
        <f t="shared" si="23"/>
        <v>0</v>
      </c>
      <c r="BK21" s="38">
        <f t="shared" si="24"/>
        <v>0</v>
      </c>
      <c r="BL21" s="38">
        <f t="shared" si="25"/>
        <v>0</v>
      </c>
      <c r="BM21" s="38">
        <f t="shared" si="26"/>
        <v>0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1">
        <v>4.2000000000000003E-2</v>
      </c>
      <c r="F22" s="181">
        <v>9.1999999999999998E-2</v>
      </c>
      <c r="G22" s="181">
        <v>0.66600000000000004</v>
      </c>
      <c r="H22" s="181">
        <v>0.18</v>
      </c>
      <c r="I22" s="181">
        <v>0.255</v>
      </c>
      <c r="J22" s="181">
        <v>0.11700000000000001</v>
      </c>
      <c r="K22" s="181">
        <v>6.7000000000000004E-2</v>
      </c>
      <c r="L22" s="41">
        <f t="shared" ca="1" si="5"/>
        <v>72</v>
      </c>
      <c r="M22" s="42">
        <f t="shared" si="6"/>
        <v>0</v>
      </c>
      <c r="N22" s="43">
        <f t="shared" si="6"/>
        <v>0</v>
      </c>
      <c r="O22" s="43">
        <f t="shared" si="6"/>
        <v>3</v>
      </c>
      <c r="P22" s="43">
        <f t="shared" si="6"/>
        <v>0</v>
      </c>
      <c r="Q22" s="43">
        <f t="shared" si="6"/>
        <v>0</v>
      </c>
      <c r="R22" s="43">
        <f t="shared" si="6"/>
        <v>0</v>
      </c>
      <c r="S22" s="44">
        <f t="shared" si="6"/>
        <v>0</v>
      </c>
      <c r="T22" s="185">
        <f t="shared" ca="1" si="7"/>
        <v>12</v>
      </c>
      <c r="U22" s="241">
        <v>8000</v>
      </c>
      <c r="V22" s="241">
        <v>8000</v>
      </c>
      <c r="W22" s="241">
        <v>8000</v>
      </c>
      <c r="X22" s="241">
        <v>8000</v>
      </c>
      <c r="Y22" s="241">
        <v>8000</v>
      </c>
      <c r="Z22" s="241">
        <v>8000</v>
      </c>
      <c r="AA22" s="241">
        <v>8000</v>
      </c>
      <c r="AB22" s="184">
        <f t="shared" ca="1" si="8"/>
        <v>0</v>
      </c>
      <c r="AC22" s="50">
        <f t="shared" ca="1" si="8"/>
        <v>0</v>
      </c>
      <c r="AD22" s="50">
        <f t="shared" ca="1" si="8"/>
        <v>96000</v>
      </c>
      <c r="AE22" s="50">
        <f t="shared" ca="1" si="8"/>
        <v>0</v>
      </c>
      <c r="AF22" s="50">
        <f t="shared" ca="1" si="8"/>
        <v>0</v>
      </c>
      <c r="AG22" s="50">
        <f t="shared" ca="1" si="8"/>
        <v>0</v>
      </c>
      <c r="AH22" s="51">
        <f t="shared" ca="1" si="8"/>
        <v>0</v>
      </c>
      <c r="AI22" s="35">
        <f t="shared" ca="1" si="9"/>
        <v>96000</v>
      </c>
      <c r="AJ22" s="49">
        <f t="shared" ca="1" si="10"/>
        <v>0</v>
      </c>
      <c r="AK22" s="50">
        <f t="shared" ca="1" si="10"/>
        <v>0</v>
      </c>
      <c r="AL22" s="50">
        <f t="shared" ca="1" si="10"/>
        <v>47.952000000000005</v>
      </c>
      <c r="AM22" s="50">
        <f t="shared" ca="1" si="10"/>
        <v>0</v>
      </c>
      <c r="AN22" s="50">
        <f t="shared" ca="1" si="10"/>
        <v>0</v>
      </c>
      <c r="AO22" s="50">
        <f t="shared" ca="1" si="10"/>
        <v>0</v>
      </c>
      <c r="AP22" s="51">
        <f t="shared" ca="1" si="10"/>
        <v>0</v>
      </c>
      <c r="AQ22" s="36">
        <f t="shared" ca="1" si="11"/>
        <v>47.952000000000005</v>
      </c>
      <c r="AR22" s="49" t="str">
        <f t="shared" ca="1" si="12"/>
        <v/>
      </c>
      <c r="AS22" s="50" t="str">
        <f t="shared" ca="1" si="12"/>
        <v/>
      </c>
      <c r="AT22" s="50">
        <f t="shared" ca="1" si="12"/>
        <v>2002.0020020020017</v>
      </c>
      <c r="AU22" s="50" t="str">
        <f t="shared" ca="1" si="12"/>
        <v/>
      </c>
      <c r="AV22" s="50" t="str">
        <f t="shared" ca="1" si="12"/>
        <v/>
      </c>
      <c r="AW22" s="50" t="str">
        <f t="shared" ca="1" si="12"/>
        <v/>
      </c>
      <c r="AX22" s="51" t="str">
        <f t="shared" ca="1" si="12"/>
        <v/>
      </c>
      <c r="AY22" s="52">
        <f t="shared" ca="1" si="12"/>
        <v>2002.0020020020017</v>
      </c>
      <c r="AZ22" s="37">
        <f t="shared" si="13"/>
        <v>31746.031746031742</v>
      </c>
      <c r="BA22" s="37">
        <f t="shared" si="13"/>
        <v>14492.753623188406</v>
      </c>
      <c r="BB22" s="37">
        <f t="shared" si="13"/>
        <v>2002.0020020020017</v>
      </c>
      <c r="BC22" s="37">
        <f t="shared" si="13"/>
        <v>7407.4074074074069</v>
      </c>
      <c r="BD22" s="37">
        <f t="shared" si="13"/>
        <v>5228.7581699346401</v>
      </c>
      <c r="BE22" s="37">
        <f t="shared" si="13"/>
        <v>11396.011396011394</v>
      </c>
      <c r="BF22" s="37">
        <f t="shared" si="13"/>
        <v>19900.497512437807</v>
      </c>
      <c r="BG22" s="38">
        <f t="shared" si="27"/>
        <v>0</v>
      </c>
      <c r="BH22" s="38">
        <f t="shared" si="21"/>
        <v>0</v>
      </c>
      <c r="BI22" s="38">
        <f t="shared" si="22"/>
        <v>3</v>
      </c>
      <c r="BJ22" s="38">
        <f t="shared" si="23"/>
        <v>0</v>
      </c>
      <c r="BK22" s="38">
        <f t="shared" si="24"/>
        <v>0</v>
      </c>
      <c r="BL22" s="38">
        <f t="shared" si="25"/>
        <v>0</v>
      </c>
      <c r="BM22" s="38">
        <f t="shared" si="26"/>
        <v>0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 s="181">
        <v>0.14000000000000001</v>
      </c>
      <c r="F23" s="181">
        <v>0.26100000000000001</v>
      </c>
      <c r="G23" s="181">
        <v>0.24099999999999999</v>
      </c>
      <c r="H23" s="181">
        <v>0.64</v>
      </c>
      <c r="I23" s="181">
        <v>0.19900000000000001</v>
      </c>
      <c r="J23" s="181">
        <v>0.27300000000000002</v>
      </c>
      <c r="K23" s="181">
        <v>0.14000000000000001</v>
      </c>
      <c r="L23" s="41">
        <f t="shared" ca="1" si="5"/>
        <v>72</v>
      </c>
      <c r="M23" s="42">
        <f t="shared" si="6"/>
        <v>0</v>
      </c>
      <c r="N23" s="43">
        <f t="shared" si="6"/>
        <v>0</v>
      </c>
      <c r="O23" s="43">
        <f t="shared" si="6"/>
        <v>0</v>
      </c>
      <c r="P23" s="43">
        <f t="shared" si="6"/>
        <v>3</v>
      </c>
      <c r="Q23" s="43">
        <f t="shared" si="6"/>
        <v>0</v>
      </c>
      <c r="R23" s="43">
        <f t="shared" si="6"/>
        <v>0</v>
      </c>
      <c r="S23" s="44">
        <f t="shared" si="6"/>
        <v>0</v>
      </c>
      <c r="T23" s="185">
        <f t="shared" ca="1" si="7"/>
        <v>12</v>
      </c>
      <c r="U23" s="241">
        <v>8000</v>
      </c>
      <c r="V23" s="241">
        <v>8000</v>
      </c>
      <c r="W23" s="241">
        <v>8000</v>
      </c>
      <c r="X23" s="241">
        <v>8000</v>
      </c>
      <c r="Y23" s="241">
        <v>8000</v>
      </c>
      <c r="Z23" s="241">
        <v>8000</v>
      </c>
      <c r="AA23" s="241">
        <v>8000</v>
      </c>
      <c r="AB23" s="184">
        <f t="shared" ca="1" si="8"/>
        <v>0</v>
      </c>
      <c r="AC23" s="50">
        <f t="shared" ca="1" si="8"/>
        <v>0</v>
      </c>
      <c r="AD23" s="50">
        <f t="shared" ca="1" si="8"/>
        <v>0</v>
      </c>
      <c r="AE23" s="50">
        <f t="shared" ca="1" si="8"/>
        <v>96000</v>
      </c>
      <c r="AF23" s="50">
        <f t="shared" ca="1" si="8"/>
        <v>0</v>
      </c>
      <c r="AG23" s="50">
        <f t="shared" ca="1" si="8"/>
        <v>0</v>
      </c>
      <c r="AH23" s="51">
        <f t="shared" ca="1" si="8"/>
        <v>0</v>
      </c>
      <c r="AI23" s="35">
        <f t="shared" ca="1" si="9"/>
        <v>96000</v>
      </c>
      <c r="AJ23" s="49">
        <f t="shared" ca="1" si="10"/>
        <v>0</v>
      </c>
      <c r="AK23" s="50">
        <f t="shared" ca="1" si="10"/>
        <v>0</v>
      </c>
      <c r="AL23" s="50">
        <f t="shared" ca="1" si="10"/>
        <v>0</v>
      </c>
      <c r="AM23" s="50">
        <f t="shared" ca="1" si="10"/>
        <v>46.08</v>
      </c>
      <c r="AN23" s="50">
        <f t="shared" ca="1" si="10"/>
        <v>0</v>
      </c>
      <c r="AO23" s="50">
        <f t="shared" ca="1" si="10"/>
        <v>0</v>
      </c>
      <c r="AP23" s="51">
        <f t="shared" ca="1" si="10"/>
        <v>0</v>
      </c>
      <c r="AQ23" s="36">
        <f t="shared" ca="1" si="11"/>
        <v>46.08</v>
      </c>
      <c r="AR23" s="49" t="str">
        <f t="shared" ca="1" si="12"/>
        <v/>
      </c>
      <c r="AS23" s="50" t="str">
        <f t="shared" ca="1" si="12"/>
        <v/>
      </c>
      <c r="AT23" s="50" t="str">
        <f t="shared" ca="1" si="12"/>
        <v/>
      </c>
      <c r="AU23" s="50">
        <f t="shared" ca="1" si="12"/>
        <v>2083.3333333333335</v>
      </c>
      <c r="AV23" s="50" t="str">
        <f t="shared" ca="1" si="12"/>
        <v/>
      </c>
      <c r="AW23" s="50" t="str">
        <f t="shared" ca="1" si="12"/>
        <v/>
      </c>
      <c r="AX23" s="51" t="str">
        <f t="shared" ca="1" si="12"/>
        <v/>
      </c>
      <c r="AY23" s="52">
        <f t="shared" ca="1" si="12"/>
        <v>2083.3333333333335</v>
      </c>
      <c r="AZ23" s="37">
        <f t="shared" si="13"/>
        <v>9523.8095238095229</v>
      </c>
      <c r="BA23" s="37">
        <f t="shared" si="13"/>
        <v>5108.5568326947632</v>
      </c>
      <c r="BB23" s="37">
        <f t="shared" si="13"/>
        <v>5532.5034578146606</v>
      </c>
      <c r="BC23" s="37">
        <f t="shared" si="13"/>
        <v>2083.333333333333</v>
      </c>
      <c r="BD23" s="37">
        <f t="shared" si="13"/>
        <v>6700.1675041876042</v>
      </c>
      <c r="BE23" s="37">
        <f t="shared" si="13"/>
        <v>4884.004884004883</v>
      </c>
      <c r="BF23" s="37">
        <f t="shared" si="13"/>
        <v>9523.8095238095229</v>
      </c>
      <c r="BG23" s="38">
        <f t="shared" si="27"/>
        <v>0</v>
      </c>
      <c r="BH23" s="38">
        <f t="shared" si="21"/>
        <v>0</v>
      </c>
      <c r="BI23" s="38">
        <f t="shared" si="22"/>
        <v>0</v>
      </c>
      <c r="BJ23" s="38">
        <f t="shared" si="23"/>
        <v>3</v>
      </c>
      <c r="BK23" s="38">
        <f t="shared" si="24"/>
        <v>0</v>
      </c>
      <c r="BL23" s="38">
        <f t="shared" si="25"/>
        <v>0</v>
      </c>
      <c r="BM23" s="38">
        <f t="shared" si="26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 s="181">
        <v>0.38600000000000001</v>
      </c>
      <c r="F24" s="181">
        <v>0.52700000000000002</v>
      </c>
      <c r="G24" s="181">
        <v>0.34399999999999997</v>
      </c>
      <c r="H24" s="181">
        <v>0.72599999999999998</v>
      </c>
      <c r="I24" s="181">
        <v>0.56200000000000006</v>
      </c>
      <c r="J24" s="181">
        <v>0.54100000000000004</v>
      </c>
      <c r="K24" s="181">
        <v>0.55700000000000005</v>
      </c>
      <c r="L24" s="41">
        <f t="shared" ca="1" si="5"/>
        <v>492</v>
      </c>
      <c r="M24" s="42">
        <f t="shared" si="6"/>
        <v>0</v>
      </c>
      <c r="N24" s="43">
        <f t="shared" si="6"/>
        <v>3</v>
      </c>
      <c r="O24" s="43">
        <f t="shared" si="6"/>
        <v>0</v>
      </c>
      <c r="P24" s="43">
        <f t="shared" si="6"/>
        <v>7</v>
      </c>
      <c r="Q24" s="43">
        <f t="shared" si="6"/>
        <v>3</v>
      </c>
      <c r="R24" s="43">
        <f t="shared" si="6"/>
        <v>3</v>
      </c>
      <c r="S24" s="44">
        <f t="shared" si="6"/>
        <v>3</v>
      </c>
      <c r="T24" s="185">
        <f t="shared" ca="1" si="7"/>
        <v>82</v>
      </c>
      <c r="U24" s="241">
        <v>8000</v>
      </c>
      <c r="V24" s="241">
        <v>8000</v>
      </c>
      <c r="W24" s="241">
        <v>8000</v>
      </c>
      <c r="X24" s="241">
        <v>8000</v>
      </c>
      <c r="Y24" s="241">
        <v>8000</v>
      </c>
      <c r="Z24" s="241">
        <v>8000</v>
      </c>
      <c r="AA24" s="241">
        <v>8000</v>
      </c>
      <c r="AB24" s="184">
        <f t="shared" ca="1" si="8"/>
        <v>0</v>
      </c>
      <c r="AC24" s="50">
        <f t="shared" ca="1" si="8"/>
        <v>96000</v>
      </c>
      <c r="AD24" s="50">
        <f t="shared" ca="1" si="8"/>
        <v>0</v>
      </c>
      <c r="AE24" s="50">
        <f t="shared" ca="1" si="8"/>
        <v>224000</v>
      </c>
      <c r="AF24" s="50">
        <f t="shared" ca="1" si="8"/>
        <v>96000</v>
      </c>
      <c r="AG24" s="50">
        <f t="shared" ca="1" si="8"/>
        <v>120000</v>
      </c>
      <c r="AH24" s="51">
        <f t="shared" ca="1" si="8"/>
        <v>120000</v>
      </c>
      <c r="AI24" s="35">
        <f t="shared" ca="1" si="9"/>
        <v>656000</v>
      </c>
      <c r="AJ24" s="49">
        <f t="shared" ca="1" si="10"/>
        <v>0</v>
      </c>
      <c r="AK24" s="50">
        <f t="shared" ca="1" si="10"/>
        <v>37.944000000000003</v>
      </c>
      <c r="AL24" s="50">
        <f t="shared" ca="1" si="10"/>
        <v>0</v>
      </c>
      <c r="AM24" s="50">
        <f t="shared" ca="1" si="10"/>
        <v>121.96799999999999</v>
      </c>
      <c r="AN24" s="50">
        <f t="shared" ca="1" si="10"/>
        <v>40.464000000000006</v>
      </c>
      <c r="AO24" s="50">
        <f t="shared" ca="1" si="10"/>
        <v>48.690000000000005</v>
      </c>
      <c r="AP24" s="51">
        <f t="shared" ca="1" si="10"/>
        <v>50.13</v>
      </c>
      <c r="AQ24" s="36">
        <f t="shared" ca="1" si="11"/>
        <v>299.19599999999997</v>
      </c>
      <c r="AR24" s="49" t="str">
        <f t="shared" ca="1" si="12"/>
        <v/>
      </c>
      <c r="AS24" s="50">
        <f t="shared" ca="1" si="12"/>
        <v>2530.044275774826</v>
      </c>
      <c r="AT24" s="50" t="str">
        <f t="shared" ca="1" si="12"/>
        <v/>
      </c>
      <c r="AU24" s="50">
        <f t="shared" ca="1" si="12"/>
        <v>1836.5472910927458</v>
      </c>
      <c r="AV24" s="50">
        <f t="shared" ca="1" si="12"/>
        <v>2372.4792408066428</v>
      </c>
      <c r="AW24" s="50">
        <f t="shared" ca="1" si="12"/>
        <v>2464.5717806531111</v>
      </c>
      <c r="AX24" s="51">
        <f t="shared" ca="1" si="12"/>
        <v>2393.7761819269899</v>
      </c>
      <c r="AY24" s="52">
        <f t="shared" ca="1" si="12"/>
        <v>2192.5426810518861</v>
      </c>
      <c r="AZ24" s="37">
        <f t="shared" si="13"/>
        <v>3454.2314335060446</v>
      </c>
      <c r="BA24" s="37">
        <f t="shared" si="13"/>
        <v>2530.044275774826</v>
      </c>
      <c r="BB24" s="37">
        <f t="shared" si="13"/>
        <v>3875.968992248062</v>
      </c>
      <c r="BC24" s="37">
        <f t="shared" si="13"/>
        <v>1836.5472910927456</v>
      </c>
      <c r="BD24" s="37">
        <f t="shared" si="13"/>
        <v>2372.4792408066428</v>
      </c>
      <c r="BE24" s="37">
        <f t="shared" si="13"/>
        <v>2464.5717806531111</v>
      </c>
      <c r="BF24" s="37">
        <f t="shared" si="13"/>
        <v>2393.7761819269895</v>
      </c>
      <c r="BG24" s="38">
        <f t="shared" si="27"/>
        <v>0</v>
      </c>
      <c r="BH24" s="38">
        <f t="shared" si="21"/>
        <v>3</v>
      </c>
      <c r="BI24" s="38">
        <f t="shared" si="22"/>
        <v>0</v>
      </c>
      <c r="BJ24" s="38">
        <f t="shared" si="23"/>
        <v>7</v>
      </c>
      <c r="BK24" s="38">
        <f t="shared" si="24"/>
        <v>3</v>
      </c>
      <c r="BL24" s="38">
        <f t="shared" si="25"/>
        <v>3</v>
      </c>
      <c r="BM24" s="38">
        <f t="shared" si="26"/>
        <v>3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1">
        <v>0.59799999999999998</v>
      </c>
      <c r="F25" s="181">
        <v>1.0589999999999999</v>
      </c>
      <c r="G25" s="181">
        <v>0.68500000000000005</v>
      </c>
      <c r="H25" s="181">
        <v>0.505</v>
      </c>
      <c r="I25" s="181">
        <v>0.34</v>
      </c>
      <c r="J25" s="181">
        <v>0.29299999999999998</v>
      </c>
      <c r="K25" s="181">
        <v>0.66100000000000003</v>
      </c>
      <c r="L25" s="41">
        <f t="shared" ca="1" si="5"/>
        <v>72</v>
      </c>
      <c r="M25" s="42">
        <f t="shared" si="6"/>
        <v>0</v>
      </c>
      <c r="N25" s="43">
        <f t="shared" si="6"/>
        <v>3</v>
      </c>
      <c r="O25" s="43">
        <f t="shared" si="6"/>
        <v>0</v>
      </c>
      <c r="P25" s="43">
        <f t="shared" si="6"/>
        <v>0</v>
      </c>
      <c r="Q25" s="43">
        <f t="shared" si="6"/>
        <v>0</v>
      </c>
      <c r="R25" s="43">
        <f t="shared" si="6"/>
        <v>0</v>
      </c>
      <c r="S25" s="44">
        <f t="shared" si="6"/>
        <v>0</v>
      </c>
      <c r="T25" s="185">
        <f t="shared" ca="1" si="7"/>
        <v>12</v>
      </c>
      <c r="U25" s="241">
        <v>13000</v>
      </c>
      <c r="V25" s="241">
        <v>13000</v>
      </c>
      <c r="W25" s="241">
        <v>13000</v>
      </c>
      <c r="X25" s="241">
        <v>13000</v>
      </c>
      <c r="Y25" s="241">
        <v>13000</v>
      </c>
      <c r="Z25" s="241">
        <v>13000</v>
      </c>
      <c r="AA25" s="241">
        <v>13000</v>
      </c>
      <c r="AB25" s="184">
        <f t="shared" ca="1" si="8"/>
        <v>0</v>
      </c>
      <c r="AC25" s="50">
        <f t="shared" ca="1" si="8"/>
        <v>156000</v>
      </c>
      <c r="AD25" s="50">
        <f t="shared" ca="1" si="8"/>
        <v>0</v>
      </c>
      <c r="AE25" s="50">
        <f t="shared" ca="1" si="8"/>
        <v>0</v>
      </c>
      <c r="AF25" s="50">
        <f t="shared" ca="1" si="8"/>
        <v>0</v>
      </c>
      <c r="AG25" s="50">
        <f t="shared" ca="1" si="8"/>
        <v>0</v>
      </c>
      <c r="AH25" s="51">
        <f t="shared" ca="1" si="8"/>
        <v>0</v>
      </c>
      <c r="AI25" s="35">
        <f t="shared" ca="1" si="9"/>
        <v>156000</v>
      </c>
      <c r="AJ25" s="49">
        <f t="shared" ca="1" si="10"/>
        <v>0</v>
      </c>
      <c r="AK25" s="50">
        <f t="shared" ca="1" si="10"/>
        <v>76.24799999999999</v>
      </c>
      <c r="AL25" s="50">
        <f t="shared" ca="1" si="10"/>
        <v>0</v>
      </c>
      <c r="AM25" s="50">
        <f t="shared" ca="1" si="10"/>
        <v>0</v>
      </c>
      <c r="AN25" s="50">
        <f t="shared" ca="1" si="10"/>
        <v>0</v>
      </c>
      <c r="AO25" s="50">
        <f t="shared" ca="1" si="10"/>
        <v>0</v>
      </c>
      <c r="AP25" s="51">
        <f t="shared" ca="1" si="10"/>
        <v>0</v>
      </c>
      <c r="AQ25" s="36">
        <f t="shared" ca="1" si="11"/>
        <v>76.24799999999999</v>
      </c>
      <c r="AR25" s="49" t="str">
        <f t="shared" ca="1" si="12"/>
        <v/>
      </c>
      <c r="AS25" s="50">
        <f t="shared" ca="1" si="12"/>
        <v>2045.9553037456724</v>
      </c>
      <c r="AT25" s="50" t="str">
        <f t="shared" ca="1" si="12"/>
        <v/>
      </c>
      <c r="AU25" s="50" t="str">
        <f t="shared" ca="1" si="12"/>
        <v/>
      </c>
      <c r="AV25" s="50" t="str">
        <f t="shared" ca="1" si="12"/>
        <v/>
      </c>
      <c r="AW25" s="50" t="str">
        <f t="shared" ca="1" si="12"/>
        <v/>
      </c>
      <c r="AX25" s="51" t="str">
        <f t="shared" ca="1" si="12"/>
        <v/>
      </c>
      <c r="AY25" s="52">
        <f t="shared" ca="1" si="12"/>
        <v>2045.9553037456724</v>
      </c>
      <c r="AZ25" s="37">
        <f t="shared" si="13"/>
        <v>3623.1884057971015</v>
      </c>
      <c r="BA25" s="37">
        <f t="shared" si="13"/>
        <v>2045.9553037456719</v>
      </c>
      <c r="BB25" s="37">
        <f t="shared" si="13"/>
        <v>3163.0170316301696</v>
      </c>
      <c r="BC25" s="37">
        <f t="shared" si="13"/>
        <v>4290.4290429042903</v>
      </c>
      <c r="BD25" s="37">
        <f t="shared" si="13"/>
        <v>6372.5490196078426</v>
      </c>
      <c r="BE25" s="37">
        <f t="shared" si="13"/>
        <v>7394.7667804323091</v>
      </c>
      <c r="BF25" s="37">
        <f t="shared" si="13"/>
        <v>3277.8618255168931</v>
      </c>
      <c r="BG25" s="38">
        <f t="shared" si="27"/>
        <v>0</v>
      </c>
      <c r="BH25" s="38">
        <f t="shared" si="21"/>
        <v>3</v>
      </c>
      <c r="BI25" s="38">
        <f t="shared" si="22"/>
        <v>0</v>
      </c>
      <c r="BJ25" s="38">
        <f t="shared" si="23"/>
        <v>0</v>
      </c>
      <c r="BK25" s="38">
        <f t="shared" si="24"/>
        <v>0</v>
      </c>
      <c r="BL25" s="38">
        <f t="shared" si="25"/>
        <v>0</v>
      </c>
      <c r="BM25" s="38">
        <f t="shared" si="26"/>
        <v>0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 s="181">
        <v>1.1379999999999999</v>
      </c>
      <c r="F26" s="181">
        <v>0.57599999999999996</v>
      </c>
      <c r="G26" s="181">
        <v>0.80100000000000005</v>
      </c>
      <c r="H26" s="181">
        <v>0.35399999999999998</v>
      </c>
      <c r="I26" s="181">
        <v>0.35299999999999998</v>
      </c>
      <c r="J26" s="181">
        <v>0.36199999999999999</v>
      </c>
      <c r="K26" s="181">
        <v>0.77700000000000002</v>
      </c>
      <c r="L26" s="41">
        <f t="shared" ca="1" si="5"/>
        <v>372</v>
      </c>
      <c r="M26" s="42">
        <f t="shared" si="6"/>
        <v>7</v>
      </c>
      <c r="N26" s="43">
        <f t="shared" si="6"/>
        <v>0</v>
      </c>
      <c r="O26" s="43">
        <f t="shared" si="6"/>
        <v>3</v>
      </c>
      <c r="P26" s="43">
        <f t="shared" si="6"/>
        <v>0</v>
      </c>
      <c r="Q26" s="43">
        <f t="shared" si="6"/>
        <v>0</v>
      </c>
      <c r="R26" s="43">
        <f t="shared" si="6"/>
        <v>0</v>
      </c>
      <c r="S26" s="44">
        <f t="shared" si="6"/>
        <v>3</v>
      </c>
      <c r="T26" s="185">
        <f t="shared" ca="1" si="7"/>
        <v>62</v>
      </c>
      <c r="U26" s="241">
        <v>13000</v>
      </c>
      <c r="V26" s="241">
        <v>13000</v>
      </c>
      <c r="W26" s="241">
        <v>13000</v>
      </c>
      <c r="X26" s="241">
        <v>13000</v>
      </c>
      <c r="Y26" s="241">
        <v>13000</v>
      </c>
      <c r="Z26" s="241">
        <v>13000</v>
      </c>
      <c r="AA26" s="241">
        <v>13000</v>
      </c>
      <c r="AB26" s="184">
        <f t="shared" ca="1" si="8"/>
        <v>455000</v>
      </c>
      <c r="AC26" s="50">
        <f t="shared" ca="1" si="8"/>
        <v>0</v>
      </c>
      <c r="AD26" s="50">
        <f t="shared" ca="1" si="8"/>
        <v>156000</v>
      </c>
      <c r="AE26" s="50">
        <f t="shared" ca="1" si="8"/>
        <v>0</v>
      </c>
      <c r="AF26" s="50">
        <f t="shared" ca="1" si="8"/>
        <v>0</v>
      </c>
      <c r="AG26" s="50">
        <f t="shared" ca="1" si="8"/>
        <v>0</v>
      </c>
      <c r="AH26" s="51">
        <f t="shared" ca="1" si="8"/>
        <v>195000</v>
      </c>
      <c r="AI26" s="35">
        <f t="shared" ca="1" si="9"/>
        <v>806000</v>
      </c>
      <c r="AJ26" s="49">
        <f t="shared" ca="1" si="10"/>
        <v>238.98</v>
      </c>
      <c r="AK26" s="50">
        <f t="shared" ca="1" si="10"/>
        <v>0</v>
      </c>
      <c r="AL26" s="50">
        <f t="shared" ca="1" si="10"/>
        <v>57.672000000000004</v>
      </c>
      <c r="AM26" s="50">
        <f t="shared" ca="1" si="10"/>
        <v>0</v>
      </c>
      <c r="AN26" s="50">
        <f t="shared" ca="1" si="10"/>
        <v>0</v>
      </c>
      <c r="AO26" s="50">
        <f t="shared" ca="1" si="10"/>
        <v>0</v>
      </c>
      <c r="AP26" s="51">
        <f t="shared" ca="1" si="10"/>
        <v>69.930000000000007</v>
      </c>
      <c r="AQ26" s="36">
        <f t="shared" ca="1" si="11"/>
        <v>366.58199999999999</v>
      </c>
      <c r="AR26" s="49">
        <f t="shared" ca="1" si="12"/>
        <v>1903.9250146455772</v>
      </c>
      <c r="AS26" s="50" t="str">
        <f t="shared" ca="1" si="12"/>
        <v/>
      </c>
      <c r="AT26" s="50">
        <f t="shared" ca="1" si="12"/>
        <v>2704.9521431543903</v>
      </c>
      <c r="AU26" s="50" t="str">
        <f t="shared" ca="1" si="12"/>
        <v/>
      </c>
      <c r="AV26" s="50" t="str">
        <f t="shared" ca="1" si="12"/>
        <v/>
      </c>
      <c r="AW26" s="50" t="str">
        <f t="shared" ca="1" si="12"/>
        <v/>
      </c>
      <c r="AX26" s="51">
        <f t="shared" ca="1" si="12"/>
        <v>2788.502788502788</v>
      </c>
      <c r="AY26" s="52">
        <f t="shared" ca="1" si="12"/>
        <v>2198.6895155790521</v>
      </c>
      <c r="AZ26" s="37">
        <f t="shared" si="13"/>
        <v>1903.925014645577</v>
      </c>
      <c r="BA26" s="37">
        <f t="shared" si="13"/>
        <v>3761.5740740740739</v>
      </c>
      <c r="BB26" s="37">
        <f t="shared" si="13"/>
        <v>2704.9521431543899</v>
      </c>
      <c r="BC26" s="37">
        <f t="shared" si="13"/>
        <v>6120.5273069679852</v>
      </c>
      <c r="BD26" s="37">
        <f t="shared" si="13"/>
        <v>6137.865911237016</v>
      </c>
      <c r="BE26" s="37">
        <f t="shared" si="13"/>
        <v>5985.2670349907912</v>
      </c>
      <c r="BF26" s="37">
        <f t="shared" si="13"/>
        <v>2788.502788502788</v>
      </c>
      <c r="BG26" s="38">
        <f t="shared" ref="BG26:BG28" si="28">VLOOKUP(AZ26,$BO$2:$BP$10,2,TRUE)</f>
        <v>7</v>
      </c>
      <c r="BH26" s="38">
        <f t="shared" si="21"/>
        <v>0</v>
      </c>
      <c r="BI26" s="38">
        <f t="shared" si="22"/>
        <v>3</v>
      </c>
      <c r="BJ26" s="38">
        <f t="shared" si="23"/>
        <v>0</v>
      </c>
      <c r="BK26" s="38">
        <f t="shared" si="24"/>
        <v>0</v>
      </c>
      <c r="BL26" s="38">
        <f t="shared" si="25"/>
        <v>0</v>
      </c>
      <c r="BM26" s="38">
        <f t="shared" si="26"/>
        <v>3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 s="181">
        <v>1.004</v>
      </c>
      <c r="F27" s="181">
        <v>0.52800000000000002</v>
      </c>
      <c r="G27" s="181">
        <v>0.61499999999999999</v>
      </c>
      <c r="H27" s="181">
        <v>0.94399999999999995</v>
      </c>
      <c r="I27" s="181">
        <v>0.56899999999999995</v>
      </c>
      <c r="J27" s="181">
        <v>0.35799999999999998</v>
      </c>
      <c r="K27" s="181">
        <v>0.755</v>
      </c>
      <c r="L27" s="41">
        <f t="shared" ca="1" si="5"/>
        <v>252</v>
      </c>
      <c r="M27" s="42">
        <f t="shared" si="6"/>
        <v>3</v>
      </c>
      <c r="N27" s="43">
        <f t="shared" si="6"/>
        <v>0</v>
      </c>
      <c r="O27" s="43">
        <f t="shared" si="6"/>
        <v>0</v>
      </c>
      <c r="P27" s="43">
        <f t="shared" si="6"/>
        <v>3</v>
      </c>
      <c r="Q27" s="43">
        <f t="shared" si="6"/>
        <v>0</v>
      </c>
      <c r="R27" s="43">
        <f t="shared" si="6"/>
        <v>0</v>
      </c>
      <c r="S27" s="44">
        <f t="shared" si="6"/>
        <v>3</v>
      </c>
      <c r="T27" s="185">
        <f t="shared" ca="1" si="7"/>
        <v>42</v>
      </c>
      <c r="U27" s="241">
        <v>13000</v>
      </c>
      <c r="V27" s="241">
        <v>13000</v>
      </c>
      <c r="W27" s="241">
        <v>13000</v>
      </c>
      <c r="X27" s="241">
        <v>13000</v>
      </c>
      <c r="Y27" s="241">
        <v>13000</v>
      </c>
      <c r="Z27" s="241">
        <v>13000</v>
      </c>
      <c r="AA27" s="241">
        <v>13000</v>
      </c>
      <c r="AB27" s="184">
        <f t="shared" ca="1" si="8"/>
        <v>195000</v>
      </c>
      <c r="AC27" s="50">
        <f t="shared" ca="1" si="8"/>
        <v>0</v>
      </c>
      <c r="AD27" s="50">
        <f t="shared" ca="1" si="8"/>
        <v>0</v>
      </c>
      <c r="AE27" s="50">
        <f t="shared" ca="1" si="8"/>
        <v>156000</v>
      </c>
      <c r="AF27" s="50">
        <f t="shared" ca="1" si="8"/>
        <v>0</v>
      </c>
      <c r="AG27" s="50">
        <f t="shared" ca="1" si="8"/>
        <v>0</v>
      </c>
      <c r="AH27" s="51">
        <f t="shared" ca="1" si="8"/>
        <v>195000</v>
      </c>
      <c r="AI27" s="35">
        <f t="shared" ca="1" si="9"/>
        <v>546000</v>
      </c>
      <c r="AJ27" s="49">
        <f t="shared" ca="1" si="10"/>
        <v>90.36</v>
      </c>
      <c r="AK27" s="50">
        <f t="shared" ca="1" si="10"/>
        <v>0</v>
      </c>
      <c r="AL27" s="50">
        <f t="shared" ca="1" si="10"/>
        <v>0</v>
      </c>
      <c r="AM27" s="50">
        <f t="shared" ca="1" si="10"/>
        <v>67.967999999999989</v>
      </c>
      <c r="AN27" s="50">
        <f t="shared" ca="1" si="10"/>
        <v>0</v>
      </c>
      <c r="AO27" s="50">
        <f t="shared" ca="1" si="10"/>
        <v>0</v>
      </c>
      <c r="AP27" s="51">
        <f t="shared" ca="1" si="10"/>
        <v>67.95</v>
      </c>
      <c r="AQ27" s="36">
        <f t="shared" ca="1" si="11"/>
        <v>226.27799999999996</v>
      </c>
      <c r="AR27" s="49">
        <f t="shared" ca="1" si="12"/>
        <v>2158.0345285524568</v>
      </c>
      <c r="AS27" s="50" t="str">
        <f t="shared" ca="1" si="12"/>
        <v/>
      </c>
      <c r="AT27" s="50" t="str">
        <f t="shared" ca="1" si="12"/>
        <v/>
      </c>
      <c r="AU27" s="50">
        <f t="shared" ca="1" si="12"/>
        <v>2295.1977401129948</v>
      </c>
      <c r="AV27" s="50" t="str">
        <f t="shared" ca="1" si="12"/>
        <v/>
      </c>
      <c r="AW27" s="50" t="str">
        <f t="shared" ca="1" si="12"/>
        <v/>
      </c>
      <c r="AX27" s="51">
        <f t="shared" ca="1" si="12"/>
        <v>2869.7571743929357</v>
      </c>
      <c r="AY27" s="52">
        <f t="shared" ca="1" si="12"/>
        <v>2412.9610479145126</v>
      </c>
      <c r="AZ27" s="37">
        <f t="shared" si="13"/>
        <v>2158.0345285524568</v>
      </c>
      <c r="BA27" s="37">
        <f t="shared" si="13"/>
        <v>4103.5353535353534</v>
      </c>
      <c r="BB27" s="37">
        <f t="shared" si="13"/>
        <v>3523.0352303523032</v>
      </c>
      <c r="BC27" s="37">
        <f t="shared" si="13"/>
        <v>2295.1977401129943</v>
      </c>
      <c r="BD27" s="37">
        <f t="shared" si="13"/>
        <v>3807.850029291154</v>
      </c>
      <c r="BE27" s="37">
        <f t="shared" si="13"/>
        <v>6052.1415270018624</v>
      </c>
      <c r="BF27" s="37">
        <f t="shared" si="13"/>
        <v>2869.7571743929357</v>
      </c>
      <c r="BG27" s="38">
        <f t="shared" si="28"/>
        <v>3</v>
      </c>
      <c r="BH27" s="38">
        <f t="shared" si="21"/>
        <v>0</v>
      </c>
      <c r="BI27" s="38">
        <f t="shared" si="22"/>
        <v>0</v>
      </c>
      <c r="BJ27" s="38">
        <f t="shared" si="23"/>
        <v>3</v>
      </c>
      <c r="BK27" s="38">
        <f t="shared" si="24"/>
        <v>0</v>
      </c>
      <c r="BL27" s="38">
        <f t="shared" si="25"/>
        <v>0</v>
      </c>
      <c r="BM27" s="38">
        <f t="shared" si="26"/>
        <v>3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1">
        <v>0.879</v>
      </c>
      <c r="F28" s="181">
        <v>0.251</v>
      </c>
      <c r="G28" s="181">
        <v>0.53800000000000003</v>
      </c>
      <c r="H28" s="181">
        <v>0.27800000000000002</v>
      </c>
      <c r="I28" s="181">
        <v>0.29799999999999999</v>
      </c>
      <c r="J28" s="181">
        <v>0.11</v>
      </c>
      <c r="K28" s="181">
        <v>0.28599999999999998</v>
      </c>
      <c r="L28" s="41">
        <f t="shared" ca="1" si="5"/>
        <v>282</v>
      </c>
      <c r="M28" s="42">
        <f t="shared" si="6"/>
        <v>7</v>
      </c>
      <c r="N28" s="43">
        <f t="shared" si="6"/>
        <v>0</v>
      </c>
      <c r="O28" s="43">
        <f t="shared" si="6"/>
        <v>3</v>
      </c>
      <c r="P28" s="43">
        <f t="shared" si="6"/>
        <v>0</v>
      </c>
      <c r="Q28" s="43">
        <f t="shared" si="6"/>
        <v>0</v>
      </c>
      <c r="R28" s="43">
        <f t="shared" si="6"/>
        <v>0</v>
      </c>
      <c r="S28" s="44">
        <f t="shared" si="6"/>
        <v>0</v>
      </c>
      <c r="T28" s="185">
        <f t="shared" ca="1" si="7"/>
        <v>47</v>
      </c>
      <c r="U28" s="241">
        <v>8000</v>
      </c>
      <c r="V28" s="241">
        <v>8000</v>
      </c>
      <c r="W28" s="241">
        <v>8000</v>
      </c>
      <c r="X28" s="241">
        <v>8000</v>
      </c>
      <c r="Y28" s="241">
        <v>8000</v>
      </c>
      <c r="Z28" s="241">
        <v>8000</v>
      </c>
      <c r="AA28" s="241">
        <v>8000</v>
      </c>
      <c r="AB28" s="184">
        <f t="shared" ca="1" si="8"/>
        <v>280000</v>
      </c>
      <c r="AC28" s="50">
        <f t="shared" ca="1" si="8"/>
        <v>0</v>
      </c>
      <c r="AD28" s="50">
        <f t="shared" ca="1" si="8"/>
        <v>96000</v>
      </c>
      <c r="AE28" s="50">
        <f t="shared" ca="1" si="8"/>
        <v>0</v>
      </c>
      <c r="AF28" s="50">
        <f t="shared" ca="1" si="8"/>
        <v>0</v>
      </c>
      <c r="AG28" s="50">
        <f t="shared" ca="1" si="8"/>
        <v>0</v>
      </c>
      <c r="AH28" s="51">
        <f t="shared" ca="1" si="8"/>
        <v>0</v>
      </c>
      <c r="AI28" s="35">
        <f t="shared" ca="1" si="9"/>
        <v>376000</v>
      </c>
      <c r="AJ28" s="49">
        <f t="shared" ca="1" si="10"/>
        <v>184.59</v>
      </c>
      <c r="AK28" s="50">
        <f t="shared" ca="1" si="10"/>
        <v>0</v>
      </c>
      <c r="AL28" s="50">
        <f t="shared" ca="1" si="10"/>
        <v>38.736000000000004</v>
      </c>
      <c r="AM28" s="50">
        <f t="shared" ca="1" si="10"/>
        <v>0</v>
      </c>
      <c r="AN28" s="50">
        <f t="shared" ca="1" si="10"/>
        <v>0</v>
      </c>
      <c r="AO28" s="50">
        <f t="shared" ca="1" si="10"/>
        <v>0</v>
      </c>
      <c r="AP28" s="51">
        <f t="shared" ca="1" si="10"/>
        <v>0</v>
      </c>
      <c r="AQ28" s="36">
        <f t="shared" ca="1" si="11"/>
        <v>223.32600000000002</v>
      </c>
      <c r="AR28" s="49">
        <f t="shared" ca="1" si="12"/>
        <v>1516.8752370117556</v>
      </c>
      <c r="AS28" s="50" t="str">
        <f t="shared" ca="1" si="12"/>
        <v/>
      </c>
      <c r="AT28" s="50">
        <f t="shared" ca="1" si="12"/>
        <v>2478.3147459727384</v>
      </c>
      <c r="AU28" s="50" t="str">
        <f t="shared" ca="1" si="12"/>
        <v/>
      </c>
      <c r="AV28" s="50" t="str">
        <f t="shared" ca="1" si="12"/>
        <v/>
      </c>
      <c r="AW28" s="50" t="str">
        <f t="shared" ca="1" si="12"/>
        <v/>
      </c>
      <c r="AX28" s="51" t="str">
        <f t="shared" ca="1" si="12"/>
        <v/>
      </c>
      <c r="AY28" s="52">
        <f t="shared" ca="1" si="12"/>
        <v>1683.6373731674769</v>
      </c>
      <c r="AZ28" s="37">
        <f t="shared" si="13"/>
        <v>1516.8752370117556</v>
      </c>
      <c r="BA28" s="37">
        <f t="shared" si="13"/>
        <v>5312.0849933598938</v>
      </c>
      <c r="BB28" s="37">
        <f t="shared" si="13"/>
        <v>2478.3147459727384</v>
      </c>
      <c r="BC28" s="37">
        <f t="shared" si="13"/>
        <v>4796.1630695443637</v>
      </c>
      <c r="BD28" s="37">
        <f t="shared" si="13"/>
        <v>4474.2729306487699</v>
      </c>
      <c r="BE28" s="37">
        <f t="shared" si="13"/>
        <v>12121.21212121212</v>
      </c>
      <c r="BF28" s="37">
        <f t="shared" si="13"/>
        <v>4662.0046620046624</v>
      </c>
      <c r="BG28" s="38">
        <f t="shared" si="28"/>
        <v>7</v>
      </c>
      <c r="BH28" s="38">
        <f t="shared" si="21"/>
        <v>0</v>
      </c>
      <c r="BI28" s="38">
        <f t="shared" si="22"/>
        <v>3</v>
      </c>
      <c r="BJ28" s="38">
        <f t="shared" si="23"/>
        <v>0</v>
      </c>
      <c r="BK28" s="38">
        <f t="shared" si="24"/>
        <v>0</v>
      </c>
      <c r="BL28" s="38">
        <f t="shared" si="25"/>
        <v>0</v>
      </c>
      <c r="BM28" s="38">
        <f t="shared" si="26"/>
        <v>0</v>
      </c>
    </row>
    <row r="29" spans="1:65" ht="15" thickBot="1">
      <c r="B29" s="3" t="s">
        <v>49</v>
      </c>
      <c r="C29" s="54">
        <v>0.95833333333333337</v>
      </c>
      <c r="D29" s="55">
        <v>0</v>
      </c>
      <c r="E29" s="181">
        <v>0.16400000000000001</v>
      </c>
      <c r="F29" s="181">
        <v>0.191</v>
      </c>
      <c r="G29" s="181">
        <v>0.315</v>
      </c>
      <c r="H29" s="181">
        <v>0.314</v>
      </c>
      <c r="I29" s="181">
        <v>0.25900000000000001</v>
      </c>
      <c r="J29" s="181">
        <v>4.2999999999999997E-2</v>
      </c>
      <c r="K29" s="181">
        <v>0.3</v>
      </c>
      <c r="L29" s="56">
        <f t="shared" ca="1" si="5"/>
        <v>0</v>
      </c>
      <c r="M29" s="57">
        <f t="shared" si="6"/>
        <v>0</v>
      </c>
      <c r="N29" s="58">
        <f t="shared" si="6"/>
        <v>0</v>
      </c>
      <c r="O29" s="58">
        <f t="shared" si="6"/>
        <v>0</v>
      </c>
      <c r="P29" s="58">
        <f t="shared" si="6"/>
        <v>0</v>
      </c>
      <c r="Q29" s="58">
        <f t="shared" si="6"/>
        <v>0</v>
      </c>
      <c r="R29" s="58">
        <f t="shared" si="6"/>
        <v>0</v>
      </c>
      <c r="S29" s="59">
        <f t="shared" si="6"/>
        <v>0</v>
      </c>
      <c r="T29" s="183">
        <f t="shared" ca="1" si="7"/>
        <v>0</v>
      </c>
      <c r="U29" s="242">
        <v>8000</v>
      </c>
      <c r="V29" s="242">
        <v>8000</v>
      </c>
      <c r="W29" s="242">
        <v>8000</v>
      </c>
      <c r="X29" s="242">
        <v>8000</v>
      </c>
      <c r="Y29" s="242">
        <v>8000</v>
      </c>
      <c r="Z29" s="242">
        <v>8000</v>
      </c>
      <c r="AA29" s="242">
        <v>8000</v>
      </c>
      <c r="AB29" s="182">
        <f t="shared" ca="1" si="8"/>
        <v>0</v>
      </c>
      <c r="AC29" s="65">
        <f t="shared" ca="1" si="8"/>
        <v>0</v>
      </c>
      <c r="AD29" s="65">
        <f t="shared" ca="1" si="8"/>
        <v>0</v>
      </c>
      <c r="AE29" s="65">
        <f t="shared" ca="1" si="8"/>
        <v>0</v>
      </c>
      <c r="AF29" s="65">
        <f t="shared" ca="1" si="8"/>
        <v>0</v>
      </c>
      <c r="AG29" s="65">
        <f t="shared" ca="1" si="8"/>
        <v>0</v>
      </c>
      <c r="AH29" s="66">
        <f t="shared" ca="1" si="8"/>
        <v>0</v>
      </c>
      <c r="AI29" s="35">
        <f t="shared" ca="1" si="9"/>
        <v>0</v>
      </c>
      <c r="AJ29" s="64">
        <f t="shared" ca="1" si="10"/>
        <v>0</v>
      </c>
      <c r="AK29" s="65">
        <f t="shared" ca="1" si="10"/>
        <v>0</v>
      </c>
      <c r="AL29" s="65">
        <f t="shared" ca="1" si="10"/>
        <v>0</v>
      </c>
      <c r="AM29" s="65">
        <f t="shared" ca="1" si="10"/>
        <v>0</v>
      </c>
      <c r="AN29" s="65">
        <f t="shared" ca="1" si="10"/>
        <v>0</v>
      </c>
      <c r="AO29" s="65">
        <f t="shared" ca="1" si="10"/>
        <v>0</v>
      </c>
      <c r="AP29" s="66">
        <f t="shared" ca="1" si="10"/>
        <v>0</v>
      </c>
      <c r="AQ29" s="36">
        <f t="shared" ca="1" si="11"/>
        <v>0</v>
      </c>
      <c r="AR29" s="64" t="str">
        <f t="shared" ca="1" si="12"/>
        <v/>
      </c>
      <c r="AS29" s="65" t="str">
        <f t="shared" ca="1" si="12"/>
        <v/>
      </c>
      <c r="AT29" s="65" t="str">
        <f t="shared" ca="1" si="12"/>
        <v/>
      </c>
      <c r="AU29" s="65" t="str">
        <f t="shared" ca="1" si="12"/>
        <v/>
      </c>
      <c r="AV29" s="65" t="str">
        <f t="shared" ca="1" si="12"/>
        <v/>
      </c>
      <c r="AW29" s="65" t="str">
        <f t="shared" ca="1" si="12"/>
        <v/>
      </c>
      <c r="AX29" s="66" t="str">
        <f t="shared" ca="1" si="12"/>
        <v/>
      </c>
      <c r="AY29" s="67" t="str">
        <f t="shared" ca="1" si="12"/>
        <v/>
      </c>
      <c r="AZ29" s="37">
        <f t="shared" si="13"/>
        <v>8130.0813008130071</v>
      </c>
      <c r="BA29" s="37">
        <f t="shared" si="13"/>
        <v>6980.8027923211166</v>
      </c>
      <c r="BB29" s="37">
        <f t="shared" si="13"/>
        <v>4232.8042328042329</v>
      </c>
      <c r="BC29" s="37">
        <f t="shared" si="13"/>
        <v>4246.2845010615711</v>
      </c>
      <c r="BD29" s="37">
        <f t="shared" si="13"/>
        <v>5148.0051480051479</v>
      </c>
      <c r="BE29" s="37">
        <f t="shared" si="13"/>
        <v>31007.751937984496</v>
      </c>
      <c r="BF29" s="37">
        <f t="shared" si="13"/>
        <v>4444.4444444444443</v>
      </c>
      <c r="BG29" s="38">
        <f t="shared" ref="BG29" si="29">VLOOKUP(AZ29,$BO$2:$BP$10,2,TRUE)</f>
        <v>0</v>
      </c>
      <c r="BH29" s="38">
        <f t="shared" ref="BH29" si="30">VLOOKUP(BA29,$BO$2:$BP$10,2,TRUE)</f>
        <v>0</v>
      </c>
      <c r="BI29" s="38">
        <f t="shared" ref="BI29" si="31">VLOOKUP(BB29,$BO$2:$BP$10,2,TRUE)</f>
        <v>0</v>
      </c>
      <c r="BJ29" s="38">
        <f t="shared" ref="BJ29" si="32">VLOOKUP(BC29,$BO$2:$BP$10,2,TRUE)</f>
        <v>0</v>
      </c>
      <c r="BK29" s="38">
        <f t="shared" ref="BK29" si="33">VLOOKUP(BD29,$BO$2:$BP$10,2,TRUE)</f>
        <v>0</v>
      </c>
      <c r="BL29" s="38">
        <f t="shared" ref="BL29" si="34">VLOOKUP(BE29,$BO$2:$BP$10,2,TRUE)</f>
        <v>0</v>
      </c>
      <c r="BM29" s="38">
        <f t="shared" ref="BM29" si="35">VLOOKUP(BF29,$BO$2:$BP$10,2,TRUE)</f>
        <v>0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36">SUM(M6:M29)</f>
        <v>17</v>
      </c>
      <c r="N30" s="70">
        <f t="shared" si="36"/>
        <v>13</v>
      </c>
      <c r="O30" s="70">
        <f t="shared" si="36"/>
        <v>9</v>
      </c>
      <c r="P30" s="70">
        <f t="shared" si="36"/>
        <v>13</v>
      </c>
      <c r="Q30" s="70">
        <f t="shared" si="36"/>
        <v>3</v>
      </c>
      <c r="R30" s="70">
        <f t="shared" si="36"/>
        <v>3</v>
      </c>
      <c r="S30" s="70">
        <f t="shared" si="36"/>
        <v>9</v>
      </c>
      <c r="T30" s="71">
        <f t="shared" ca="1" si="36"/>
        <v>297</v>
      </c>
      <c r="U30" s="68"/>
      <c r="V30" s="68"/>
      <c r="W30" s="68"/>
      <c r="X30" s="68"/>
      <c r="Y30" s="68"/>
      <c r="Z30" s="68"/>
      <c r="AA30" s="68"/>
      <c r="AB30" s="70">
        <f t="shared" ref="AB30:AQ30" ca="1" si="37">SUM(AB6:AB29)</f>
        <v>930000</v>
      </c>
      <c r="AC30" s="70">
        <f t="shared" ca="1" si="37"/>
        <v>476000</v>
      </c>
      <c r="AD30" s="70">
        <f t="shared" ca="1" si="37"/>
        <v>348000</v>
      </c>
      <c r="AE30" s="70">
        <f t="shared" ca="1" si="37"/>
        <v>476000</v>
      </c>
      <c r="AF30" s="70">
        <f t="shared" ca="1" si="37"/>
        <v>96000</v>
      </c>
      <c r="AG30" s="70">
        <f t="shared" ca="1" si="37"/>
        <v>120000</v>
      </c>
      <c r="AH30" s="70">
        <f t="shared" ca="1" si="37"/>
        <v>510000</v>
      </c>
      <c r="AI30" s="71">
        <f t="shared" ca="1" si="37"/>
        <v>2956000</v>
      </c>
      <c r="AJ30" s="70">
        <f t="shared" ca="1" si="37"/>
        <v>513.92999999999995</v>
      </c>
      <c r="AK30" s="70">
        <f t="shared" ca="1" si="37"/>
        <v>278.49599999999998</v>
      </c>
      <c r="AL30" s="70">
        <f t="shared" ca="1" si="37"/>
        <v>144.36000000000001</v>
      </c>
      <c r="AM30" s="70">
        <f t="shared" ca="1" si="37"/>
        <v>236.01599999999999</v>
      </c>
      <c r="AN30" s="70">
        <f t="shared" ca="1" si="37"/>
        <v>40.464000000000006</v>
      </c>
      <c r="AO30" s="70">
        <f t="shared" ca="1" si="37"/>
        <v>48.690000000000005</v>
      </c>
      <c r="AP30" s="70">
        <f t="shared" ca="1" si="37"/>
        <v>188.01</v>
      </c>
      <c r="AQ30" s="71">
        <f t="shared" ca="1" si="37"/>
        <v>1449.9659999999999</v>
      </c>
      <c r="AR30" s="70">
        <f t="shared" ref="AR30:AY30" ca="1" si="38">AB30/AJ30</f>
        <v>1809.5849629326954</v>
      </c>
      <c r="AS30" s="70">
        <f t="shared" ca="1" si="38"/>
        <v>1709.1807422727795</v>
      </c>
      <c r="AT30" s="70">
        <f t="shared" ca="1" si="38"/>
        <v>2410.6400665004153</v>
      </c>
      <c r="AU30" s="70">
        <f t="shared" ca="1" si="38"/>
        <v>2016.8124194969832</v>
      </c>
      <c r="AV30" s="70">
        <f t="shared" ca="1" si="38"/>
        <v>2372.4792408066428</v>
      </c>
      <c r="AW30" s="70">
        <f t="shared" ca="1" si="38"/>
        <v>2464.5717806531111</v>
      </c>
      <c r="AX30" s="70">
        <f t="shared" ca="1" si="38"/>
        <v>2712.6216690601564</v>
      </c>
      <c r="AY30" s="72">
        <f t="shared" ca="1" si="38"/>
        <v>2038.6684929163857</v>
      </c>
      <c r="AZ30" s="73"/>
      <c r="BA30" s="73"/>
      <c r="BB30" s="73"/>
      <c r="BC30" s="73"/>
      <c r="BD30" s="73"/>
      <c r="BE30" s="73"/>
      <c r="BF30" s="73"/>
    </row>
    <row r="31" spans="1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232500</v>
      </c>
      <c r="AC31" s="80">
        <f ca="1">AC30/4</f>
        <v>119000</v>
      </c>
      <c r="AD31" s="68"/>
      <c r="AE31" s="68"/>
      <c r="AF31" s="68"/>
      <c r="AG31" s="68"/>
      <c r="AH31" s="80">
        <f ca="1">AH30/4</f>
        <v>127500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76" t="s">
        <v>26</v>
      </c>
      <c r="E32" s="99">
        <v>2000000</v>
      </c>
      <c r="F32" s="7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816.18599999999992</v>
      </c>
      <c r="AR32" s="68"/>
      <c r="AS32" s="68"/>
      <c r="AT32" s="68"/>
      <c r="AU32" s="68"/>
      <c r="AV32" s="68"/>
      <c r="AW32" s="68"/>
      <c r="AX32" s="68"/>
      <c r="AY32" s="81">
        <f ca="1">AI30</f>
        <v>2956000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3"/>
      <c r="C33" s="68"/>
      <c r="D33" s="230" t="s">
        <v>31</v>
      </c>
      <c r="E33" s="78">
        <f ca="1">AI30/AQ30</f>
        <v>2038.6684929163857</v>
      </c>
      <c r="F33" s="82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0.56290009558844822</v>
      </c>
      <c r="AR33" s="68"/>
      <c r="AS33" s="68"/>
      <c r="AT33" s="68"/>
      <c r="AU33" s="68"/>
      <c r="AV33" s="68"/>
      <c r="AW33" s="68"/>
      <c r="AX33" s="68"/>
      <c r="AY33" s="84">
        <f ca="1">E32-AY32</f>
        <v>-956000</v>
      </c>
      <c r="AZ33" s="73">
        <f ca="1">AQ30*70%</f>
        <v>1014.9761999999998</v>
      </c>
      <c r="BA33" s="73">
        <v>1091.3363999999999</v>
      </c>
      <c r="BB33" s="73">
        <f ca="1">BA33+AZ33</f>
        <v>2106.3125999999997</v>
      </c>
      <c r="BC33" s="73">
        <f ca="1">AY32</f>
        <v>2956000</v>
      </c>
      <c r="BD33" s="73">
        <f ca="1">BC33/BB33</f>
        <v>1403.4004259386761</v>
      </c>
      <c r="BE33" s="73"/>
      <c r="BF33" s="73"/>
    </row>
    <row r="34" spans="1:78" ht="15" thickBot="1">
      <c r="B34" s="3"/>
      <c r="C34" s="68"/>
      <c r="D34" s="230" t="s">
        <v>32</v>
      </c>
      <c r="E34" s="85">
        <f ca="1">E33*3</f>
        <v>6116.0054787491572</v>
      </c>
      <c r="F34" s="86"/>
      <c r="G34" s="68"/>
      <c r="H34" s="68"/>
      <c r="I34" s="68"/>
      <c r="J34" s="68"/>
      <c r="K34" s="68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/>
      <c r="BA34" s="73"/>
      <c r="BB34" s="73"/>
      <c r="BC34" s="118"/>
      <c r="BD34" s="73"/>
      <c r="BE34" s="73"/>
      <c r="BF34" s="73"/>
    </row>
    <row r="35" spans="1:78" ht="15" thickBot="1">
      <c r="B35" s="88"/>
      <c r="C35" s="89"/>
      <c r="D35" s="90"/>
      <c r="E35" s="91"/>
      <c r="F35" s="92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7" spans="1:78">
      <c r="AY37" s="94"/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78">
      <c r="T39" s="111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9" priority="1" operator="containsText" text="Paid">
      <formula>NOT(ISERROR(SEARCH("Paid",B6)))</formula>
    </cfRule>
    <cfRule type="containsText" dxfId="8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Z44"/>
  <sheetViews>
    <sheetView topLeftCell="C1" zoomScale="50" zoomScaleNormal="50" workbookViewId="0">
      <selection activeCell="C1" sqref="A1:XFD1048576"/>
    </sheetView>
  </sheetViews>
  <sheetFormatPr defaultRowHeight="14.5"/>
  <cols>
    <col min="1" max="1" width="12.08984375" bestFit="1" customWidth="1"/>
    <col min="4" max="4" width="13.7265625" bestFit="1" customWidth="1"/>
    <col min="8" max="11" width="4.7265625" bestFit="1" customWidth="1"/>
    <col min="12" max="12" width="11.90625" bestFit="1" customWidth="1"/>
    <col min="13" max="13" width="13.7265625" hidden="1" customWidth="1"/>
    <col min="14" max="14" width="6" hidden="1" customWidth="1"/>
    <col min="15" max="15" width="5.1796875" hidden="1" customWidth="1"/>
    <col min="16" max="16" width="6.08984375" hidden="1" customWidth="1"/>
    <col min="17" max="17" width="5.26953125" hidden="1" customWidth="1"/>
    <col min="18" max="19" width="4.7265625" hidden="1" customWidth="1"/>
    <col min="20" max="20" width="9.6328125" bestFit="1" customWidth="1"/>
    <col min="21" max="23" width="8.26953125" bestFit="1" customWidth="1"/>
    <col min="24" max="24" width="8.453125" bestFit="1" customWidth="1"/>
    <col min="25" max="27" width="8.26953125" bestFit="1" customWidth="1"/>
    <col min="28" max="28" width="5.1796875" hidden="1" customWidth="1"/>
    <col min="29" max="31" width="8.54296875" hidden="1" customWidth="1"/>
    <col min="32" max="32" width="5.26953125" hidden="1" customWidth="1"/>
    <col min="33" max="33" width="8.54296875" hidden="1" customWidth="1"/>
    <col min="34" max="34" width="4.7265625" hidden="1" customWidth="1"/>
    <col min="35" max="35" width="11" bestFit="1" customWidth="1"/>
    <col min="36" max="36" width="5.1796875" hidden="1" customWidth="1"/>
    <col min="37" max="37" width="6" hidden="1" customWidth="1"/>
    <col min="38" max="38" width="5.1796875" hidden="1" customWidth="1"/>
    <col min="39" max="39" width="6.08984375" hidden="1" customWidth="1"/>
    <col min="40" max="40" width="5.26953125" hidden="1" customWidth="1"/>
    <col min="41" max="42" width="4.7265625" hidden="1" customWidth="1"/>
    <col min="43" max="43" width="17" bestFit="1" customWidth="1"/>
    <col min="44" max="44" width="7.1796875" hidden="1" customWidth="1"/>
    <col min="45" max="45" width="7.54296875" hidden="1" customWidth="1"/>
    <col min="46" max="47" width="6.54296875" hidden="1" customWidth="1"/>
    <col min="48" max="48" width="7.1796875" hidden="1" customWidth="1"/>
    <col min="49" max="49" width="7.54296875" hidden="1" customWidth="1"/>
    <col min="50" max="50" width="7.1796875" hidden="1" customWidth="1"/>
    <col min="51" max="51" width="15.36328125" bestFit="1" customWidth="1"/>
    <col min="52" max="52" width="10" bestFit="1" customWidth="1"/>
    <col min="53" max="53" width="9.81640625" bestFit="1" customWidth="1"/>
    <col min="54" max="54" width="12.7265625" bestFit="1" customWidth="1"/>
    <col min="55" max="55" width="11.36328125" bestFit="1" customWidth="1"/>
    <col min="56" max="58" width="9.54296875" bestFit="1" customWidth="1"/>
  </cols>
  <sheetData>
    <row r="1" spans="1:78">
      <c r="A1" s="275">
        <v>43525</v>
      </c>
      <c r="B1" s="276" t="s">
        <v>66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  <c r="BD1" s="277"/>
      <c r="BE1" s="277"/>
      <c r="BF1" s="277"/>
      <c r="BG1" s="277"/>
      <c r="BH1" s="277"/>
      <c r="BI1" s="277"/>
      <c r="BJ1" s="277"/>
      <c r="BK1" s="277"/>
      <c r="BL1" s="277"/>
      <c r="BM1" s="277"/>
    </row>
    <row r="2" spans="1:78" ht="15" thickBot="1">
      <c r="A2" s="275"/>
      <c r="B2" s="276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277"/>
      <c r="BG2" s="277"/>
      <c r="BH2" s="277"/>
      <c r="BI2" s="277"/>
      <c r="BJ2" s="277"/>
      <c r="BK2" s="277"/>
      <c r="BL2" s="277"/>
      <c r="BM2" s="277"/>
      <c r="BO2" s="1">
        <v>1</v>
      </c>
      <c r="BP2">
        <v>7</v>
      </c>
    </row>
    <row r="3" spans="1:78" ht="15" thickBot="1">
      <c r="A3" s="2">
        <f>DAY(DATE(YEAR(A1),MONTH(A1)+1,1)-1)</f>
        <v>31</v>
      </c>
      <c r="B3" s="3"/>
      <c r="C3" s="278" t="s">
        <v>0</v>
      </c>
      <c r="D3" s="279"/>
      <c r="E3" s="280" t="s">
        <v>1</v>
      </c>
      <c r="F3" s="281"/>
      <c r="G3" s="281"/>
      <c r="H3" s="281"/>
      <c r="I3" s="281"/>
      <c r="J3" s="281"/>
      <c r="K3" s="282"/>
      <c r="L3" s="4" t="s">
        <v>2</v>
      </c>
      <c r="M3" s="283" t="s">
        <v>3</v>
      </c>
      <c r="N3" s="284"/>
      <c r="O3" s="284"/>
      <c r="P3" s="284"/>
      <c r="Q3" s="284"/>
      <c r="R3" s="284"/>
      <c r="S3" s="284"/>
      <c r="T3" s="285" t="s">
        <v>4</v>
      </c>
      <c r="U3" s="288" t="s">
        <v>5</v>
      </c>
      <c r="V3" s="288"/>
      <c r="W3" s="288"/>
      <c r="X3" s="288"/>
      <c r="Y3" s="288"/>
      <c r="Z3" s="288"/>
      <c r="AA3" s="289"/>
      <c r="AB3" s="262" t="s">
        <v>6</v>
      </c>
      <c r="AC3" s="263"/>
      <c r="AD3" s="263"/>
      <c r="AE3" s="263"/>
      <c r="AF3" s="263"/>
      <c r="AG3" s="263"/>
      <c r="AH3" s="263"/>
      <c r="AI3" s="290" t="s">
        <v>7</v>
      </c>
      <c r="AJ3" s="263" t="s">
        <v>8</v>
      </c>
      <c r="AK3" s="263"/>
      <c r="AL3" s="263"/>
      <c r="AM3" s="263"/>
      <c r="AN3" s="263"/>
      <c r="AO3" s="263"/>
      <c r="AP3" s="263"/>
      <c r="AQ3" s="260" t="s">
        <v>9</v>
      </c>
      <c r="AR3" s="263" t="s">
        <v>10</v>
      </c>
      <c r="AS3" s="263"/>
      <c r="AT3" s="263"/>
      <c r="AU3" s="263"/>
      <c r="AV3" s="263"/>
      <c r="AW3" s="263"/>
      <c r="AX3" s="263"/>
      <c r="AY3" s="260" t="s">
        <v>11</v>
      </c>
      <c r="AZ3" s="262" t="s">
        <v>12</v>
      </c>
      <c r="BA3" s="263"/>
      <c r="BB3" s="263"/>
      <c r="BC3" s="263"/>
      <c r="BD3" s="263"/>
      <c r="BE3" s="263"/>
      <c r="BF3" s="264"/>
      <c r="BG3" s="265" t="s">
        <v>13</v>
      </c>
      <c r="BH3" s="266"/>
      <c r="BI3" s="266"/>
      <c r="BJ3" s="266"/>
      <c r="BK3" s="266"/>
      <c r="BL3" s="266"/>
      <c r="BM3" s="267"/>
      <c r="BO3">
        <v>1500</v>
      </c>
      <c r="BP3">
        <v>0</v>
      </c>
    </row>
    <row r="4" spans="1:78" ht="15" thickBot="1">
      <c r="B4" s="3"/>
      <c r="C4" s="230"/>
      <c r="D4" s="231"/>
      <c r="E4" s="230"/>
      <c r="F4" s="231"/>
      <c r="G4" s="231"/>
      <c r="H4" s="231"/>
      <c r="I4" s="231"/>
      <c r="J4" s="231"/>
      <c r="K4" s="232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86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91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61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61"/>
      <c r="AZ4" s="271" t="s">
        <v>14</v>
      </c>
      <c r="BA4" s="272"/>
      <c r="BB4" s="272"/>
      <c r="BC4" s="272"/>
      <c r="BD4" s="272"/>
      <c r="BE4" s="272"/>
      <c r="BF4" s="273"/>
      <c r="BG4" s="268"/>
      <c r="BH4" s="269"/>
      <c r="BI4" s="269"/>
      <c r="BJ4" s="269"/>
      <c r="BK4" s="269"/>
      <c r="BL4" s="269"/>
      <c r="BM4" s="270"/>
      <c r="BO4">
        <f>BO3+1000</f>
        <v>2500</v>
      </c>
      <c r="BP4">
        <v>0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99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92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61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61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 t="shared" ref="BO5:BO10" si="4">BO4+1000</f>
        <v>3500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1">
        <v>7.3999999999999996E-2</v>
      </c>
      <c r="F6" s="181">
        <v>6.4000000000000001E-2</v>
      </c>
      <c r="G6" s="181">
        <v>7.3999999999999996E-2</v>
      </c>
      <c r="H6" s="181">
        <v>0.112</v>
      </c>
      <c r="I6" s="181">
        <v>9.6000000000000002E-2</v>
      </c>
      <c r="J6" s="181">
        <v>0.18099999999999999</v>
      </c>
      <c r="K6" s="181">
        <v>0.379</v>
      </c>
      <c r="L6" s="24">
        <f t="shared" ref="L6:L29" ca="1" si="5">T6*6</f>
        <v>588</v>
      </c>
      <c r="M6" s="25">
        <f t="shared" ref="M6:S29" si="6">BG6</f>
        <v>0</v>
      </c>
      <c r="N6" s="26">
        <f t="shared" si="6"/>
        <v>0</v>
      </c>
      <c r="O6" s="26">
        <f t="shared" si="6"/>
        <v>0</v>
      </c>
      <c r="P6" s="26">
        <f t="shared" si="6"/>
        <v>7</v>
      </c>
      <c r="Q6" s="26">
        <f t="shared" si="6"/>
        <v>0</v>
      </c>
      <c r="R6" s="26">
        <f t="shared" si="6"/>
        <v>7</v>
      </c>
      <c r="S6" s="27">
        <f t="shared" si="6"/>
        <v>7</v>
      </c>
      <c r="T6" s="187">
        <f t="shared" ref="T6:T29" ca="1" si="7">IFERROR(M6*M$4+N6*N$4+O6*O$4+P6*P$4+Q6*Q$4+R6*R$4+S6*S$4,"0")</f>
        <v>98</v>
      </c>
      <c r="U6" s="243">
        <v>1000</v>
      </c>
      <c r="V6" s="243">
        <v>1000</v>
      </c>
      <c r="W6" s="243">
        <v>1000</v>
      </c>
      <c r="X6" s="243">
        <v>1000</v>
      </c>
      <c r="Y6" s="243">
        <v>1000</v>
      </c>
      <c r="Z6" s="243">
        <v>1000</v>
      </c>
      <c r="AA6" s="243">
        <v>1000</v>
      </c>
      <c r="AB6" s="186">
        <f t="shared" ref="AB6:AH29" ca="1" si="8">M6*U6*AB$4</f>
        <v>0</v>
      </c>
      <c r="AC6" s="33">
        <f t="shared" ca="1" si="8"/>
        <v>0</v>
      </c>
      <c r="AD6" s="33">
        <f t="shared" ca="1" si="8"/>
        <v>0</v>
      </c>
      <c r="AE6" s="33">
        <f t="shared" ca="1" si="8"/>
        <v>28000</v>
      </c>
      <c r="AF6" s="33">
        <f t="shared" ca="1" si="8"/>
        <v>0</v>
      </c>
      <c r="AG6" s="33">
        <f t="shared" ca="1" si="8"/>
        <v>35000</v>
      </c>
      <c r="AH6" s="34">
        <f t="shared" ca="1" si="8"/>
        <v>35000</v>
      </c>
      <c r="AI6" s="35">
        <f t="shared" ref="AI6:AI29" ca="1" si="9">IFERROR(SUM(AB6:AH6),"")</f>
        <v>98000</v>
      </c>
      <c r="AJ6" s="32">
        <f t="shared" ref="AJ6:AP29" ca="1" si="10">M6*AJ$4*60/$L$4*E6</f>
        <v>0</v>
      </c>
      <c r="AK6" s="33">
        <f t="shared" ca="1" si="10"/>
        <v>0</v>
      </c>
      <c r="AL6" s="33">
        <f t="shared" ca="1" si="10"/>
        <v>0</v>
      </c>
      <c r="AM6" s="33">
        <f t="shared" ca="1" si="10"/>
        <v>18.815999999999999</v>
      </c>
      <c r="AN6" s="33">
        <f t="shared" ca="1" si="10"/>
        <v>0</v>
      </c>
      <c r="AO6" s="33">
        <f t="shared" ca="1" si="10"/>
        <v>38.01</v>
      </c>
      <c r="AP6" s="34">
        <f t="shared" ca="1" si="10"/>
        <v>79.59</v>
      </c>
      <c r="AQ6" s="36">
        <f t="shared" ref="AQ6:AQ29" ca="1" si="11">IFERROR(SUM(AJ6:AP6),"")</f>
        <v>136.416</v>
      </c>
      <c r="AR6" s="32" t="str">
        <f t="shared" ref="AR6:AY29" ca="1" si="12">IFERROR(AB6/AJ6,"")</f>
        <v/>
      </c>
      <c r="AS6" s="33" t="str">
        <f t="shared" ca="1" si="12"/>
        <v/>
      </c>
      <c r="AT6" s="33" t="str">
        <f t="shared" ca="1" si="12"/>
        <v/>
      </c>
      <c r="AU6" s="33">
        <f t="shared" ca="1" si="12"/>
        <v>1488.0952380952381</v>
      </c>
      <c r="AV6" s="33" t="str">
        <f t="shared" ca="1" si="12"/>
        <v/>
      </c>
      <c r="AW6" s="33">
        <f t="shared" ca="1" si="12"/>
        <v>920.81031307550654</v>
      </c>
      <c r="AX6" s="34">
        <f t="shared" ca="1" si="12"/>
        <v>439.75373790677219</v>
      </c>
      <c r="AY6" s="36">
        <f t="shared" ca="1" si="12"/>
        <v>718.39080459770116</v>
      </c>
      <c r="AZ6" s="37">
        <f t="shared" ref="AZ6:BF29" si="13">IFERROR(U6/6/E6,"0")</f>
        <v>2252.2522522522522</v>
      </c>
      <c r="BA6" s="37">
        <f t="shared" si="13"/>
        <v>2604.1666666666665</v>
      </c>
      <c r="BB6" s="37">
        <f t="shared" si="13"/>
        <v>2252.2522522522522</v>
      </c>
      <c r="BC6" s="37">
        <f t="shared" si="13"/>
        <v>1488.0952380952381</v>
      </c>
      <c r="BD6" s="37">
        <f t="shared" si="13"/>
        <v>1736.1111111111111</v>
      </c>
      <c r="BE6" s="37">
        <f t="shared" si="13"/>
        <v>920.81031307550643</v>
      </c>
      <c r="BF6" s="37">
        <f t="shared" si="13"/>
        <v>439.75373790677219</v>
      </c>
      <c r="BG6" s="38">
        <f t="shared" ref="BG6:BM6" si="14">VLOOKUP(AZ6,$BO$2:$BP$10,2,TRUE)</f>
        <v>0</v>
      </c>
      <c r="BH6" s="38">
        <f t="shared" si="14"/>
        <v>0</v>
      </c>
      <c r="BI6" s="38">
        <f t="shared" si="14"/>
        <v>0</v>
      </c>
      <c r="BJ6" s="38">
        <f t="shared" si="14"/>
        <v>7</v>
      </c>
      <c r="BK6" s="38">
        <f t="shared" si="14"/>
        <v>0</v>
      </c>
      <c r="BL6" s="38">
        <f t="shared" si="14"/>
        <v>7</v>
      </c>
      <c r="BM6" s="38">
        <f t="shared" si="14"/>
        <v>7</v>
      </c>
      <c r="BO6">
        <f t="shared" si="4"/>
        <v>4500</v>
      </c>
      <c r="BP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0.11899999999999999</v>
      </c>
      <c r="F7" s="181">
        <v>2.8000000000000001E-2</v>
      </c>
      <c r="G7" s="181">
        <v>5.5E-2</v>
      </c>
      <c r="H7" s="181">
        <v>0.10199999999999999</v>
      </c>
      <c r="I7" s="181">
        <v>3.7999999999999999E-2</v>
      </c>
      <c r="J7" s="181">
        <v>8.6999999999999994E-2</v>
      </c>
      <c r="K7" s="181">
        <v>0.13800000000000001</v>
      </c>
      <c r="L7" s="41">
        <f t="shared" ca="1" si="5"/>
        <v>0</v>
      </c>
      <c r="M7" s="42">
        <f t="shared" si="6"/>
        <v>0</v>
      </c>
      <c r="N7" s="43">
        <f t="shared" si="6"/>
        <v>0</v>
      </c>
      <c r="O7" s="43">
        <f t="shared" si="6"/>
        <v>0</v>
      </c>
      <c r="P7" s="43">
        <f t="shared" si="6"/>
        <v>0</v>
      </c>
      <c r="Q7" s="43">
        <f t="shared" si="6"/>
        <v>0</v>
      </c>
      <c r="R7" s="43">
        <f t="shared" si="6"/>
        <v>0</v>
      </c>
      <c r="S7" s="44">
        <f t="shared" si="6"/>
        <v>0</v>
      </c>
      <c r="T7" s="185">
        <f t="shared" ca="1" si="7"/>
        <v>0</v>
      </c>
      <c r="U7" s="52">
        <v>1000</v>
      </c>
      <c r="V7" s="52">
        <v>1000</v>
      </c>
      <c r="W7" s="52">
        <v>1000</v>
      </c>
      <c r="X7" s="52">
        <v>1000</v>
      </c>
      <c r="Y7" s="52">
        <v>1000</v>
      </c>
      <c r="Z7" s="52">
        <v>1000</v>
      </c>
      <c r="AA7" s="52">
        <v>1000</v>
      </c>
      <c r="AB7" s="184">
        <f t="shared" ca="1" si="8"/>
        <v>0</v>
      </c>
      <c r="AC7" s="50">
        <f t="shared" ca="1" si="8"/>
        <v>0</v>
      </c>
      <c r="AD7" s="50">
        <f t="shared" ca="1" si="8"/>
        <v>0</v>
      </c>
      <c r="AE7" s="50">
        <f t="shared" ca="1" si="8"/>
        <v>0</v>
      </c>
      <c r="AF7" s="50">
        <f t="shared" ca="1" si="8"/>
        <v>0</v>
      </c>
      <c r="AG7" s="50">
        <f t="shared" ca="1" si="8"/>
        <v>0</v>
      </c>
      <c r="AH7" s="51">
        <f t="shared" ca="1" si="8"/>
        <v>0</v>
      </c>
      <c r="AI7" s="35">
        <f t="shared" ca="1" si="9"/>
        <v>0</v>
      </c>
      <c r="AJ7" s="49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1">
        <f t="shared" ca="1" si="10"/>
        <v>0</v>
      </c>
      <c r="AQ7" s="36">
        <f t="shared" ca="1" si="11"/>
        <v>0</v>
      </c>
      <c r="AR7" s="49" t="str">
        <f t="shared" ca="1" si="12"/>
        <v/>
      </c>
      <c r="AS7" s="50" t="str">
        <f t="shared" ca="1" si="12"/>
        <v/>
      </c>
      <c r="AT7" s="50" t="str">
        <f t="shared" ca="1" si="12"/>
        <v/>
      </c>
      <c r="AU7" s="50" t="str">
        <f t="shared" ca="1" si="12"/>
        <v/>
      </c>
      <c r="AV7" s="50" t="str">
        <f t="shared" ca="1" si="12"/>
        <v/>
      </c>
      <c r="AW7" s="50" t="str">
        <f t="shared" ca="1" si="12"/>
        <v/>
      </c>
      <c r="AX7" s="51" t="str">
        <f t="shared" ca="1" si="12"/>
        <v/>
      </c>
      <c r="AY7" s="52" t="str">
        <f t="shared" ca="1" si="12"/>
        <v/>
      </c>
      <c r="AZ7" s="37">
        <f t="shared" si="13"/>
        <v>1400.5602240896358</v>
      </c>
      <c r="BA7" s="37">
        <f t="shared" si="13"/>
        <v>5952.3809523809523</v>
      </c>
      <c r="BB7" s="37">
        <f t="shared" si="13"/>
        <v>3030.30303030303</v>
      </c>
      <c r="BC7" s="37">
        <f t="shared" si="13"/>
        <v>1633.9869281045751</v>
      </c>
      <c r="BD7" s="37">
        <f t="shared" si="13"/>
        <v>4385.9649122807014</v>
      </c>
      <c r="BE7" s="37">
        <f t="shared" si="13"/>
        <v>1915.7088122605364</v>
      </c>
      <c r="BF7" s="37">
        <f t="shared" si="13"/>
        <v>1207.7294685990337</v>
      </c>
      <c r="BG7" s="238"/>
      <c r="BH7" s="238"/>
      <c r="BI7" s="238"/>
      <c r="BJ7" s="238"/>
      <c r="BK7" s="238"/>
      <c r="BL7" s="238"/>
      <c r="BM7" s="238"/>
      <c r="BO7">
        <f t="shared" si="4"/>
        <v>5500</v>
      </c>
      <c r="BP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1E-3</v>
      </c>
      <c r="F8" s="181">
        <v>1E-3</v>
      </c>
      <c r="G8" s="181">
        <v>5.0000000000000001E-3</v>
      </c>
      <c r="H8" s="181">
        <v>0</v>
      </c>
      <c r="I8" s="181">
        <v>3.0000000000000001E-3</v>
      </c>
      <c r="J8" s="181">
        <v>1.7000000000000001E-2</v>
      </c>
      <c r="K8" s="181">
        <v>0</v>
      </c>
      <c r="L8" s="41">
        <f t="shared" ca="1" si="5"/>
        <v>0</v>
      </c>
      <c r="M8" s="42">
        <f t="shared" si="6"/>
        <v>0</v>
      </c>
      <c r="N8" s="43">
        <f t="shared" si="6"/>
        <v>0</v>
      </c>
      <c r="O8" s="43">
        <f t="shared" si="6"/>
        <v>0</v>
      </c>
      <c r="P8" s="43">
        <f t="shared" si="6"/>
        <v>0</v>
      </c>
      <c r="Q8" s="43">
        <f t="shared" si="6"/>
        <v>0</v>
      </c>
      <c r="R8" s="43">
        <f t="shared" si="6"/>
        <v>0</v>
      </c>
      <c r="S8" s="44">
        <f t="shared" si="6"/>
        <v>0</v>
      </c>
      <c r="T8" s="185">
        <f t="shared" ca="1" si="7"/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184">
        <f t="shared" ca="1" si="8"/>
        <v>0</v>
      </c>
      <c r="AC8" s="50">
        <f t="shared" ca="1" si="8"/>
        <v>0</v>
      </c>
      <c r="AD8" s="50">
        <f t="shared" ca="1" si="8"/>
        <v>0</v>
      </c>
      <c r="AE8" s="50">
        <f t="shared" ca="1" si="8"/>
        <v>0</v>
      </c>
      <c r="AF8" s="50">
        <f t="shared" ca="1" si="8"/>
        <v>0</v>
      </c>
      <c r="AG8" s="50">
        <f t="shared" ca="1" si="8"/>
        <v>0</v>
      </c>
      <c r="AH8" s="51">
        <f t="shared" ca="1" si="8"/>
        <v>0</v>
      </c>
      <c r="AI8" s="35">
        <f t="shared" ca="1" si="9"/>
        <v>0</v>
      </c>
      <c r="AJ8" s="49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1">
        <f t="shared" ca="1" si="10"/>
        <v>0</v>
      </c>
      <c r="AQ8" s="36">
        <f t="shared" ca="1" si="11"/>
        <v>0</v>
      </c>
      <c r="AR8" s="49" t="str">
        <f t="shared" ca="1" si="12"/>
        <v/>
      </c>
      <c r="AS8" s="50" t="str">
        <f t="shared" ca="1" si="12"/>
        <v/>
      </c>
      <c r="AT8" s="50" t="str">
        <f t="shared" ca="1" si="12"/>
        <v/>
      </c>
      <c r="AU8" s="50" t="str">
        <f t="shared" ca="1" si="12"/>
        <v/>
      </c>
      <c r="AV8" s="50" t="str">
        <f t="shared" ca="1" si="12"/>
        <v/>
      </c>
      <c r="AW8" s="50" t="str">
        <f t="shared" ca="1" si="12"/>
        <v/>
      </c>
      <c r="AX8" s="51" t="str">
        <f t="shared" ca="1" si="12"/>
        <v/>
      </c>
      <c r="AY8" s="52" t="str">
        <f t="shared" ca="1" si="12"/>
        <v/>
      </c>
      <c r="AZ8" s="37">
        <f t="shared" si="13"/>
        <v>0</v>
      </c>
      <c r="BA8" s="37">
        <f t="shared" si="13"/>
        <v>0</v>
      </c>
      <c r="BB8" s="37">
        <f t="shared" si="13"/>
        <v>0</v>
      </c>
      <c r="BC8" s="37" t="str">
        <f t="shared" si="13"/>
        <v>0</v>
      </c>
      <c r="BD8" s="37">
        <f t="shared" si="13"/>
        <v>0</v>
      </c>
      <c r="BE8" s="37">
        <f t="shared" si="13"/>
        <v>0</v>
      </c>
      <c r="BF8" s="37" t="str">
        <f t="shared" si="13"/>
        <v>0</v>
      </c>
      <c r="BG8" s="238"/>
      <c r="BH8" s="238"/>
      <c r="BI8" s="238"/>
      <c r="BJ8" s="238"/>
      <c r="BK8" s="238"/>
      <c r="BL8" s="238"/>
      <c r="BM8" s="238"/>
      <c r="BO8">
        <f t="shared" si="4"/>
        <v>6500</v>
      </c>
      <c r="BP8">
        <v>0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1.2E-2</v>
      </c>
      <c r="F9" s="181">
        <v>0</v>
      </c>
      <c r="G9" s="181">
        <v>0</v>
      </c>
      <c r="H9" s="181">
        <v>0</v>
      </c>
      <c r="I9" s="181">
        <v>8.9999999999999993E-3</v>
      </c>
      <c r="J9" s="181">
        <v>3.3000000000000002E-2</v>
      </c>
      <c r="K9" s="181">
        <v>0</v>
      </c>
      <c r="L9" s="41">
        <f t="shared" ca="1" si="5"/>
        <v>0</v>
      </c>
      <c r="M9" s="42">
        <f t="shared" si="6"/>
        <v>0</v>
      </c>
      <c r="N9" s="43">
        <f t="shared" si="6"/>
        <v>0</v>
      </c>
      <c r="O9" s="43">
        <f t="shared" si="6"/>
        <v>0</v>
      </c>
      <c r="P9" s="43">
        <f t="shared" si="6"/>
        <v>0</v>
      </c>
      <c r="Q9" s="43">
        <f t="shared" si="6"/>
        <v>0</v>
      </c>
      <c r="R9" s="43">
        <f t="shared" si="6"/>
        <v>0</v>
      </c>
      <c r="S9" s="44">
        <f t="shared" si="6"/>
        <v>0</v>
      </c>
      <c r="T9" s="185">
        <f t="shared" ca="1" si="7"/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184">
        <f t="shared" ca="1" si="8"/>
        <v>0</v>
      </c>
      <c r="AC9" s="50">
        <f t="shared" ca="1" si="8"/>
        <v>0</v>
      </c>
      <c r="AD9" s="50">
        <f t="shared" ca="1" si="8"/>
        <v>0</v>
      </c>
      <c r="AE9" s="50">
        <f t="shared" ca="1" si="8"/>
        <v>0</v>
      </c>
      <c r="AF9" s="50">
        <f t="shared" ca="1" si="8"/>
        <v>0</v>
      </c>
      <c r="AG9" s="50">
        <f t="shared" ca="1" si="8"/>
        <v>0</v>
      </c>
      <c r="AH9" s="51">
        <f t="shared" ca="1" si="8"/>
        <v>0</v>
      </c>
      <c r="AI9" s="35">
        <f t="shared" ca="1" si="9"/>
        <v>0</v>
      </c>
      <c r="AJ9" s="49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1">
        <f t="shared" ca="1" si="10"/>
        <v>0</v>
      </c>
      <c r="AQ9" s="36">
        <f t="shared" ca="1" si="11"/>
        <v>0</v>
      </c>
      <c r="AR9" s="49" t="str">
        <f t="shared" ca="1" si="12"/>
        <v/>
      </c>
      <c r="AS9" s="50" t="str">
        <f t="shared" ca="1" si="12"/>
        <v/>
      </c>
      <c r="AT9" s="50" t="str">
        <f t="shared" ca="1" si="12"/>
        <v/>
      </c>
      <c r="AU9" s="50" t="str">
        <f t="shared" ca="1" si="12"/>
        <v/>
      </c>
      <c r="AV9" s="50" t="str">
        <f t="shared" ca="1" si="12"/>
        <v/>
      </c>
      <c r="AW9" s="50" t="str">
        <f t="shared" ca="1" si="12"/>
        <v/>
      </c>
      <c r="AX9" s="51" t="str">
        <f t="shared" ca="1" si="12"/>
        <v/>
      </c>
      <c r="AY9" s="52" t="str">
        <f t="shared" ca="1" si="12"/>
        <v/>
      </c>
      <c r="AZ9" s="37">
        <f t="shared" si="13"/>
        <v>0</v>
      </c>
      <c r="BA9" s="37" t="str">
        <f t="shared" si="13"/>
        <v>0</v>
      </c>
      <c r="BB9" s="37" t="str">
        <f t="shared" si="13"/>
        <v>0</v>
      </c>
      <c r="BC9" s="37" t="str">
        <f t="shared" si="13"/>
        <v>0</v>
      </c>
      <c r="BD9" s="37">
        <f t="shared" si="13"/>
        <v>0</v>
      </c>
      <c r="BE9" s="37">
        <f t="shared" si="13"/>
        <v>0</v>
      </c>
      <c r="BF9" s="37" t="str">
        <f t="shared" si="13"/>
        <v>0</v>
      </c>
      <c r="BG9" s="238"/>
      <c r="BH9" s="238"/>
      <c r="BI9" s="238"/>
      <c r="BJ9" s="238"/>
      <c r="BK9" s="238"/>
      <c r="BL9" s="238"/>
      <c r="BM9" s="238"/>
      <c r="BO9">
        <f t="shared" si="4"/>
        <v>7500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4.0000000000000001E-3</v>
      </c>
      <c r="F10" s="181">
        <v>6.0000000000000001E-3</v>
      </c>
      <c r="G10" s="181">
        <v>0</v>
      </c>
      <c r="H10" s="181">
        <v>8.9999999999999993E-3</v>
      </c>
      <c r="I10" s="181">
        <v>3.0000000000000001E-3</v>
      </c>
      <c r="J10" s="181">
        <v>1.7999999999999999E-2</v>
      </c>
      <c r="K10" s="181">
        <v>3.0000000000000001E-3</v>
      </c>
      <c r="L10" s="41">
        <f t="shared" ca="1" si="5"/>
        <v>0</v>
      </c>
      <c r="M10" s="42">
        <f t="shared" si="6"/>
        <v>0</v>
      </c>
      <c r="N10" s="43">
        <f t="shared" si="6"/>
        <v>0</v>
      </c>
      <c r="O10" s="43">
        <f t="shared" si="6"/>
        <v>0</v>
      </c>
      <c r="P10" s="43">
        <f t="shared" si="6"/>
        <v>0</v>
      </c>
      <c r="Q10" s="43">
        <f t="shared" si="6"/>
        <v>0</v>
      </c>
      <c r="R10" s="43">
        <f t="shared" si="6"/>
        <v>0</v>
      </c>
      <c r="S10" s="44">
        <f t="shared" si="6"/>
        <v>0</v>
      </c>
      <c r="T10" s="185">
        <f t="shared" ca="1" si="7"/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184">
        <f t="shared" ca="1" si="8"/>
        <v>0</v>
      </c>
      <c r="AC10" s="50">
        <f t="shared" ca="1" si="8"/>
        <v>0</v>
      </c>
      <c r="AD10" s="50">
        <f t="shared" ca="1" si="8"/>
        <v>0</v>
      </c>
      <c r="AE10" s="50">
        <f t="shared" ca="1" si="8"/>
        <v>0</v>
      </c>
      <c r="AF10" s="50">
        <f t="shared" ca="1" si="8"/>
        <v>0</v>
      </c>
      <c r="AG10" s="50">
        <f t="shared" ca="1" si="8"/>
        <v>0</v>
      </c>
      <c r="AH10" s="51">
        <f t="shared" ca="1" si="8"/>
        <v>0</v>
      </c>
      <c r="AI10" s="35">
        <f t="shared" ca="1" si="9"/>
        <v>0</v>
      </c>
      <c r="AJ10" s="49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1">
        <f t="shared" ca="1" si="10"/>
        <v>0</v>
      </c>
      <c r="AQ10" s="36">
        <f t="shared" ca="1" si="11"/>
        <v>0</v>
      </c>
      <c r="AR10" s="49" t="str">
        <f t="shared" ca="1" si="12"/>
        <v/>
      </c>
      <c r="AS10" s="50" t="str">
        <f t="shared" ca="1" si="12"/>
        <v/>
      </c>
      <c r="AT10" s="50" t="str">
        <f t="shared" ca="1" si="12"/>
        <v/>
      </c>
      <c r="AU10" s="50" t="str">
        <f t="shared" ca="1" si="12"/>
        <v/>
      </c>
      <c r="AV10" s="50" t="str">
        <f t="shared" ca="1" si="12"/>
        <v/>
      </c>
      <c r="AW10" s="50" t="str">
        <f t="shared" ca="1" si="12"/>
        <v/>
      </c>
      <c r="AX10" s="51" t="str">
        <f t="shared" ca="1" si="12"/>
        <v/>
      </c>
      <c r="AY10" s="52" t="str">
        <f t="shared" ca="1" si="12"/>
        <v/>
      </c>
      <c r="AZ10" s="37">
        <f t="shared" si="13"/>
        <v>0</v>
      </c>
      <c r="BA10" s="37">
        <f t="shared" si="13"/>
        <v>0</v>
      </c>
      <c r="BB10" s="37" t="str">
        <f t="shared" si="13"/>
        <v>0</v>
      </c>
      <c r="BC10" s="37">
        <f t="shared" si="13"/>
        <v>0</v>
      </c>
      <c r="BD10" s="37">
        <f t="shared" si="13"/>
        <v>0</v>
      </c>
      <c r="BE10" s="37">
        <f t="shared" si="13"/>
        <v>0</v>
      </c>
      <c r="BF10" s="37">
        <f t="shared" si="13"/>
        <v>0</v>
      </c>
      <c r="BG10" s="238"/>
      <c r="BH10" s="238"/>
      <c r="BI10" s="238"/>
      <c r="BJ10" s="238"/>
      <c r="BK10" s="238"/>
      <c r="BL10" s="238"/>
      <c r="BM10" s="238"/>
      <c r="BO10">
        <f t="shared" si="4"/>
        <v>8500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5.0000000000000001E-3</v>
      </c>
      <c r="F11" s="181">
        <v>3.0000000000000001E-3</v>
      </c>
      <c r="G11" s="181">
        <v>4.0000000000000001E-3</v>
      </c>
      <c r="H11" s="181">
        <v>0</v>
      </c>
      <c r="I11" s="181">
        <v>1E-3</v>
      </c>
      <c r="J11" s="181">
        <v>8.9999999999999993E-3</v>
      </c>
      <c r="K11" s="181">
        <v>1E-3</v>
      </c>
      <c r="L11" s="41">
        <f t="shared" ca="1" si="5"/>
        <v>0</v>
      </c>
      <c r="M11" s="42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4">
        <f t="shared" si="6"/>
        <v>0</v>
      </c>
      <c r="T11" s="185">
        <f t="shared" ca="1" si="7"/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184">
        <f t="shared" ca="1" si="8"/>
        <v>0</v>
      </c>
      <c r="AC11" s="50">
        <f t="shared" ca="1" si="8"/>
        <v>0</v>
      </c>
      <c r="AD11" s="50">
        <f t="shared" ca="1" si="8"/>
        <v>0</v>
      </c>
      <c r="AE11" s="50">
        <f t="shared" ca="1" si="8"/>
        <v>0</v>
      </c>
      <c r="AF11" s="50">
        <f t="shared" ca="1" si="8"/>
        <v>0</v>
      </c>
      <c r="AG11" s="50">
        <f t="shared" ca="1" si="8"/>
        <v>0</v>
      </c>
      <c r="AH11" s="51">
        <f t="shared" ca="1" si="8"/>
        <v>0</v>
      </c>
      <c r="AI11" s="35">
        <f t="shared" ca="1" si="9"/>
        <v>0</v>
      </c>
      <c r="AJ11" s="49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1">
        <f t="shared" ca="1" si="10"/>
        <v>0</v>
      </c>
      <c r="AQ11" s="36">
        <f t="shared" ca="1" si="11"/>
        <v>0</v>
      </c>
      <c r="AR11" s="49" t="str">
        <f t="shared" ca="1" si="12"/>
        <v/>
      </c>
      <c r="AS11" s="50" t="str">
        <f t="shared" ca="1" si="12"/>
        <v/>
      </c>
      <c r="AT11" s="50" t="str">
        <f t="shared" ca="1" si="12"/>
        <v/>
      </c>
      <c r="AU11" s="50" t="str">
        <f t="shared" ca="1" si="12"/>
        <v/>
      </c>
      <c r="AV11" s="50" t="str">
        <f t="shared" ca="1" si="12"/>
        <v/>
      </c>
      <c r="AW11" s="50" t="str">
        <f t="shared" ca="1" si="12"/>
        <v/>
      </c>
      <c r="AX11" s="51" t="str">
        <f t="shared" ca="1" si="12"/>
        <v/>
      </c>
      <c r="AY11" s="52" t="str">
        <f t="shared" ca="1" si="12"/>
        <v/>
      </c>
      <c r="AZ11" s="37">
        <f t="shared" si="13"/>
        <v>0</v>
      </c>
      <c r="BA11" s="37">
        <f t="shared" si="13"/>
        <v>0</v>
      </c>
      <c r="BB11" s="37">
        <f t="shared" si="13"/>
        <v>0</v>
      </c>
      <c r="BC11" s="37" t="str">
        <f t="shared" si="13"/>
        <v>0</v>
      </c>
      <c r="BD11" s="37">
        <f t="shared" si="13"/>
        <v>0</v>
      </c>
      <c r="BE11" s="37">
        <f t="shared" si="13"/>
        <v>0</v>
      </c>
      <c r="BF11" s="37">
        <f t="shared" si="13"/>
        <v>0</v>
      </c>
      <c r="BG11" s="238"/>
      <c r="BH11" s="238"/>
      <c r="BI11" s="238"/>
      <c r="BJ11" s="238"/>
      <c r="BK11" s="238"/>
      <c r="BL11" s="238"/>
      <c r="BM11" s="238"/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2E-3</v>
      </c>
      <c r="F12" s="181">
        <v>0</v>
      </c>
      <c r="G12" s="181">
        <v>1E-3</v>
      </c>
      <c r="H12" s="181">
        <v>0</v>
      </c>
      <c r="I12" s="181">
        <v>5.0000000000000001E-3</v>
      </c>
      <c r="J12" s="181">
        <v>1E-3</v>
      </c>
      <c r="K12" s="181">
        <v>0</v>
      </c>
      <c r="L12" s="41">
        <f t="shared" ca="1" si="5"/>
        <v>0</v>
      </c>
      <c r="M12" s="42">
        <f t="shared" si="6"/>
        <v>0</v>
      </c>
      <c r="N12" s="43">
        <f t="shared" si="6"/>
        <v>0</v>
      </c>
      <c r="O12" s="43">
        <f t="shared" si="6"/>
        <v>0</v>
      </c>
      <c r="P12" s="43">
        <f t="shared" si="6"/>
        <v>0</v>
      </c>
      <c r="Q12" s="43">
        <f t="shared" si="6"/>
        <v>0</v>
      </c>
      <c r="R12" s="43">
        <f t="shared" si="6"/>
        <v>0</v>
      </c>
      <c r="S12" s="44">
        <f t="shared" si="6"/>
        <v>0</v>
      </c>
      <c r="T12" s="185">
        <f t="shared" ca="1" si="7"/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184">
        <f t="shared" ca="1" si="8"/>
        <v>0</v>
      </c>
      <c r="AC12" s="50">
        <f t="shared" ca="1" si="8"/>
        <v>0</v>
      </c>
      <c r="AD12" s="50">
        <f t="shared" ca="1" si="8"/>
        <v>0</v>
      </c>
      <c r="AE12" s="50">
        <f t="shared" ca="1" si="8"/>
        <v>0</v>
      </c>
      <c r="AF12" s="50">
        <f t="shared" ca="1" si="8"/>
        <v>0</v>
      </c>
      <c r="AG12" s="50">
        <f t="shared" ca="1" si="8"/>
        <v>0</v>
      </c>
      <c r="AH12" s="51">
        <f t="shared" ca="1" si="8"/>
        <v>0</v>
      </c>
      <c r="AI12" s="35">
        <f t="shared" ca="1" si="9"/>
        <v>0</v>
      </c>
      <c r="AJ12" s="49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1">
        <f t="shared" ca="1" si="10"/>
        <v>0</v>
      </c>
      <c r="AQ12" s="36">
        <f t="shared" ca="1" si="11"/>
        <v>0</v>
      </c>
      <c r="AR12" s="49" t="str">
        <f t="shared" ca="1" si="12"/>
        <v/>
      </c>
      <c r="AS12" s="50" t="str">
        <f t="shared" ca="1" si="12"/>
        <v/>
      </c>
      <c r="AT12" s="50" t="str">
        <f t="shared" ca="1" si="12"/>
        <v/>
      </c>
      <c r="AU12" s="50" t="str">
        <f t="shared" ca="1" si="12"/>
        <v/>
      </c>
      <c r="AV12" s="50" t="str">
        <f t="shared" ca="1" si="12"/>
        <v/>
      </c>
      <c r="AW12" s="50" t="str">
        <f t="shared" ca="1" si="12"/>
        <v/>
      </c>
      <c r="AX12" s="51" t="str">
        <f t="shared" ca="1" si="12"/>
        <v/>
      </c>
      <c r="AY12" s="52" t="str">
        <f t="shared" ca="1" si="12"/>
        <v/>
      </c>
      <c r="AZ12" s="37">
        <f t="shared" si="13"/>
        <v>0</v>
      </c>
      <c r="BA12" s="37" t="str">
        <f t="shared" si="13"/>
        <v>0</v>
      </c>
      <c r="BB12" s="37">
        <f t="shared" si="13"/>
        <v>0</v>
      </c>
      <c r="BC12" s="37" t="str">
        <f t="shared" si="13"/>
        <v>0</v>
      </c>
      <c r="BD12" s="37">
        <f t="shared" si="13"/>
        <v>0</v>
      </c>
      <c r="BE12" s="37">
        <f t="shared" si="13"/>
        <v>0</v>
      </c>
      <c r="BF12" s="37" t="str">
        <f t="shared" si="13"/>
        <v>0</v>
      </c>
      <c r="BG12" s="238"/>
      <c r="BH12" s="238"/>
      <c r="BI12" s="238"/>
      <c r="BJ12" s="238"/>
      <c r="BK12" s="238"/>
      <c r="BL12" s="238"/>
      <c r="BM12" s="2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0</v>
      </c>
      <c r="F13" s="181">
        <v>0</v>
      </c>
      <c r="G13" s="181">
        <v>1E-3</v>
      </c>
      <c r="H13" s="181">
        <v>1E-3</v>
      </c>
      <c r="I13" s="181">
        <v>0</v>
      </c>
      <c r="J13" s="181">
        <v>0</v>
      </c>
      <c r="K13" s="181">
        <v>0</v>
      </c>
      <c r="L13" s="41">
        <f t="shared" ca="1" si="5"/>
        <v>0</v>
      </c>
      <c r="M13" s="42" t="str">
        <f t="shared" si="6"/>
        <v/>
      </c>
      <c r="N13" s="43" t="str">
        <f t="shared" si="6"/>
        <v/>
      </c>
      <c r="O13" s="43">
        <f t="shared" si="6"/>
        <v>0</v>
      </c>
      <c r="P13" s="43">
        <f t="shared" si="6"/>
        <v>0</v>
      </c>
      <c r="Q13" s="43" t="str">
        <f t="shared" si="6"/>
        <v/>
      </c>
      <c r="R13" s="43" t="str">
        <f t="shared" si="6"/>
        <v/>
      </c>
      <c r="S13" s="44" t="str">
        <f t="shared" si="6"/>
        <v/>
      </c>
      <c r="T13" s="185" t="str">
        <f t="shared" ca="1" si="7"/>
        <v>0</v>
      </c>
      <c r="U13" s="52">
        <v>1000</v>
      </c>
      <c r="V13" s="52">
        <v>1000</v>
      </c>
      <c r="W13" s="52">
        <v>1000</v>
      </c>
      <c r="X13" s="52">
        <v>1000</v>
      </c>
      <c r="Y13" s="52">
        <v>1000</v>
      </c>
      <c r="Z13" s="52">
        <v>1000</v>
      </c>
      <c r="AA13" s="52">
        <v>1000</v>
      </c>
      <c r="AB13" s="184" t="e">
        <f t="shared" ca="1" si="8"/>
        <v>#VALUE!</v>
      </c>
      <c r="AC13" s="50" t="e">
        <f t="shared" ca="1" si="8"/>
        <v>#VALUE!</v>
      </c>
      <c r="AD13" s="50">
        <f t="shared" ca="1" si="8"/>
        <v>0</v>
      </c>
      <c r="AE13" s="50">
        <f t="shared" ca="1" si="8"/>
        <v>0</v>
      </c>
      <c r="AF13" s="50" t="e">
        <f t="shared" ca="1" si="8"/>
        <v>#VALUE!</v>
      </c>
      <c r="AG13" s="50" t="e">
        <f t="shared" ca="1" si="8"/>
        <v>#VALUE!</v>
      </c>
      <c r="AH13" s="51" t="e">
        <f t="shared" ca="1" si="8"/>
        <v>#VALUE!</v>
      </c>
      <c r="AI13" s="35" t="str">
        <f t="shared" ca="1" si="9"/>
        <v/>
      </c>
      <c r="AJ13" s="49" t="e">
        <f t="shared" ca="1" si="10"/>
        <v>#VALUE!</v>
      </c>
      <c r="AK13" s="50" t="e">
        <f t="shared" ca="1" si="10"/>
        <v>#VALUE!</v>
      </c>
      <c r="AL13" s="50">
        <f t="shared" ca="1" si="10"/>
        <v>0</v>
      </c>
      <c r="AM13" s="50">
        <f t="shared" ca="1" si="10"/>
        <v>0</v>
      </c>
      <c r="AN13" s="50" t="e">
        <f t="shared" ca="1" si="10"/>
        <v>#VALUE!</v>
      </c>
      <c r="AO13" s="50" t="e">
        <f t="shared" ca="1" si="10"/>
        <v>#VALUE!</v>
      </c>
      <c r="AP13" s="51" t="e">
        <f t="shared" ca="1" si="10"/>
        <v>#VALUE!</v>
      </c>
      <c r="AQ13" s="36" t="str">
        <f t="shared" ca="1" si="11"/>
        <v/>
      </c>
      <c r="AR13" s="49" t="str">
        <f t="shared" ca="1" si="12"/>
        <v/>
      </c>
      <c r="AS13" s="50" t="str">
        <f t="shared" ca="1" si="12"/>
        <v/>
      </c>
      <c r="AT13" s="50" t="str">
        <f t="shared" ca="1" si="12"/>
        <v/>
      </c>
      <c r="AU13" s="50" t="str">
        <f t="shared" ca="1" si="12"/>
        <v/>
      </c>
      <c r="AV13" s="50" t="str">
        <f t="shared" ca="1" si="12"/>
        <v/>
      </c>
      <c r="AW13" s="50" t="str">
        <f t="shared" ca="1" si="12"/>
        <v/>
      </c>
      <c r="AX13" s="51" t="str">
        <f t="shared" ca="1" si="12"/>
        <v/>
      </c>
      <c r="AY13" s="52" t="str">
        <f t="shared" ca="1" si="12"/>
        <v/>
      </c>
      <c r="AZ13" s="37" t="str">
        <f t="shared" si="13"/>
        <v>0</v>
      </c>
      <c r="BA13" s="37" t="str">
        <f t="shared" si="13"/>
        <v>0</v>
      </c>
      <c r="BB13" s="37">
        <f t="shared" si="13"/>
        <v>166666.66666666666</v>
      </c>
      <c r="BC13" s="37">
        <f t="shared" si="13"/>
        <v>166666.66666666666</v>
      </c>
      <c r="BD13" s="37" t="str">
        <f t="shared" si="13"/>
        <v>0</v>
      </c>
      <c r="BE13" s="37" t="str">
        <f t="shared" si="13"/>
        <v>0</v>
      </c>
      <c r="BF13" s="37" t="str">
        <f t="shared" si="13"/>
        <v>0</v>
      </c>
      <c r="BG13" s="38" t="str">
        <f>IFERROR(VLOOKUP(AZ13,$BO$2:$BP$10,2,TRUE),"")</f>
        <v/>
      </c>
      <c r="BH13" s="38" t="str">
        <f t="shared" ref="BH13:BH29" si="15">IFERROR(VLOOKUP(BA13,$BO$2:$BP$10,2,TRUE),"")</f>
        <v/>
      </c>
      <c r="BI13" s="38">
        <f t="shared" ref="BI13:BI29" si="16">IFERROR(VLOOKUP(BB13,$BO$2:$BP$10,2,TRUE),"")</f>
        <v>0</v>
      </c>
      <c r="BJ13" s="38">
        <f t="shared" ref="BJ13:BJ29" si="17">IFERROR(VLOOKUP(BC13,$BO$2:$BP$10,2,TRUE),"")</f>
        <v>0</v>
      </c>
      <c r="BK13" s="38" t="str">
        <f t="shared" ref="BK13:BK29" si="18">IFERROR(VLOOKUP(BD13,$BO$2:$BP$10,2,TRUE),"")</f>
        <v/>
      </c>
      <c r="BL13" s="38" t="str">
        <f t="shared" ref="BL13:BL29" si="19">IFERROR(VLOOKUP(BE13,$BO$2:$BP$10,2,TRUE),"")</f>
        <v/>
      </c>
      <c r="BM13" s="38" t="str">
        <f t="shared" ref="BM13:BM29" si="20">IFERROR(VLOOKUP(BF13,$BO$2:$BP$10,2,TRUE),"")</f>
        <v/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0</v>
      </c>
      <c r="F14" s="181">
        <v>0</v>
      </c>
      <c r="G14" s="181">
        <v>0</v>
      </c>
      <c r="H14" s="181">
        <v>2E-3</v>
      </c>
      <c r="I14" s="181">
        <v>0</v>
      </c>
      <c r="J14" s="181">
        <v>0</v>
      </c>
      <c r="K14" s="181">
        <v>0</v>
      </c>
      <c r="L14" s="41">
        <f t="shared" ca="1" si="5"/>
        <v>0</v>
      </c>
      <c r="M14" s="42" t="str">
        <f t="shared" si="6"/>
        <v/>
      </c>
      <c r="N14" s="43" t="str">
        <f t="shared" si="6"/>
        <v/>
      </c>
      <c r="O14" s="43" t="str">
        <f t="shared" si="6"/>
        <v/>
      </c>
      <c r="P14" s="43">
        <f t="shared" si="6"/>
        <v>0</v>
      </c>
      <c r="Q14" s="43" t="str">
        <f t="shared" si="6"/>
        <v/>
      </c>
      <c r="R14" s="43" t="str">
        <f t="shared" si="6"/>
        <v/>
      </c>
      <c r="S14" s="44" t="str">
        <f t="shared" si="6"/>
        <v/>
      </c>
      <c r="T14" s="185" t="str">
        <f t="shared" ca="1" si="7"/>
        <v>0</v>
      </c>
      <c r="U14" s="52">
        <v>1000</v>
      </c>
      <c r="V14" s="52">
        <v>1000</v>
      </c>
      <c r="W14" s="52">
        <v>1000</v>
      </c>
      <c r="X14" s="52">
        <v>1000</v>
      </c>
      <c r="Y14" s="52">
        <v>1000</v>
      </c>
      <c r="Z14" s="52">
        <v>1000</v>
      </c>
      <c r="AA14" s="52">
        <v>1000</v>
      </c>
      <c r="AB14" s="184" t="e">
        <f t="shared" ca="1" si="8"/>
        <v>#VALUE!</v>
      </c>
      <c r="AC14" s="50" t="e">
        <f t="shared" ca="1" si="8"/>
        <v>#VALUE!</v>
      </c>
      <c r="AD14" s="50" t="e">
        <f t="shared" ca="1" si="8"/>
        <v>#VALUE!</v>
      </c>
      <c r="AE14" s="50">
        <f t="shared" ca="1" si="8"/>
        <v>0</v>
      </c>
      <c r="AF14" s="50" t="e">
        <f t="shared" ca="1" si="8"/>
        <v>#VALUE!</v>
      </c>
      <c r="AG14" s="50" t="e">
        <f t="shared" ca="1" si="8"/>
        <v>#VALUE!</v>
      </c>
      <c r="AH14" s="51" t="e">
        <f t="shared" ca="1" si="8"/>
        <v>#VALUE!</v>
      </c>
      <c r="AI14" s="35" t="str">
        <f t="shared" ca="1" si="9"/>
        <v/>
      </c>
      <c r="AJ14" s="49" t="e">
        <f t="shared" ca="1" si="10"/>
        <v>#VALUE!</v>
      </c>
      <c r="AK14" s="50" t="e">
        <f t="shared" ca="1" si="10"/>
        <v>#VALUE!</v>
      </c>
      <c r="AL14" s="50" t="e">
        <f t="shared" ca="1" si="10"/>
        <v>#VALUE!</v>
      </c>
      <c r="AM14" s="50">
        <f t="shared" ca="1" si="10"/>
        <v>0</v>
      </c>
      <c r="AN14" s="50" t="e">
        <f t="shared" ca="1" si="10"/>
        <v>#VALUE!</v>
      </c>
      <c r="AO14" s="50" t="e">
        <f t="shared" ca="1" si="10"/>
        <v>#VALUE!</v>
      </c>
      <c r="AP14" s="51" t="e">
        <f t="shared" ca="1" si="10"/>
        <v>#VALUE!</v>
      </c>
      <c r="AQ14" s="36" t="str">
        <f t="shared" ca="1" si="11"/>
        <v/>
      </c>
      <c r="AR14" s="49" t="str">
        <f t="shared" ca="1" si="12"/>
        <v/>
      </c>
      <c r="AS14" s="50" t="str">
        <f t="shared" ca="1" si="12"/>
        <v/>
      </c>
      <c r="AT14" s="50" t="str">
        <f t="shared" ca="1" si="12"/>
        <v/>
      </c>
      <c r="AU14" s="50" t="str">
        <f t="shared" ca="1" si="12"/>
        <v/>
      </c>
      <c r="AV14" s="50" t="str">
        <f t="shared" ca="1" si="12"/>
        <v/>
      </c>
      <c r="AW14" s="50" t="str">
        <f t="shared" ca="1" si="12"/>
        <v/>
      </c>
      <c r="AX14" s="51" t="str">
        <f t="shared" ca="1" si="12"/>
        <v/>
      </c>
      <c r="AY14" s="52" t="str">
        <f t="shared" ca="1" si="12"/>
        <v/>
      </c>
      <c r="AZ14" s="37" t="str">
        <f t="shared" si="13"/>
        <v>0</v>
      </c>
      <c r="BA14" s="37" t="str">
        <f t="shared" si="13"/>
        <v>0</v>
      </c>
      <c r="BB14" s="37" t="str">
        <f t="shared" si="13"/>
        <v>0</v>
      </c>
      <c r="BC14" s="37">
        <f t="shared" si="13"/>
        <v>83333.333333333328</v>
      </c>
      <c r="BD14" s="37" t="str">
        <f t="shared" si="13"/>
        <v>0</v>
      </c>
      <c r="BE14" s="37" t="str">
        <f t="shared" si="13"/>
        <v>0</v>
      </c>
      <c r="BF14" s="37" t="str">
        <f t="shared" si="13"/>
        <v>0</v>
      </c>
      <c r="BG14" s="38" t="str">
        <f t="shared" ref="BG14:BG29" si="21">IFERROR(VLOOKUP(AZ14,$BO$2:$BP$10,2,TRUE),"")</f>
        <v/>
      </c>
      <c r="BH14" s="38" t="str">
        <f t="shared" si="15"/>
        <v/>
      </c>
      <c r="BI14" s="38" t="str">
        <f t="shared" si="16"/>
        <v/>
      </c>
      <c r="BJ14" s="38">
        <f t="shared" si="17"/>
        <v>0</v>
      </c>
      <c r="BK14" s="38" t="str">
        <f t="shared" si="18"/>
        <v/>
      </c>
      <c r="BL14" s="38" t="str">
        <f t="shared" si="19"/>
        <v/>
      </c>
      <c r="BM14" s="38" t="str">
        <f t="shared" si="20"/>
        <v/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1E-3</v>
      </c>
      <c r="F15" s="181">
        <v>1E-3</v>
      </c>
      <c r="G15" s="181">
        <v>0</v>
      </c>
      <c r="H15" s="181">
        <v>0</v>
      </c>
      <c r="I15" s="181">
        <v>0</v>
      </c>
      <c r="J15" s="181">
        <v>8.0000000000000002E-3</v>
      </c>
      <c r="K15" s="181">
        <v>1E-3</v>
      </c>
      <c r="L15" s="41">
        <f t="shared" ca="1" si="5"/>
        <v>0</v>
      </c>
      <c r="M15" s="42">
        <f t="shared" si="6"/>
        <v>0</v>
      </c>
      <c r="N15" s="43">
        <f t="shared" si="6"/>
        <v>0</v>
      </c>
      <c r="O15" s="43" t="str">
        <f t="shared" si="6"/>
        <v/>
      </c>
      <c r="P15" s="43" t="str">
        <f t="shared" si="6"/>
        <v/>
      </c>
      <c r="Q15" s="43" t="str">
        <f t="shared" si="6"/>
        <v/>
      </c>
      <c r="R15" s="43">
        <f t="shared" si="6"/>
        <v>0</v>
      </c>
      <c r="S15" s="44">
        <f t="shared" si="6"/>
        <v>0</v>
      </c>
      <c r="T15" s="185" t="str">
        <f t="shared" ca="1" si="7"/>
        <v>0</v>
      </c>
      <c r="U15" s="52">
        <v>1000</v>
      </c>
      <c r="V15" s="52">
        <v>1000</v>
      </c>
      <c r="W15" s="52">
        <v>1000</v>
      </c>
      <c r="X15" s="52">
        <v>1000</v>
      </c>
      <c r="Y15" s="52">
        <v>1000</v>
      </c>
      <c r="Z15" s="52">
        <v>1000</v>
      </c>
      <c r="AA15" s="52">
        <v>1000</v>
      </c>
      <c r="AB15" s="184">
        <f t="shared" ca="1" si="8"/>
        <v>0</v>
      </c>
      <c r="AC15" s="50">
        <f t="shared" ca="1" si="8"/>
        <v>0</v>
      </c>
      <c r="AD15" s="50" t="e">
        <f t="shared" ca="1" si="8"/>
        <v>#VALUE!</v>
      </c>
      <c r="AE15" s="50" t="e">
        <f t="shared" ca="1" si="8"/>
        <v>#VALUE!</v>
      </c>
      <c r="AF15" s="50" t="e">
        <f t="shared" ca="1" si="8"/>
        <v>#VALUE!</v>
      </c>
      <c r="AG15" s="50">
        <f t="shared" ca="1" si="8"/>
        <v>0</v>
      </c>
      <c r="AH15" s="51">
        <f t="shared" ca="1" si="8"/>
        <v>0</v>
      </c>
      <c r="AI15" s="35" t="str">
        <f t="shared" ca="1" si="9"/>
        <v/>
      </c>
      <c r="AJ15" s="49">
        <f t="shared" ca="1" si="10"/>
        <v>0</v>
      </c>
      <c r="AK15" s="50">
        <f t="shared" ca="1" si="10"/>
        <v>0</v>
      </c>
      <c r="AL15" s="50" t="e">
        <f t="shared" ca="1" si="10"/>
        <v>#VALUE!</v>
      </c>
      <c r="AM15" s="50" t="e">
        <f t="shared" ca="1" si="10"/>
        <v>#VALUE!</v>
      </c>
      <c r="AN15" s="50" t="e">
        <f t="shared" ca="1" si="10"/>
        <v>#VALUE!</v>
      </c>
      <c r="AO15" s="50">
        <f t="shared" ca="1" si="10"/>
        <v>0</v>
      </c>
      <c r="AP15" s="51">
        <f t="shared" ca="1" si="10"/>
        <v>0</v>
      </c>
      <c r="AQ15" s="36" t="str">
        <f t="shared" ca="1" si="11"/>
        <v/>
      </c>
      <c r="AR15" s="49" t="str">
        <f t="shared" ca="1" si="12"/>
        <v/>
      </c>
      <c r="AS15" s="50" t="str">
        <f t="shared" ca="1" si="12"/>
        <v/>
      </c>
      <c r="AT15" s="50" t="str">
        <f t="shared" ca="1" si="12"/>
        <v/>
      </c>
      <c r="AU15" s="50" t="str">
        <f t="shared" ca="1" si="12"/>
        <v/>
      </c>
      <c r="AV15" s="50" t="str">
        <f t="shared" ca="1" si="12"/>
        <v/>
      </c>
      <c r="AW15" s="50" t="str">
        <f t="shared" ca="1" si="12"/>
        <v/>
      </c>
      <c r="AX15" s="51" t="str">
        <f t="shared" ca="1" si="12"/>
        <v/>
      </c>
      <c r="AY15" s="52" t="str">
        <f t="shared" ca="1" si="12"/>
        <v/>
      </c>
      <c r="AZ15" s="37">
        <f t="shared" si="13"/>
        <v>166666.66666666666</v>
      </c>
      <c r="BA15" s="37">
        <f t="shared" si="13"/>
        <v>166666.66666666666</v>
      </c>
      <c r="BB15" s="37" t="str">
        <f t="shared" si="13"/>
        <v>0</v>
      </c>
      <c r="BC15" s="37" t="str">
        <f t="shared" si="13"/>
        <v>0</v>
      </c>
      <c r="BD15" s="37" t="str">
        <f t="shared" si="13"/>
        <v>0</v>
      </c>
      <c r="BE15" s="37">
        <f t="shared" si="13"/>
        <v>20833.333333333332</v>
      </c>
      <c r="BF15" s="37">
        <f t="shared" si="13"/>
        <v>166666.66666666666</v>
      </c>
      <c r="BG15" s="38">
        <f t="shared" si="21"/>
        <v>0</v>
      </c>
      <c r="BH15" s="38">
        <f t="shared" si="15"/>
        <v>0</v>
      </c>
      <c r="BI15" s="38" t="str">
        <f t="shared" si="16"/>
        <v/>
      </c>
      <c r="BJ15" s="38" t="str">
        <f t="shared" si="17"/>
        <v/>
      </c>
      <c r="BK15" s="38" t="str">
        <f t="shared" si="18"/>
        <v/>
      </c>
      <c r="BL15" s="38">
        <f t="shared" si="19"/>
        <v>0</v>
      </c>
      <c r="BM15" s="38">
        <f t="shared" si="20"/>
        <v>0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0</v>
      </c>
      <c r="F16" s="181">
        <v>0</v>
      </c>
      <c r="G16" s="181">
        <v>2E-3</v>
      </c>
      <c r="H16" s="181">
        <v>1E-3</v>
      </c>
      <c r="I16" s="181">
        <v>0</v>
      </c>
      <c r="J16" s="181">
        <v>0</v>
      </c>
      <c r="K16" s="181">
        <v>2E-3</v>
      </c>
      <c r="L16" s="41">
        <f t="shared" ca="1" si="5"/>
        <v>0</v>
      </c>
      <c r="M16" s="42" t="str">
        <f t="shared" si="6"/>
        <v/>
      </c>
      <c r="N16" s="43" t="str">
        <f t="shared" si="6"/>
        <v/>
      </c>
      <c r="O16" s="43">
        <f t="shared" si="6"/>
        <v>0</v>
      </c>
      <c r="P16" s="43">
        <f t="shared" si="6"/>
        <v>0</v>
      </c>
      <c r="Q16" s="43" t="str">
        <f t="shared" si="6"/>
        <v/>
      </c>
      <c r="R16" s="43" t="str">
        <f t="shared" si="6"/>
        <v/>
      </c>
      <c r="S16" s="44">
        <f t="shared" si="6"/>
        <v>0</v>
      </c>
      <c r="T16" s="185" t="str">
        <f t="shared" ca="1" si="7"/>
        <v>0</v>
      </c>
      <c r="U16" s="52">
        <v>1000</v>
      </c>
      <c r="V16" s="52">
        <v>1000</v>
      </c>
      <c r="W16" s="52">
        <v>1000</v>
      </c>
      <c r="X16" s="52">
        <v>1000</v>
      </c>
      <c r="Y16" s="52">
        <v>1000</v>
      </c>
      <c r="Z16" s="52">
        <v>1000</v>
      </c>
      <c r="AA16" s="52">
        <v>1000</v>
      </c>
      <c r="AB16" s="184" t="e">
        <f t="shared" ca="1" si="8"/>
        <v>#VALUE!</v>
      </c>
      <c r="AC16" s="50" t="e">
        <f t="shared" ca="1" si="8"/>
        <v>#VALUE!</v>
      </c>
      <c r="AD16" s="50">
        <f t="shared" ca="1" si="8"/>
        <v>0</v>
      </c>
      <c r="AE16" s="50">
        <f t="shared" ca="1" si="8"/>
        <v>0</v>
      </c>
      <c r="AF16" s="50" t="e">
        <f t="shared" ca="1" si="8"/>
        <v>#VALUE!</v>
      </c>
      <c r="AG16" s="50" t="e">
        <f t="shared" ca="1" si="8"/>
        <v>#VALUE!</v>
      </c>
      <c r="AH16" s="51">
        <f t="shared" ca="1" si="8"/>
        <v>0</v>
      </c>
      <c r="AI16" s="35" t="str">
        <f t="shared" ca="1" si="9"/>
        <v/>
      </c>
      <c r="AJ16" s="49" t="e">
        <f t="shared" ca="1" si="10"/>
        <v>#VALUE!</v>
      </c>
      <c r="AK16" s="50" t="e">
        <f t="shared" ca="1" si="10"/>
        <v>#VALUE!</v>
      </c>
      <c r="AL16" s="50">
        <f t="shared" ca="1" si="10"/>
        <v>0</v>
      </c>
      <c r="AM16" s="50">
        <f t="shared" ca="1" si="10"/>
        <v>0</v>
      </c>
      <c r="AN16" s="50" t="e">
        <f t="shared" ca="1" si="10"/>
        <v>#VALUE!</v>
      </c>
      <c r="AO16" s="50" t="e">
        <f t="shared" ca="1" si="10"/>
        <v>#VALUE!</v>
      </c>
      <c r="AP16" s="51">
        <f t="shared" ca="1" si="10"/>
        <v>0</v>
      </c>
      <c r="AQ16" s="36" t="str">
        <f t="shared" ca="1" si="11"/>
        <v/>
      </c>
      <c r="AR16" s="49" t="str">
        <f t="shared" ca="1" si="12"/>
        <v/>
      </c>
      <c r="AS16" s="50" t="str">
        <f t="shared" ca="1" si="12"/>
        <v/>
      </c>
      <c r="AT16" s="50" t="str">
        <f t="shared" ca="1" si="12"/>
        <v/>
      </c>
      <c r="AU16" s="50" t="str">
        <f t="shared" ca="1" si="12"/>
        <v/>
      </c>
      <c r="AV16" s="50" t="str">
        <f t="shared" ca="1" si="12"/>
        <v/>
      </c>
      <c r="AW16" s="50" t="str">
        <f t="shared" ca="1" si="12"/>
        <v/>
      </c>
      <c r="AX16" s="51" t="str">
        <f t="shared" ca="1" si="12"/>
        <v/>
      </c>
      <c r="AY16" s="52" t="str">
        <f t="shared" ca="1" si="12"/>
        <v/>
      </c>
      <c r="AZ16" s="37" t="str">
        <f t="shared" si="13"/>
        <v>0</v>
      </c>
      <c r="BA16" s="37" t="str">
        <f t="shared" si="13"/>
        <v>0</v>
      </c>
      <c r="BB16" s="37">
        <f t="shared" si="13"/>
        <v>83333.333333333328</v>
      </c>
      <c r="BC16" s="37">
        <f t="shared" si="13"/>
        <v>166666.66666666666</v>
      </c>
      <c r="BD16" s="37" t="str">
        <f t="shared" si="13"/>
        <v>0</v>
      </c>
      <c r="BE16" s="37" t="str">
        <f t="shared" si="13"/>
        <v>0</v>
      </c>
      <c r="BF16" s="37">
        <f t="shared" si="13"/>
        <v>83333.333333333328</v>
      </c>
      <c r="BG16" s="38" t="str">
        <f t="shared" si="21"/>
        <v/>
      </c>
      <c r="BH16" s="38" t="str">
        <f t="shared" si="15"/>
        <v/>
      </c>
      <c r="BI16" s="38">
        <f t="shared" si="16"/>
        <v>0</v>
      </c>
      <c r="BJ16" s="38">
        <f t="shared" si="17"/>
        <v>0</v>
      </c>
      <c r="BK16" s="38" t="str">
        <f t="shared" si="18"/>
        <v/>
      </c>
      <c r="BL16" s="38" t="str">
        <f t="shared" si="19"/>
        <v/>
      </c>
      <c r="BM16" s="38">
        <f t="shared" si="20"/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1">
        <v>1E-3</v>
      </c>
      <c r="F17" s="181">
        <v>0</v>
      </c>
      <c r="G17" s="181">
        <v>6.0000000000000001E-3</v>
      </c>
      <c r="H17" s="181">
        <v>1.4999999999999999E-2</v>
      </c>
      <c r="I17" s="181">
        <v>0</v>
      </c>
      <c r="J17" s="181">
        <v>2E-3</v>
      </c>
      <c r="K17" s="181">
        <v>0</v>
      </c>
      <c r="L17" s="41">
        <f t="shared" ca="1" si="5"/>
        <v>0</v>
      </c>
      <c r="M17" s="42">
        <f t="shared" si="6"/>
        <v>0</v>
      </c>
      <c r="N17" s="43" t="str">
        <f t="shared" si="6"/>
        <v/>
      </c>
      <c r="O17" s="43">
        <f t="shared" si="6"/>
        <v>0</v>
      </c>
      <c r="P17" s="43">
        <f t="shared" si="6"/>
        <v>0</v>
      </c>
      <c r="Q17" s="43" t="str">
        <f t="shared" si="6"/>
        <v/>
      </c>
      <c r="R17" s="43">
        <f t="shared" si="6"/>
        <v>0</v>
      </c>
      <c r="S17" s="44" t="str">
        <f t="shared" si="6"/>
        <v/>
      </c>
      <c r="T17" s="185" t="str">
        <f t="shared" ca="1" si="7"/>
        <v>0</v>
      </c>
      <c r="U17" s="52">
        <v>1000</v>
      </c>
      <c r="V17" s="52">
        <v>1000</v>
      </c>
      <c r="W17" s="52">
        <v>1000</v>
      </c>
      <c r="X17" s="52">
        <v>1000</v>
      </c>
      <c r="Y17" s="52">
        <v>1000</v>
      </c>
      <c r="Z17" s="52">
        <v>1000</v>
      </c>
      <c r="AA17" s="52">
        <v>1000</v>
      </c>
      <c r="AB17" s="184">
        <f t="shared" ca="1" si="8"/>
        <v>0</v>
      </c>
      <c r="AC17" s="50" t="e">
        <f t="shared" ca="1" si="8"/>
        <v>#VALUE!</v>
      </c>
      <c r="AD17" s="50">
        <f t="shared" ca="1" si="8"/>
        <v>0</v>
      </c>
      <c r="AE17" s="50">
        <f t="shared" ca="1" si="8"/>
        <v>0</v>
      </c>
      <c r="AF17" s="50" t="e">
        <f t="shared" ca="1" si="8"/>
        <v>#VALUE!</v>
      </c>
      <c r="AG17" s="50">
        <f t="shared" ca="1" si="8"/>
        <v>0</v>
      </c>
      <c r="AH17" s="51" t="e">
        <f t="shared" ca="1" si="8"/>
        <v>#VALUE!</v>
      </c>
      <c r="AI17" s="35" t="str">
        <f t="shared" ca="1" si="9"/>
        <v/>
      </c>
      <c r="AJ17" s="49">
        <f t="shared" ca="1" si="10"/>
        <v>0</v>
      </c>
      <c r="AK17" s="50" t="e">
        <f t="shared" ca="1" si="10"/>
        <v>#VALUE!</v>
      </c>
      <c r="AL17" s="50">
        <f t="shared" ca="1" si="10"/>
        <v>0</v>
      </c>
      <c r="AM17" s="50">
        <f t="shared" ca="1" si="10"/>
        <v>0</v>
      </c>
      <c r="AN17" s="50" t="e">
        <f t="shared" ca="1" si="10"/>
        <v>#VALUE!</v>
      </c>
      <c r="AO17" s="50">
        <f t="shared" ca="1" si="10"/>
        <v>0</v>
      </c>
      <c r="AP17" s="51" t="e">
        <f t="shared" ca="1" si="10"/>
        <v>#VALUE!</v>
      </c>
      <c r="AQ17" s="36" t="str">
        <f t="shared" ca="1" si="11"/>
        <v/>
      </c>
      <c r="AR17" s="49" t="str">
        <f t="shared" ca="1" si="12"/>
        <v/>
      </c>
      <c r="AS17" s="50" t="str">
        <f t="shared" ca="1" si="12"/>
        <v/>
      </c>
      <c r="AT17" s="50" t="str">
        <f t="shared" ca="1" si="12"/>
        <v/>
      </c>
      <c r="AU17" s="50" t="str">
        <f t="shared" ca="1" si="12"/>
        <v/>
      </c>
      <c r="AV17" s="50" t="str">
        <f t="shared" ca="1" si="12"/>
        <v/>
      </c>
      <c r="AW17" s="50" t="str">
        <f t="shared" ca="1" si="12"/>
        <v/>
      </c>
      <c r="AX17" s="51" t="str">
        <f t="shared" ca="1" si="12"/>
        <v/>
      </c>
      <c r="AY17" s="52" t="str">
        <f t="shared" ca="1" si="12"/>
        <v/>
      </c>
      <c r="AZ17" s="37">
        <f t="shared" si="13"/>
        <v>166666.66666666666</v>
      </c>
      <c r="BA17" s="37" t="str">
        <f t="shared" si="13"/>
        <v>0</v>
      </c>
      <c r="BB17" s="37">
        <f t="shared" si="13"/>
        <v>27777.777777777777</v>
      </c>
      <c r="BC17" s="37">
        <f t="shared" si="13"/>
        <v>11111.111111111111</v>
      </c>
      <c r="BD17" s="37" t="str">
        <f t="shared" si="13"/>
        <v>0</v>
      </c>
      <c r="BE17" s="37">
        <f t="shared" si="13"/>
        <v>83333.333333333328</v>
      </c>
      <c r="BF17" s="37" t="str">
        <f t="shared" si="13"/>
        <v>0</v>
      </c>
      <c r="BG17" s="38">
        <f t="shared" si="21"/>
        <v>0</v>
      </c>
      <c r="BH17" s="38" t="str">
        <f t="shared" si="15"/>
        <v/>
      </c>
      <c r="BI17" s="38">
        <f t="shared" si="16"/>
        <v>0</v>
      </c>
      <c r="BJ17" s="38">
        <f t="shared" si="17"/>
        <v>0</v>
      </c>
      <c r="BK17" s="38" t="str">
        <f t="shared" si="18"/>
        <v/>
      </c>
      <c r="BL17" s="38">
        <f t="shared" si="19"/>
        <v>0</v>
      </c>
      <c r="BM17" s="38" t="str">
        <f t="shared" si="20"/>
        <v/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81">
        <v>0.03</v>
      </c>
      <c r="F18" s="181">
        <v>3.2000000000000001E-2</v>
      </c>
      <c r="G18" s="181">
        <v>6.0000000000000001E-3</v>
      </c>
      <c r="H18" s="181">
        <v>2.8000000000000001E-2</v>
      </c>
      <c r="I18" s="181">
        <v>4.3999999999999997E-2</v>
      </c>
      <c r="J18" s="181">
        <v>7.0000000000000001E-3</v>
      </c>
      <c r="K18" s="181">
        <v>1E-3</v>
      </c>
      <c r="L18" s="41">
        <f t="shared" ca="1" si="5"/>
        <v>0</v>
      </c>
      <c r="M18" s="42">
        <f t="shared" si="6"/>
        <v>0</v>
      </c>
      <c r="N18" s="43">
        <f t="shared" si="6"/>
        <v>0</v>
      </c>
      <c r="O18" s="43">
        <f t="shared" si="6"/>
        <v>0</v>
      </c>
      <c r="P18" s="43">
        <f t="shared" si="6"/>
        <v>0</v>
      </c>
      <c r="Q18" s="43">
        <f t="shared" si="6"/>
        <v>0</v>
      </c>
      <c r="R18" s="43">
        <f t="shared" si="6"/>
        <v>0</v>
      </c>
      <c r="S18" s="44">
        <f t="shared" si="6"/>
        <v>0</v>
      </c>
      <c r="T18" s="185">
        <f t="shared" ca="1" si="7"/>
        <v>0</v>
      </c>
      <c r="U18" s="52">
        <v>1000</v>
      </c>
      <c r="V18" s="52">
        <v>1000</v>
      </c>
      <c r="W18" s="52">
        <v>1000</v>
      </c>
      <c r="X18" s="52">
        <v>1000</v>
      </c>
      <c r="Y18" s="52">
        <v>1000</v>
      </c>
      <c r="Z18" s="52">
        <v>1000</v>
      </c>
      <c r="AA18" s="52">
        <v>1000</v>
      </c>
      <c r="AB18" s="184">
        <f t="shared" ca="1" si="8"/>
        <v>0</v>
      </c>
      <c r="AC18" s="50">
        <f t="shared" ca="1" si="8"/>
        <v>0</v>
      </c>
      <c r="AD18" s="50">
        <f t="shared" ca="1" si="8"/>
        <v>0</v>
      </c>
      <c r="AE18" s="50">
        <f t="shared" ca="1" si="8"/>
        <v>0</v>
      </c>
      <c r="AF18" s="50">
        <f t="shared" ca="1" si="8"/>
        <v>0</v>
      </c>
      <c r="AG18" s="50">
        <f t="shared" ca="1" si="8"/>
        <v>0</v>
      </c>
      <c r="AH18" s="51">
        <f t="shared" ca="1" si="8"/>
        <v>0</v>
      </c>
      <c r="AI18" s="35">
        <f t="shared" ca="1" si="9"/>
        <v>0</v>
      </c>
      <c r="AJ18" s="49">
        <f t="shared" ca="1" si="10"/>
        <v>0</v>
      </c>
      <c r="AK18" s="50">
        <f t="shared" ca="1" si="10"/>
        <v>0</v>
      </c>
      <c r="AL18" s="50">
        <f t="shared" ca="1" si="10"/>
        <v>0</v>
      </c>
      <c r="AM18" s="50">
        <f t="shared" ca="1" si="10"/>
        <v>0</v>
      </c>
      <c r="AN18" s="50">
        <f t="shared" ca="1" si="10"/>
        <v>0</v>
      </c>
      <c r="AO18" s="50">
        <f t="shared" ca="1" si="10"/>
        <v>0</v>
      </c>
      <c r="AP18" s="51">
        <f t="shared" ca="1" si="10"/>
        <v>0</v>
      </c>
      <c r="AQ18" s="36">
        <f t="shared" ca="1" si="11"/>
        <v>0</v>
      </c>
      <c r="AR18" s="49" t="str">
        <f t="shared" ca="1" si="12"/>
        <v/>
      </c>
      <c r="AS18" s="50" t="str">
        <f t="shared" ca="1" si="12"/>
        <v/>
      </c>
      <c r="AT18" s="50" t="str">
        <f t="shared" ca="1" si="12"/>
        <v/>
      </c>
      <c r="AU18" s="50" t="str">
        <f t="shared" ca="1" si="12"/>
        <v/>
      </c>
      <c r="AV18" s="50" t="str">
        <f t="shared" ca="1" si="12"/>
        <v/>
      </c>
      <c r="AW18" s="50" t="str">
        <f t="shared" ca="1" si="12"/>
        <v/>
      </c>
      <c r="AX18" s="51" t="str">
        <f t="shared" ca="1" si="12"/>
        <v/>
      </c>
      <c r="AY18" s="52" t="str">
        <f t="shared" ca="1" si="12"/>
        <v/>
      </c>
      <c r="AZ18" s="37">
        <f t="shared" si="13"/>
        <v>5555.5555555555557</v>
      </c>
      <c r="BA18" s="37">
        <f t="shared" si="13"/>
        <v>5208.333333333333</v>
      </c>
      <c r="BB18" s="37">
        <f t="shared" si="13"/>
        <v>27777.777777777777</v>
      </c>
      <c r="BC18" s="37">
        <f t="shared" si="13"/>
        <v>5952.3809523809523</v>
      </c>
      <c r="BD18" s="37">
        <f t="shared" si="13"/>
        <v>3787.878787878788</v>
      </c>
      <c r="BE18" s="37">
        <f t="shared" si="13"/>
        <v>23809.523809523809</v>
      </c>
      <c r="BF18" s="37">
        <f t="shared" si="13"/>
        <v>166666.66666666666</v>
      </c>
      <c r="BG18" s="38">
        <f t="shared" si="21"/>
        <v>0</v>
      </c>
      <c r="BH18" s="38">
        <f t="shared" si="15"/>
        <v>0</v>
      </c>
      <c r="BI18" s="38">
        <f t="shared" si="16"/>
        <v>0</v>
      </c>
      <c r="BJ18" s="38">
        <f t="shared" si="17"/>
        <v>0</v>
      </c>
      <c r="BK18" s="38">
        <f t="shared" si="18"/>
        <v>0</v>
      </c>
      <c r="BL18" s="38">
        <f t="shared" si="19"/>
        <v>0</v>
      </c>
      <c r="BM18" s="38">
        <f t="shared" si="20"/>
        <v>0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1">
        <v>0.10100000000000001</v>
      </c>
      <c r="F19" s="181">
        <v>0.105</v>
      </c>
      <c r="G19" s="181">
        <v>0.02</v>
      </c>
      <c r="H19" s="181">
        <v>0.09</v>
      </c>
      <c r="I19" s="181">
        <v>3.2000000000000001E-2</v>
      </c>
      <c r="J19" s="181">
        <v>8.9999999999999993E-3</v>
      </c>
      <c r="K19" s="181">
        <v>1.0999999999999999E-2</v>
      </c>
      <c r="L19" s="41">
        <f t="shared" ca="1" si="5"/>
        <v>0</v>
      </c>
      <c r="M19" s="42">
        <f t="shared" si="6"/>
        <v>0</v>
      </c>
      <c r="N19" s="43">
        <f t="shared" si="6"/>
        <v>0</v>
      </c>
      <c r="O19" s="43">
        <f t="shared" si="6"/>
        <v>0</v>
      </c>
      <c r="P19" s="43">
        <f t="shared" si="6"/>
        <v>0</v>
      </c>
      <c r="Q19" s="43">
        <f t="shared" si="6"/>
        <v>0</v>
      </c>
      <c r="R19" s="43">
        <f t="shared" si="6"/>
        <v>0</v>
      </c>
      <c r="S19" s="44">
        <f t="shared" si="6"/>
        <v>0</v>
      </c>
      <c r="T19" s="185">
        <f t="shared" ca="1" si="7"/>
        <v>0</v>
      </c>
      <c r="U19" s="52">
        <v>1000</v>
      </c>
      <c r="V19" s="52">
        <v>1000</v>
      </c>
      <c r="W19" s="52">
        <v>1000</v>
      </c>
      <c r="X19" s="52">
        <v>1000</v>
      </c>
      <c r="Y19" s="52">
        <v>1000</v>
      </c>
      <c r="Z19" s="52">
        <v>1000</v>
      </c>
      <c r="AA19" s="52">
        <v>1000</v>
      </c>
      <c r="AB19" s="184">
        <f t="shared" ca="1" si="8"/>
        <v>0</v>
      </c>
      <c r="AC19" s="50">
        <f t="shared" ca="1" si="8"/>
        <v>0</v>
      </c>
      <c r="AD19" s="50">
        <f t="shared" ca="1" si="8"/>
        <v>0</v>
      </c>
      <c r="AE19" s="50">
        <f t="shared" ca="1" si="8"/>
        <v>0</v>
      </c>
      <c r="AF19" s="50">
        <f t="shared" ca="1" si="8"/>
        <v>0</v>
      </c>
      <c r="AG19" s="50">
        <f t="shared" ca="1" si="8"/>
        <v>0</v>
      </c>
      <c r="AH19" s="51">
        <f t="shared" ca="1" si="8"/>
        <v>0</v>
      </c>
      <c r="AI19" s="35">
        <f t="shared" ca="1" si="9"/>
        <v>0</v>
      </c>
      <c r="AJ19" s="49">
        <f t="shared" ca="1" si="10"/>
        <v>0</v>
      </c>
      <c r="AK19" s="50">
        <f t="shared" ca="1" si="10"/>
        <v>0</v>
      </c>
      <c r="AL19" s="50">
        <f t="shared" ca="1" si="10"/>
        <v>0</v>
      </c>
      <c r="AM19" s="50">
        <f t="shared" ca="1" si="10"/>
        <v>0</v>
      </c>
      <c r="AN19" s="50">
        <f t="shared" ca="1" si="10"/>
        <v>0</v>
      </c>
      <c r="AO19" s="50">
        <f t="shared" ca="1" si="10"/>
        <v>0</v>
      </c>
      <c r="AP19" s="51">
        <f t="shared" ca="1" si="10"/>
        <v>0</v>
      </c>
      <c r="AQ19" s="36">
        <f t="shared" ca="1" si="11"/>
        <v>0</v>
      </c>
      <c r="AR19" s="49" t="str">
        <f t="shared" ca="1" si="12"/>
        <v/>
      </c>
      <c r="AS19" s="50" t="str">
        <f t="shared" ca="1" si="12"/>
        <v/>
      </c>
      <c r="AT19" s="50" t="str">
        <f t="shared" ca="1" si="12"/>
        <v/>
      </c>
      <c r="AU19" s="50" t="str">
        <f t="shared" ca="1" si="12"/>
        <v/>
      </c>
      <c r="AV19" s="50" t="str">
        <f t="shared" ca="1" si="12"/>
        <v/>
      </c>
      <c r="AW19" s="50" t="str">
        <f t="shared" ca="1" si="12"/>
        <v/>
      </c>
      <c r="AX19" s="51" t="str">
        <f t="shared" ca="1" si="12"/>
        <v/>
      </c>
      <c r="AY19" s="52" t="str">
        <f t="shared" ca="1" si="12"/>
        <v/>
      </c>
      <c r="AZ19" s="37">
        <f t="shared" si="13"/>
        <v>1650.1650165016499</v>
      </c>
      <c r="BA19" s="37">
        <f t="shared" si="13"/>
        <v>1587.3015873015872</v>
      </c>
      <c r="BB19" s="37">
        <f t="shared" si="13"/>
        <v>8333.3333333333321</v>
      </c>
      <c r="BC19" s="37">
        <f t="shared" si="13"/>
        <v>1851.8518518518517</v>
      </c>
      <c r="BD19" s="37">
        <f t="shared" si="13"/>
        <v>5208.333333333333</v>
      </c>
      <c r="BE19" s="37">
        <f t="shared" si="13"/>
        <v>18518.518518518518</v>
      </c>
      <c r="BF19" s="37">
        <f t="shared" si="13"/>
        <v>15151.515151515152</v>
      </c>
      <c r="BG19" s="38">
        <f t="shared" si="21"/>
        <v>0</v>
      </c>
      <c r="BH19" s="38">
        <f t="shared" si="15"/>
        <v>0</v>
      </c>
      <c r="BI19" s="38">
        <f t="shared" si="16"/>
        <v>0</v>
      </c>
      <c r="BJ19" s="38">
        <f t="shared" si="17"/>
        <v>0</v>
      </c>
      <c r="BK19" s="38">
        <f t="shared" si="18"/>
        <v>0</v>
      </c>
      <c r="BL19" s="38">
        <f t="shared" si="19"/>
        <v>0</v>
      </c>
      <c r="BM19" s="38">
        <f t="shared" si="20"/>
        <v>0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 s="181">
        <v>0.21299999999999999</v>
      </c>
      <c r="F20" s="181">
        <v>4.9000000000000002E-2</v>
      </c>
      <c r="G20" s="181">
        <v>2.3E-2</v>
      </c>
      <c r="H20" s="181">
        <v>2.7E-2</v>
      </c>
      <c r="I20" s="181">
        <v>1.4E-2</v>
      </c>
      <c r="J20" s="181">
        <v>2.7E-2</v>
      </c>
      <c r="K20" s="181">
        <v>3.9E-2</v>
      </c>
      <c r="L20" s="41">
        <f t="shared" ca="1" si="5"/>
        <v>210</v>
      </c>
      <c r="M20" s="42">
        <f t="shared" si="6"/>
        <v>7</v>
      </c>
      <c r="N20" s="43">
        <f t="shared" si="6"/>
        <v>0</v>
      </c>
      <c r="O20" s="43">
        <f t="shared" si="6"/>
        <v>0</v>
      </c>
      <c r="P20" s="43">
        <f t="shared" si="6"/>
        <v>0</v>
      </c>
      <c r="Q20" s="43">
        <f t="shared" si="6"/>
        <v>0</v>
      </c>
      <c r="R20" s="43">
        <f t="shared" si="6"/>
        <v>0</v>
      </c>
      <c r="S20" s="44">
        <f t="shared" si="6"/>
        <v>0</v>
      </c>
      <c r="T20" s="185">
        <f t="shared" ca="1" si="7"/>
        <v>35</v>
      </c>
      <c r="U20" s="52">
        <v>1000</v>
      </c>
      <c r="V20" s="52">
        <v>1000</v>
      </c>
      <c r="W20" s="52">
        <v>1000</v>
      </c>
      <c r="X20" s="52">
        <v>1000</v>
      </c>
      <c r="Y20" s="52">
        <v>1000</v>
      </c>
      <c r="Z20" s="52">
        <v>1000</v>
      </c>
      <c r="AA20" s="52">
        <v>1000</v>
      </c>
      <c r="AB20" s="184">
        <f t="shared" ca="1" si="8"/>
        <v>35000</v>
      </c>
      <c r="AC20" s="50">
        <f t="shared" ca="1" si="8"/>
        <v>0</v>
      </c>
      <c r="AD20" s="50">
        <f t="shared" ca="1" si="8"/>
        <v>0</v>
      </c>
      <c r="AE20" s="50">
        <f t="shared" ca="1" si="8"/>
        <v>0</v>
      </c>
      <c r="AF20" s="50">
        <f t="shared" ca="1" si="8"/>
        <v>0</v>
      </c>
      <c r="AG20" s="50">
        <f t="shared" ca="1" si="8"/>
        <v>0</v>
      </c>
      <c r="AH20" s="51">
        <f t="shared" ca="1" si="8"/>
        <v>0</v>
      </c>
      <c r="AI20" s="35">
        <f t="shared" ca="1" si="9"/>
        <v>35000</v>
      </c>
      <c r="AJ20" s="49">
        <f t="shared" ca="1" si="10"/>
        <v>44.73</v>
      </c>
      <c r="AK20" s="50">
        <f t="shared" ca="1" si="10"/>
        <v>0</v>
      </c>
      <c r="AL20" s="50">
        <f t="shared" ca="1" si="10"/>
        <v>0</v>
      </c>
      <c r="AM20" s="50">
        <f t="shared" ca="1" si="10"/>
        <v>0</v>
      </c>
      <c r="AN20" s="50">
        <f t="shared" ca="1" si="10"/>
        <v>0</v>
      </c>
      <c r="AO20" s="50">
        <f t="shared" ca="1" si="10"/>
        <v>0</v>
      </c>
      <c r="AP20" s="51">
        <f t="shared" ca="1" si="10"/>
        <v>0</v>
      </c>
      <c r="AQ20" s="36">
        <f t="shared" ca="1" si="11"/>
        <v>44.73</v>
      </c>
      <c r="AR20" s="49">
        <f t="shared" ca="1" si="12"/>
        <v>782.47261345852905</v>
      </c>
      <c r="AS20" s="50" t="str">
        <f t="shared" ca="1" si="12"/>
        <v/>
      </c>
      <c r="AT20" s="50" t="str">
        <f t="shared" ca="1" si="12"/>
        <v/>
      </c>
      <c r="AU20" s="50" t="str">
        <f t="shared" ca="1" si="12"/>
        <v/>
      </c>
      <c r="AV20" s="50" t="str">
        <f t="shared" ca="1" si="12"/>
        <v/>
      </c>
      <c r="AW20" s="50" t="str">
        <f t="shared" ca="1" si="12"/>
        <v/>
      </c>
      <c r="AX20" s="51" t="str">
        <f t="shared" ca="1" si="12"/>
        <v/>
      </c>
      <c r="AY20" s="52">
        <f t="shared" ca="1" si="12"/>
        <v>782.47261345852905</v>
      </c>
      <c r="AZ20" s="37">
        <f t="shared" si="13"/>
        <v>782.47261345852894</v>
      </c>
      <c r="BA20" s="37">
        <f t="shared" si="13"/>
        <v>3401.3605442176868</v>
      </c>
      <c r="BB20" s="37">
        <f t="shared" si="13"/>
        <v>7246.376811594203</v>
      </c>
      <c r="BC20" s="37">
        <f t="shared" si="13"/>
        <v>6172.8395061728388</v>
      </c>
      <c r="BD20" s="37">
        <f t="shared" si="13"/>
        <v>11904.761904761905</v>
      </c>
      <c r="BE20" s="37">
        <f t="shared" si="13"/>
        <v>6172.8395061728388</v>
      </c>
      <c r="BF20" s="37">
        <f t="shared" si="13"/>
        <v>4273.5042735042734</v>
      </c>
      <c r="BG20" s="38">
        <f t="shared" si="21"/>
        <v>7</v>
      </c>
      <c r="BH20" s="38">
        <f t="shared" si="15"/>
        <v>0</v>
      </c>
      <c r="BI20" s="38">
        <f t="shared" si="16"/>
        <v>0</v>
      </c>
      <c r="BJ20" s="38">
        <f t="shared" si="17"/>
        <v>0</v>
      </c>
      <c r="BK20" s="38">
        <f t="shared" si="18"/>
        <v>0</v>
      </c>
      <c r="BL20" s="38">
        <f t="shared" si="19"/>
        <v>0</v>
      </c>
      <c r="BM20" s="38">
        <f t="shared" si="20"/>
        <v>0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 s="181">
        <v>0.19</v>
      </c>
      <c r="F21" s="181">
        <v>8.0000000000000002E-3</v>
      </c>
      <c r="G21" s="181">
        <v>0.111</v>
      </c>
      <c r="H21" s="181">
        <v>0.05</v>
      </c>
      <c r="I21" s="181">
        <v>2.7E-2</v>
      </c>
      <c r="J21" s="181">
        <v>3.9E-2</v>
      </c>
      <c r="K21" s="181">
        <v>4.2999999999999997E-2</v>
      </c>
      <c r="L21" s="41">
        <f t="shared" ca="1" si="5"/>
        <v>210</v>
      </c>
      <c r="M21" s="42">
        <f t="shared" si="6"/>
        <v>7</v>
      </c>
      <c r="N21" s="43">
        <f t="shared" si="6"/>
        <v>0</v>
      </c>
      <c r="O21" s="43">
        <f t="shared" si="6"/>
        <v>0</v>
      </c>
      <c r="P21" s="43">
        <f t="shared" si="6"/>
        <v>0</v>
      </c>
      <c r="Q21" s="43">
        <f t="shared" si="6"/>
        <v>0</v>
      </c>
      <c r="R21" s="43">
        <f t="shared" si="6"/>
        <v>0</v>
      </c>
      <c r="S21" s="44">
        <f t="shared" si="6"/>
        <v>0</v>
      </c>
      <c r="T21" s="185">
        <f t="shared" ca="1" si="7"/>
        <v>35</v>
      </c>
      <c r="U21" s="52">
        <v>1000</v>
      </c>
      <c r="V21" s="52">
        <v>1000</v>
      </c>
      <c r="W21" s="52">
        <v>1000</v>
      </c>
      <c r="X21" s="52">
        <v>1000</v>
      </c>
      <c r="Y21" s="52">
        <v>1000</v>
      </c>
      <c r="Z21" s="52">
        <v>1000</v>
      </c>
      <c r="AA21" s="52">
        <v>1000</v>
      </c>
      <c r="AB21" s="184">
        <f t="shared" ca="1" si="8"/>
        <v>35000</v>
      </c>
      <c r="AC21" s="50">
        <f t="shared" ca="1" si="8"/>
        <v>0</v>
      </c>
      <c r="AD21" s="50">
        <f t="shared" ca="1" si="8"/>
        <v>0</v>
      </c>
      <c r="AE21" s="50">
        <f t="shared" ca="1" si="8"/>
        <v>0</v>
      </c>
      <c r="AF21" s="50">
        <f t="shared" ca="1" si="8"/>
        <v>0</v>
      </c>
      <c r="AG21" s="50">
        <f t="shared" ca="1" si="8"/>
        <v>0</v>
      </c>
      <c r="AH21" s="51">
        <f t="shared" ca="1" si="8"/>
        <v>0</v>
      </c>
      <c r="AI21" s="35">
        <f t="shared" ca="1" si="9"/>
        <v>35000</v>
      </c>
      <c r="AJ21" s="49">
        <f t="shared" ca="1" si="10"/>
        <v>39.9</v>
      </c>
      <c r="AK21" s="50">
        <f t="shared" ca="1" si="10"/>
        <v>0</v>
      </c>
      <c r="AL21" s="50">
        <f t="shared" ca="1" si="10"/>
        <v>0</v>
      </c>
      <c r="AM21" s="50">
        <f t="shared" ca="1" si="10"/>
        <v>0</v>
      </c>
      <c r="AN21" s="50">
        <f t="shared" ca="1" si="10"/>
        <v>0</v>
      </c>
      <c r="AO21" s="50">
        <f t="shared" ca="1" si="10"/>
        <v>0</v>
      </c>
      <c r="AP21" s="51">
        <f t="shared" ca="1" si="10"/>
        <v>0</v>
      </c>
      <c r="AQ21" s="36">
        <f t="shared" ca="1" si="11"/>
        <v>39.9</v>
      </c>
      <c r="AR21" s="49">
        <f t="shared" ca="1" si="12"/>
        <v>877.19298245614038</v>
      </c>
      <c r="AS21" s="50" t="str">
        <f t="shared" ca="1" si="12"/>
        <v/>
      </c>
      <c r="AT21" s="50" t="str">
        <f t="shared" ca="1" si="12"/>
        <v/>
      </c>
      <c r="AU21" s="50" t="str">
        <f t="shared" ca="1" si="12"/>
        <v/>
      </c>
      <c r="AV21" s="50" t="str">
        <f t="shared" ca="1" si="12"/>
        <v/>
      </c>
      <c r="AW21" s="50" t="str">
        <f t="shared" ca="1" si="12"/>
        <v/>
      </c>
      <c r="AX21" s="51" t="str">
        <f t="shared" ca="1" si="12"/>
        <v/>
      </c>
      <c r="AY21" s="52">
        <f t="shared" ca="1" si="12"/>
        <v>877.19298245614038</v>
      </c>
      <c r="AZ21" s="37">
        <f t="shared" si="13"/>
        <v>877.19298245614027</v>
      </c>
      <c r="BA21" s="37">
        <f t="shared" si="13"/>
        <v>20833.333333333332</v>
      </c>
      <c r="BB21" s="37">
        <f t="shared" si="13"/>
        <v>1501.5015015015015</v>
      </c>
      <c r="BC21" s="37">
        <f t="shared" si="13"/>
        <v>3333.333333333333</v>
      </c>
      <c r="BD21" s="37">
        <f t="shared" si="13"/>
        <v>6172.8395061728388</v>
      </c>
      <c r="BE21" s="37">
        <f t="shared" si="13"/>
        <v>4273.5042735042734</v>
      </c>
      <c r="BF21" s="37">
        <f t="shared" si="13"/>
        <v>3875.968992248062</v>
      </c>
      <c r="BG21" s="38">
        <f t="shared" si="21"/>
        <v>7</v>
      </c>
      <c r="BH21" s="38">
        <f t="shared" si="15"/>
        <v>0</v>
      </c>
      <c r="BI21" s="38">
        <f t="shared" si="16"/>
        <v>0</v>
      </c>
      <c r="BJ21" s="38">
        <f t="shared" si="17"/>
        <v>0</v>
      </c>
      <c r="BK21" s="38">
        <f t="shared" si="18"/>
        <v>0</v>
      </c>
      <c r="BL21" s="38">
        <f t="shared" si="19"/>
        <v>0</v>
      </c>
      <c r="BM21" s="38">
        <f t="shared" si="20"/>
        <v>0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1">
        <v>0.183</v>
      </c>
      <c r="F22" s="181">
        <v>4.2999999999999997E-2</v>
      </c>
      <c r="G22" s="181">
        <v>2.1000000000000001E-2</v>
      </c>
      <c r="H22" s="181">
        <v>2.5999999999999999E-2</v>
      </c>
      <c r="I22" s="181">
        <v>1.6E-2</v>
      </c>
      <c r="J22" s="181">
        <v>0.10199999999999999</v>
      </c>
      <c r="K22" s="181">
        <v>0.111</v>
      </c>
      <c r="L22" s="41">
        <f t="shared" ca="1" si="5"/>
        <v>210</v>
      </c>
      <c r="M22" s="42">
        <f t="shared" si="6"/>
        <v>7</v>
      </c>
      <c r="N22" s="43">
        <f t="shared" si="6"/>
        <v>0</v>
      </c>
      <c r="O22" s="43">
        <f t="shared" si="6"/>
        <v>0</v>
      </c>
      <c r="P22" s="43">
        <f t="shared" si="6"/>
        <v>0</v>
      </c>
      <c r="Q22" s="43">
        <f t="shared" si="6"/>
        <v>0</v>
      </c>
      <c r="R22" s="43">
        <f t="shared" si="6"/>
        <v>0</v>
      </c>
      <c r="S22" s="44">
        <f t="shared" si="6"/>
        <v>0</v>
      </c>
      <c r="T22" s="185">
        <f t="shared" ca="1" si="7"/>
        <v>35</v>
      </c>
      <c r="U22" s="52">
        <v>1000</v>
      </c>
      <c r="V22" s="52">
        <v>1000</v>
      </c>
      <c r="W22" s="52">
        <v>1000</v>
      </c>
      <c r="X22" s="52">
        <v>1000</v>
      </c>
      <c r="Y22" s="52">
        <v>1000</v>
      </c>
      <c r="Z22" s="52">
        <v>1000</v>
      </c>
      <c r="AA22" s="52">
        <v>1000</v>
      </c>
      <c r="AB22" s="184">
        <f t="shared" ca="1" si="8"/>
        <v>35000</v>
      </c>
      <c r="AC22" s="50">
        <f t="shared" ca="1" si="8"/>
        <v>0</v>
      </c>
      <c r="AD22" s="50">
        <f t="shared" ca="1" si="8"/>
        <v>0</v>
      </c>
      <c r="AE22" s="50">
        <f t="shared" ca="1" si="8"/>
        <v>0</v>
      </c>
      <c r="AF22" s="50">
        <f t="shared" ca="1" si="8"/>
        <v>0</v>
      </c>
      <c r="AG22" s="50">
        <f t="shared" ca="1" si="8"/>
        <v>0</v>
      </c>
      <c r="AH22" s="51">
        <f t="shared" ca="1" si="8"/>
        <v>0</v>
      </c>
      <c r="AI22" s="35">
        <f t="shared" ca="1" si="9"/>
        <v>35000</v>
      </c>
      <c r="AJ22" s="49">
        <f t="shared" ca="1" si="10"/>
        <v>38.43</v>
      </c>
      <c r="AK22" s="50">
        <f t="shared" ca="1" si="10"/>
        <v>0</v>
      </c>
      <c r="AL22" s="50">
        <f t="shared" ca="1" si="10"/>
        <v>0</v>
      </c>
      <c r="AM22" s="50">
        <f t="shared" ca="1" si="10"/>
        <v>0</v>
      </c>
      <c r="AN22" s="50">
        <f t="shared" ca="1" si="10"/>
        <v>0</v>
      </c>
      <c r="AO22" s="50">
        <f t="shared" ca="1" si="10"/>
        <v>0</v>
      </c>
      <c r="AP22" s="51">
        <f t="shared" ca="1" si="10"/>
        <v>0</v>
      </c>
      <c r="AQ22" s="36">
        <f t="shared" ca="1" si="11"/>
        <v>38.43</v>
      </c>
      <c r="AR22" s="49">
        <f t="shared" ca="1" si="12"/>
        <v>910.74681238615665</v>
      </c>
      <c r="AS22" s="50" t="str">
        <f t="shared" ca="1" si="12"/>
        <v/>
      </c>
      <c r="AT22" s="50" t="str">
        <f t="shared" ca="1" si="12"/>
        <v/>
      </c>
      <c r="AU22" s="50" t="str">
        <f t="shared" ca="1" si="12"/>
        <v/>
      </c>
      <c r="AV22" s="50" t="str">
        <f t="shared" ca="1" si="12"/>
        <v/>
      </c>
      <c r="AW22" s="50" t="str">
        <f t="shared" ca="1" si="12"/>
        <v/>
      </c>
      <c r="AX22" s="51" t="str">
        <f t="shared" ca="1" si="12"/>
        <v/>
      </c>
      <c r="AY22" s="52">
        <f t="shared" ca="1" si="12"/>
        <v>910.74681238615665</v>
      </c>
      <c r="AZ22" s="37">
        <f t="shared" si="13"/>
        <v>910.74681238615665</v>
      </c>
      <c r="BA22" s="37">
        <f t="shared" si="13"/>
        <v>3875.968992248062</v>
      </c>
      <c r="BB22" s="37">
        <f t="shared" si="13"/>
        <v>7936.5079365079355</v>
      </c>
      <c r="BC22" s="37">
        <f t="shared" si="13"/>
        <v>6410.2564102564102</v>
      </c>
      <c r="BD22" s="37">
        <f t="shared" si="13"/>
        <v>10416.666666666666</v>
      </c>
      <c r="BE22" s="37">
        <f t="shared" si="13"/>
        <v>1633.9869281045751</v>
      </c>
      <c r="BF22" s="37">
        <f t="shared" si="13"/>
        <v>1501.5015015015015</v>
      </c>
      <c r="BG22" s="38">
        <f t="shared" si="21"/>
        <v>7</v>
      </c>
      <c r="BH22" s="38">
        <f t="shared" si="15"/>
        <v>0</v>
      </c>
      <c r="BI22" s="38">
        <f t="shared" si="16"/>
        <v>0</v>
      </c>
      <c r="BJ22" s="38">
        <f t="shared" si="17"/>
        <v>0</v>
      </c>
      <c r="BK22" s="38">
        <f t="shared" si="18"/>
        <v>0</v>
      </c>
      <c r="BL22" s="38">
        <f t="shared" si="19"/>
        <v>0</v>
      </c>
      <c r="BM22" s="38">
        <f t="shared" si="20"/>
        <v>0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 s="181">
        <v>0.193</v>
      </c>
      <c r="F23" s="181">
        <v>0.128</v>
      </c>
      <c r="G23" s="181">
        <v>6.2E-2</v>
      </c>
      <c r="H23" s="181">
        <v>6.6000000000000003E-2</v>
      </c>
      <c r="I23" s="181">
        <v>0.129</v>
      </c>
      <c r="J23" s="181">
        <v>0.127</v>
      </c>
      <c r="K23" s="181">
        <v>3.2000000000000001E-2</v>
      </c>
      <c r="L23" s="41">
        <f t="shared" ca="1" si="5"/>
        <v>756</v>
      </c>
      <c r="M23" s="42">
        <f t="shared" si="6"/>
        <v>7</v>
      </c>
      <c r="N23" s="43">
        <f t="shared" si="6"/>
        <v>7</v>
      </c>
      <c r="O23" s="43">
        <f t="shared" si="6"/>
        <v>0</v>
      </c>
      <c r="P23" s="43">
        <f t="shared" si="6"/>
        <v>0</v>
      </c>
      <c r="Q23" s="43">
        <f t="shared" si="6"/>
        <v>7</v>
      </c>
      <c r="R23" s="43">
        <f t="shared" si="6"/>
        <v>7</v>
      </c>
      <c r="S23" s="44">
        <f t="shared" si="6"/>
        <v>0</v>
      </c>
      <c r="T23" s="185">
        <f t="shared" ca="1" si="7"/>
        <v>126</v>
      </c>
      <c r="U23" s="52">
        <v>1000</v>
      </c>
      <c r="V23" s="52">
        <v>1000</v>
      </c>
      <c r="W23" s="52">
        <v>1000</v>
      </c>
      <c r="X23" s="52">
        <v>1000</v>
      </c>
      <c r="Y23" s="52">
        <v>1000</v>
      </c>
      <c r="Z23" s="52">
        <v>1000</v>
      </c>
      <c r="AA23" s="52">
        <v>1000</v>
      </c>
      <c r="AB23" s="184">
        <f t="shared" ca="1" si="8"/>
        <v>35000</v>
      </c>
      <c r="AC23" s="50">
        <f t="shared" ca="1" si="8"/>
        <v>28000</v>
      </c>
      <c r="AD23" s="50">
        <f t="shared" ca="1" si="8"/>
        <v>0</v>
      </c>
      <c r="AE23" s="50">
        <f t="shared" ca="1" si="8"/>
        <v>0</v>
      </c>
      <c r="AF23" s="50">
        <f t="shared" ca="1" si="8"/>
        <v>28000</v>
      </c>
      <c r="AG23" s="50">
        <f t="shared" ca="1" si="8"/>
        <v>35000</v>
      </c>
      <c r="AH23" s="51">
        <f t="shared" ca="1" si="8"/>
        <v>0</v>
      </c>
      <c r="AI23" s="35">
        <f t="shared" ca="1" si="9"/>
        <v>126000</v>
      </c>
      <c r="AJ23" s="49">
        <f t="shared" ca="1" si="10"/>
        <v>40.53</v>
      </c>
      <c r="AK23" s="50">
        <f t="shared" ca="1" si="10"/>
        <v>21.504000000000001</v>
      </c>
      <c r="AL23" s="50">
        <f t="shared" ca="1" si="10"/>
        <v>0</v>
      </c>
      <c r="AM23" s="50">
        <f t="shared" ca="1" si="10"/>
        <v>0</v>
      </c>
      <c r="AN23" s="50">
        <f t="shared" ca="1" si="10"/>
        <v>21.672000000000001</v>
      </c>
      <c r="AO23" s="50">
        <f t="shared" ca="1" si="10"/>
        <v>26.67</v>
      </c>
      <c r="AP23" s="51">
        <f t="shared" ca="1" si="10"/>
        <v>0</v>
      </c>
      <c r="AQ23" s="36">
        <f t="shared" ca="1" si="11"/>
        <v>110.376</v>
      </c>
      <c r="AR23" s="49">
        <f t="shared" ca="1" si="12"/>
        <v>863.55785837651115</v>
      </c>
      <c r="AS23" s="50">
        <f t="shared" ca="1" si="12"/>
        <v>1302.0833333333333</v>
      </c>
      <c r="AT23" s="50" t="str">
        <f t="shared" ca="1" si="12"/>
        <v/>
      </c>
      <c r="AU23" s="50" t="str">
        <f t="shared" ca="1" si="12"/>
        <v/>
      </c>
      <c r="AV23" s="50">
        <f t="shared" ca="1" si="12"/>
        <v>1291.9896640826873</v>
      </c>
      <c r="AW23" s="50">
        <f t="shared" ca="1" si="12"/>
        <v>1312.3359580052493</v>
      </c>
      <c r="AX23" s="51" t="str">
        <f t="shared" ca="1" si="12"/>
        <v/>
      </c>
      <c r="AY23" s="52">
        <f t="shared" ca="1" si="12"/>
        <v>1141.552511415525</v>
      </c>
      <c r="AZ23" s="37">
        <f t="shared" si="13"/>
        <v>863.55785837651115</v>
      </c>
      <c r="BA23" s="37">
        <f t="shared" si="13"/>
        <v>1302.0833333333333</v>
      </c>
      <c r="BB23" s="37">
        <f t="shared" si="13"/>
        <v>2688.1720430107525</v>
      </c>
      <c r="BC23" s="37">
        <f t="shared" si="13"/>
        <v>2525.2525252525252</v>
      </c>
      <c r="BD23" s="37">
        <f t="shared" si="13"/>
        <v>1291.9896640826873</v>
      </c>
      <c r="BE23" s="37">
        <f t="shared" si="13"/>
        <v>1312.3359580052493</v>
      </c>
      <c r="BF23" s="37">
        <f t="shared" si="13"/>
        <v>5208.333333333333</v>
      </c>
      <c r="BG23" s="38">
        <f t="shared" si="21"/>
        <v>7</v>
      </c>
      <c r="BH23" s="38">
        <f t="shared" si="15"/>
        <v>7</v>
      </c>
      <c r="BI23" s="38">
        <f t="shared" si="16"/>
        <v>0</v>
      </c>
      <c r="BJ23" s="38">
        <f t="shared" si="17"/>
        <v>0</v>
      </c>
      <c r="BK23" s="38">
        <f t="shared" si="18"/>
        <v>7</v>
      </c>
      <c r="BL23" s="38">
        <f t="shared" si="19"/>
        <v>7</v>
      </c>
      <c r="BM23" s="38">
        <f t="shared" si="20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 s="181">
        <v>0.03</v>
      </c>
      <c r="F24" s="181">
        <v>3.4000000000000002E-2</v>
      </c>
      <c r="G24" s="181">
        <v>2.1999999999999999E-2</v>
      </c>
      <c r="H24" s="181">
        <v>4.2000000000000003E-2</v>
      </c>
      <c r="I24" s="181">
        <v>0.13100000000000001</v>
      </c>
      <c r="J24" s="181">
        <v>0.10100000000000001</v>
      </c>
      <c r="K24" s="181">
        <v>8.0000000000000002E-3</v>
      </c>
      <c r="L24" s="41">
        <f t="shared" ca="1" si="5"/>
        <v>168</v>
      </c>
      <c r="M24" s="42">
        <f t="shared" si="6"/>
        <v>0</v>
      </c>
      <c r="N24" s="43">
        <f t="shared" si="6"/>
        <v>0</v>
      </c>
      <c r="O24" s="43">
        <f t="shared" si="6"/>
        <v>0</v>
      </c>
      <c r="P24" s="43">
        <f t="shared" si="6"/>
        <v>0</v>
      </c>
      <c r="Q24" s="43">
        <f t="shared" si="6"/>
        <v>7</v>
      </c>
      <c r="R24" s="43">
        <f t="shared" si="6"/>
        <v>0</v>
      </c>
      <c r="S24" s="44">
        <f t="shared" si="6"/>
        <v>0</v>
      </c>
      <c r="T24" s="185">
        <f t="shared" ca="1" si="7"/>
        <v>28</v>
      </c>
      <c r="U24" s="52">
        <v>1000</v>
      </c>
      <c r="V24" s="52">
        <v>1000</v>
      </c>
      <c r="W24" s="52">
        <v>1000</v>
      </c>
      <c r="X24" s="52">
        <v>1000</v>
      </c>
      <c r="Y24" s="52">
        <v>1000</v>
      </c>
      <c r="Z24" s="52">
        <v>1000</v>
      </c>
      <c r="AA24" s="52">
        <v>1000</v>
      </c>
      <c r="AB24" s="184">
        <f t="shared" ca="1" si="8"/>
        <v>0</v>
      </c>
      <c r="AC24" s="50">
        <f t="shared" ca="1" si="8"/>
        <v>0</v>
      </c>
      <c r="AD24" s="50">
        <f t="shared" ca="1" si="8"/>
        <v>0</v>
      </c>
      <c r="AE24" s="50">
        <f t="shared" ca="1" si="8"/>
        <v>0</v>
      </c>
      <c r="AF24" s="50">
        <f t="shared" ca="1" si="8"/>
        <v>28000</v>
      </c>
      <c r="AG24" s="50">
        <f t="shared" ca="1" si="8"/>
        <v>0</v>
      </c>
      <c r="AH24" s="51">
        <f t="shared" ca="1" si="8"/>
        <v>0</v>
      </c>
      <c r="AI24" s="35">
        <f t="shared" ca="1" si="9"/>
        <v>28000</v>
      </c>
      <c r="AJ24" s="49">
        <f t="shared" ca="1" si="10"/>
        <v>0</v>
      </c>
      <c r="AK24" s="50">
        <f t="shared" ca="1" si="10"/>
        <v>0</v>
      </c>
      <c r="AL24" s="50">
        <f t="shared" ca="1" si="10"/>
        <v>0</v>
      </c>
      <c r="AM24" s="50">
        <f t="shared" ca="1" si="10"/>
        <v>0</v>
      </c>
      <c r="AN24" s="50">
        <f t="shared" ca="1" si="10"/>
        <v>22.008000000000003</v>
      </c>
      <c r="AO24" s="50">
        <f t="shared" ca="1" si="10"/>
        <v>0</v>
      </c>
      <c r="AP24" s="51">
        <f t="shared" ca="1" si="10"/>
        <v>0</v>
      </c>
      <c r="AQ24" s="36">
        <f t="shared" ca="1" si="11"/>
        <v>22.008000000000003</v>
      </c>
      <c r="AR24" s="49" t="str">
        <f t="shared" ca="1" si="12"/>
        <v/>
      </c>
      <c r="AS24" s="50" t="str">
        <f t="shared" ca="1" si="12"/>
        <v/>
      </c>
      <c r="AT24" s="50" t="str">
        <f t="shared" ca="1" si="12"/>
        <v/>
      </c>
      <c r="AU24" s="50" t="str">
        <f t="shared" ca="1" si="12"/>
        <v/>
      </c>
      <c r="AV24" s="50">
        <f t="shared" ca="1" si="12"/>
        <v>1272.2646310432569</v>
      </c>
      <c r="AW24" s="50" t="str">
        <f t="shared" ca="1" si="12"/>
        <v/>
      </c>
      <c r="AX24" s="51" t="str">
        <f t="shared" ca="1" si="12"/>
        <v/>
      </c>
      <c r="AY24" s="52">
        <f t="shared" ca="1" si="12"/>
        <v>1272.2646310432569</v>
      </c>
      <c r="AZ24" s="37">
        <f t="shared" si="13"/>
        <v>5555.5555555555557</v>
      </c>
      <c r="BA24" s="37">
        <f t="shared" si="13"/>
        <v>4901.9607843137246</v>
      </c>
      <c r="BB24" s="37">
        <f t="shared" si="13"/>
        <v>7575.757575757576</v>
      </c>
      <c r="BC24" s="37">
        <f t="shared" si="13"/>
        <v>3968.2539682539677</v>
      </c>
      <c r="BD24" s="37">
        <f t="shared" si="13"/>
        <v>1272.2646310432569</v>
      </c>
      <c r="BE24" s="37">
        <f t="shared" si="13"/>
        <v>1650.1650165016499</v>
      </c>
      <c r="BF24" s="37">
        <f t="shared" si="13"/>
        <v>20833.333333333332</v>
      </c>
      <c r="BG24" s="38">
        <f t="shared" si="21"/>
        <v>0</v>
      </c>
      <c r="BH24" s="38">
        <f t="shared" si="15"/>
        <v>0</v>
      </c>
      <c r="BI24" s="38">
        <f t="shared" si="16"/>
        <v>0</v>
      </c>
      <c r="BJ24" s="38">
        <f t="shared" si="17"/>
        <v>0</v>
      </c>
      <c r="BK24" s="38">
        <f t="shared" si="18"/>
        <v>7</v>
      </c>
      <c r="BL24" s="38">
        <f t="shared" si="19"/>
        <v>0</v>
      </c>
      <c r="BM24" s="38">
        <f t="shared" si="20"/>
        <v>0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1">
        <v>6.5000000000000002E-2</v>
      </c>
      <c r="F25" s="181">
        <v>5.2999999999999999E-2</v>
      </c>
      <c r="G25" s="181">
        <v>6.8000000000000005E-2</v>
      </c>
      <c r="H25" s="181">
        <v>9.9000000000000005E-2</v>
      </c>
      <c r="I25" s="181">
        <v>9.5000000000000001E-2</v>
      </c>
      <c r="J25" s="181">
        <v>0.11</v>
      </c>
      <c r="K25" s="181">
        <v>9.9000000000000005E-2</v>
      </c>
      <c r="L25" s="41">
        <f t="shared" ca="1" si="5"/>
        <v>0</v>
      </c>
      <c r="M25" s="42">
        <f t="shared" si="6"/>
        <v>0</v>
      </c>
      <c r="N25" s="43">
        <f t="shared" si="6"/>
        <v>0</v>
      </c>
      <c r="O25" s="43">
        <f t="shared" si="6"/>
        <v>0</v>
      </c>
      <c r="P25" s="43">
        <f t="shared" si="6"/>
        <v>0</v>
      </c>
      <c r="Q25" s="43">
        <f t="shared" si="6"/>
        <v>0</v>
      </c>
      <c r="R25" s="43">
        <f t="shared" si="6"/>
        <v>0</v>
      </c>
      <c r="S25" s="44">
        <f t="shared" si="6"/>
        <v>0</v>
      </c>
      <c r="T25" s="185">
        <f t="shared" ca="1" si="7"/>
        <v>0</v>
      </c>
      <c r="U25" s="52">
        <v>1000</v>
      </c>
      <c r="V25" s="52">
        <v>1000</v>
      </c>
      <c r="W25" s="52">
        <v>1000</v>
      </c>
      <c r="X25" s="52">
        <v>1000</v>
      </c>
      <c r="Y25" s="52">
        <v>1000</v>
      </c>
      <c r="Z25" s="52">
        <v>1000</v>
      </c>
      <c r="AA25" s="52">
        <v>1000</v>
      </c>
      <c r="AB25" s="184">
        <f t="shared" ca="1" si="8"/>
        <v>0</v>
      </c>
      <c r="AC25" s="50">
        <f t="shared" ca="1" si="8"/>
        <v>0</v>
      </c>
      <c r="AD25" s="50">
        <f t="shared" ca="1" si="8"/>
        <v>0</v>
      </c>
      <c r="AE25" s="50">
        <f t="shared" ca="1" si="8"/>
        <v>0</v>
      </c>
      <c r="AF25" s="50">
        <f t="shared" ca="1" si="8"/>
        <v>0</v>
      </c>
      <c r="AG25" s="50">
        <f t="shared" ca="1" si="8"/>
        <v>0</v>
      </c>
      <c r="AH25" s="51">
        <f t="shared" ca="1" si="8"/>
        <v>0</v>
      </c>
      <c r="AI25" s="35">
        <f t="shared" ca="1" si="9"/>
        <v>0</v>
      </c>
      <c r="AJ25" s="49">
        <f t="shared" ca="1" si="10"/>
        <v>0</v>
      </c>
      <c r="AK25" s="50">
        <f t="shared" ca="1" si="10"/>
        <v>0</v>
      </c>
      <c r="AL25" s="50">
        <f t="shared" ca="1" si="10"/>
        <v>0</v>
      </c>
      <c r="AM25" s="50">
        <f t="shared" ca="1" si="10"/>
        <v>0</v>
      </c>
      <c r="AN25" s="50">
        <f t="shared" ca="1" si="10"/>
        <v>0</v>
      </c>
      <c r="AO25" s="50">
        <f t="shared" ca="1" si="10"/>
        <v>0</v>
      </c>
      <c r="AP25" s="51">
        <f t="shared" ca="1" si="10"/>
        <v>0</v>
      </c>
      <c r="AQ25" s="36">
        <f t="shared" ca="1" si="11"/>
        <v>0</v>
      </c>
      <c r="AR25" s="49" t="str">
        <f t="shared" ca="1" si="12"/>
        <v/>
      </c>
      <c r="AS25" s="50" t="str">
        <f t="shared" ca="1" si="12"/>
        <v/>
      </c>
      <c r="AT25" s="50" t="str">
        <f t="shared" ca="1" si="12"/>
        <v/>
      </c>
      <c r="AU25" s="50" t="str">
        <f t="shared" ca="1" si="12"/>
        <v/>
      </c>
      <c r="AV25" s="50" t="str">
        <f t="shared" ca="1" si="12"/>
        <v/>
      </c>
      <c r="AW25" s="50" t="str">
        <f t="shared" ca="1" si="12"/>
        <v/>
      </c>
      <c r="AX25" s="51" t="str">
        <f t="shared" ca="1" si="12"/>
        <v/>
      </c>
      <c r="AY25" s="52" t="str">
        <f t="shared" ca="1" si="12"/>
        <v/>
      </c>
      <c r="AZ25" s="37">
        <f t="shared" si="13"/>
        <v>2564.102564102564</v>
      </c>
      <c r="BA25" s="37">
        <f t="shared" si="13"/>
        <v>3144.6540880503144</v>
      </c>
      <c r="BB25" s="37">
        <f t="shared" si="13"/>
        <v>2450.9803921568623</v>
      </c>
      <c r="BC25" s="37">
        <f t="shared" si="13"/>
        <v>1683.5016835016834</v>
      </c>
      <c r="BD25" s="37">
        <f t="shared" si="13"/>
        <v>1754.3859649122805</v>
      </c>
      <c r="BE25" s="37">
        <f t="shared" si="13"/>
        <v>1515.151515151515</v>
      </c>
      <c r="BF25" s="37">
        <f t="shared" si="13"/>
        <v>1683.5016835016834</v>
      </c>
      <c r="BG25" s="38">
        <f t="shared" si="21"/>
        <v>0</v>
      </c>
      <c r="BH25" s="38">
        <f t="shared" si="15"/>
        <v>0</v>
      </c>
      <c r="BI25" s="38">
        <f t="shared" si="16"/>
        <v>0</v>
      </c>
      <c r="BJ25" s="38">
        <f t="shared" si="17"/>
        <v>0</v>
      </c>
      <c r="BK25" s="38">
        <f t="shared" si="18"/>
        <v>0</v>
      </c>
      <c r="BL25" s="38">
        <f t="shared" si="19"/>
        <v>0</v>
      </c>
      <c r="BM25" s="38">
        <f t="shared" si="20"/>
        <v>0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 s="181">
        <v>2.4E-2</v>
      </c>
      <c r="F26" s="181">
        <v>0.17499999999999999</v>
      </c>
      <c r="G26" s="181">
        <v>3.7999999999999999E-2</v>
      </c>
      <c r="H26" s="181">
        <v>6.2E-2</v>
      </c>
      <c r="I26" s="181">
        <v>4.1000000000000002E-2</v>
      </c>
      <c r="J26" s="181">
        <v>0.10100000000000001</v>
      </c>
      <c r="K26" s="181">
        <v>0.104</v>
      </c>
      <c r="L26" s="41">
        <f t="shared" ca="1" si="5"/>
        <v>168</v>
      </c>
      <c r="M26" s="42">
        <f t="shared" si="6"/>
        <v>0</v>
      </c>
      <c r="N26" s="43">
        <f t="shared" si="6"/>
        <v>7</v>
      </c>
      <c r="O26" s="43">
        <f t="shared" si="6"/>
        <v>0</v>
      </c>
      <c r="P26" s="43">
        <f t="shared" si="6"/>
        <v>0</v>
      </c>
      <c r="Q26" s="43">
        <f t="shared" si="6"/>
        <v>0</v>
      </c>
      <c r="R26" s="43">
        <f t="shared" si="6"/>
        <v>0</v>
      </c>
      <c r="S26" s="44">
        <f t="shared" si="6"/>
        <v>0</v>
      </c>
      <c r="T26" s="185">
        <f t="shared" ca="1" si="7"/>
        <v>28</v>
      </c>
      <c r="U26" s="52">
        <v>1000</v>
      </c>
      <c r="V26" s="52">
        <v>1000</v>
      </c>
      <c r="W26" s="52">
        <v>1000</v>
      </c>
      <c r="X26" s="52">
        <v>1000</v>
      </c>
      <c r="Y26" s="52">
        <v>1000</v>
      </c>
      <c r="Z26" s="52">
        <v>1000</v>
      </c>
      <c r="AA26" s="52">
        <v>1000</v>
      </c>
      <c r="AB26" s="184">
        <f t="shared" ca="1" si="8"/>
        <v>0</v>
      </c>
      <c r="AC26" s="50">
        <f t="shared" ca="1" si="8"/>
        <v>28000</v>
      </c>
      <c r="AD26" s="50">
        <f t="shared" ca="1" si="8"/>
        <v>0</v>
      </c>
      <c r="AE26" s="50">
        <f t="shared" ca="1" si="8"/>
        <v>0</v>
      </c>
      <c r="AF26" s="50">
        <f t="shared" ca="1" si="8"/>
        <v>0</v>
      </c>
      <c r="AG26" s="50">
        <f t="shared" ca="1" si="8"/>
        <v>0</v>
      </c>
      <c r="AH26" s="51">
        <f t="shared" ca="1" si="8"/>
        <v>0</v>
      </c>
      <c r="AI26" s="35">
        <f t="shared" ca="1" si="9"/>
        <v>28000</v>
      </c>
      <c r="AJ26" s="49">
        <f t="shared" ca="1" si="10"/>
        <v>0</v>
      </c>
      <c r="AK26" s="50">
        <f t="shared" ca="1" si="10"/>
        <v>29.4</v>
      </c>
      <c r="AL26" s="50">
        <f t="shared" ca="1" si="10"/>
        <v>0</v>
      </c>
      <c r="AM26" s="50">
        <f t="shared" ca="1" si="10"/>
        <v>0</v>
      </c>
      <c r="AN26" s="50">
        <f t="shared" ca="1" si="10"/>
        <v>0</v>
      </c>
      <c r="AO26" s="50">
        <f t="shared" ca="1" si="10"/>
        <v>0</v>
      </c>
      <c r="AP26" s="51">
        <f t="shared" ca="1" si="10"/>
        <v>0</v>
      </c>
      <c r="AQ26" s="36">
        <f t="shared" ca="1" si="11"/>
        <v>29.4</v>
      </c>
      <c r="AR26" s="49" t="str">
        <f t="shared" ca="1" si="12"/>
        <v/>
      </c>
      <c r="AS26" s="50">
        <f t="shared" ca="1" si="12"/>
        <v>952.38095238095241</v>
      </c>
      <c r="AT26" s="50" t="str">
        <f t="shared" ca="1" si="12"/>
        <v/>
      </c>
      <c r="AU26" s="50" t="str">
        <f t="shared" ca="1" si="12"/>
        <v/>
      </c>
      <c r="AV26" s="50" t="str">
        <f t="shared" ca="1" si="12"/>
        <v/>
      </c>
      <c r="AW26" s="50" t="str">
        <f t="shared" ca="1" si="12"/>
        <v/>
      </c>
      <c r="AX26" s="51" t="str">
        <f t="shared" ca="1" si="12"/>
        <v/>
      </c>
      <c r="AY26" s="52">
        <f t="shared" ca="1" si="12"/>
        <v>952.38095238095241</v>
      </c>
      <c r="AZ26" s="37">
        <f t="shared" si="13"/>
        <v>6944.4444444444443</v>
      </c>
      <c r="BA26" s="37">
        <f t="shared" si="13"/>
        <v>952.38095238095241</v>
      </c>
      <c r="BB26" s="37">
        <f t="shared" si="13"/>
        <v>4385.9649122807014</v>
      </c>
      <c r="BC26" s="37">
        <f t="shared" si="13"/>
        <v>2688.1720430107525</v>
      </c>
      <c r="BD26" s="37">
        <f t="shared" si="13"/>
        <v>4065.0406504065036</v>
      </c>
      <c r="BE26" s="37">
        <f t="shared" si="13"/>
        <v>1650.1650165016499</v>
      </c>
      <c r="BF26" s="37">
        <f t="shared" si="13"/>
        <v>1602.5641025641025</v>
      </c>
      <c r="BG26" s="38">
        <f t="shared" si="21"/>
        <v>0</v>
      </c>
      <c r="BH26" s="38">
        <f t="shared" si="15"/>
        <v>7</v>
      </c>
      <c r="BI26" s="38">
        <f t="shared" si="16"/>
        <v>0</v>
      </c>
      <c r="BJ26" s="38">
        <f t="shared" si="17"/>
        <v>0</v>
      </c>
      <c r="BK26" s="38">
        <f t="shared" si="18"/>
        <v>0</v>
      </c>
      <c r="BL26" s="38">
        <f t="shared" si="19"/>
        <v>0</v>
      </c>
      <c r="BM26" s="38">
        <f t="shared" si="20"/>
        <v>0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 s="181">
        <v>5.2999999999999999E-2</v>
      </c>
      <c r="F27" s="181">
        <v>0.129</v>
      </c>
      <c r="G27" s="181">
        <v>0.16500000000000001</v>
      </c>
      <c r="H27" s="181">
        <v>0.04</v>
      </c>
      <c r="I27" s="181">
        <v>0.13200000000000001</v>
      </c>
      <c r="J27" s="181">
        <v>0.11899999999999999</v>
      </c>
      <c r="K27" s="181">
        <v>0.13600000000000001</v>
      </c>
      <c r="L27" s="41">
        <f t="shared" ca="1" si="5"/>
        <v>924</v>
      </c>
      <c r="M27" s="42">
        <f t="shared" si="6"/>
        <v>0</v>
      </c>
      <c r="N27" s="43">
        <f t="shared" si="6"/>
        <v>7</v>
      </c>
      <c r="O27" s="43">
        <f t="shared" si="6"/>
        <v>7</v>
      </c>
      <c r="P27" s="43">
        <f t="shared" si="6"/>
        <v>0</v>
      </c>
      <c r="Q27" s="43">
        <f t="shared" si="6"/>
        <v>7</v>
      </c>
      <c r="R27" s="43">
        <f t="shared" si="6"/>
        <v>7</v>
      </c>
      <c r="S27" s="44">
        <f t="shared" si="6"/>
        <v>7</v>
      </c>
      <c r="T27" s="185">
        <f t="shared" ca="1" si="7"/>
        <v>154</v>
      </c>
      <c r="U27" s="52">
        <v>1000</v>
      </c>
      <c r="V27" s="52">
        <v>1000</v>
      </c>
      <c r="W27" s="52">
        <v>1000</v>
      </c>
      <c r="X27" s="52">
        <v>1000</v>
      </c>
      <c r="Y27" s="52">
        <v>1000</v>
      </c>
      <c r="Z27" s="52">
        <v>1000</v>
      </c>
      <c r="AA27" s="52">
        <v>1000</v>
      </c>
      <c r="AB27" s="184">
        <f t="shared" ca="1" si="8"/>
        <v>0</v>
      </c>
      <c r="AC27" s="50">
        <f t="shared" ca="1" si="8"/>
        <v>28000</v>
      </c>
      <c r="AD27" s="50">
        <f t="shared" ca="1" si="8"/>
        <v>28000</v>
      </c>
      <c r="AE27" s="50">
        <f t="shared" ca="1" si="8"/>
        <v>0</v>
      </c>
      <c r="AF27" s="50">
        <f t="shared" ca="1" si="8"/>
        <v>28000</v>
      </c>
      <c r="AG27" s="50">
        <f t="shared" ca="1" si="8"/>
        <v>35000</v>
      </c>
      <c r="AH27" s="51">
        <f t="shared" ca="1" si="8"/>
        <v>35000</v>
      </c>
      <c r="AI27" s="35">
        <f t="shared" ca="1" si="9"/>
        <v>154000</v>
      </c>
      <c r="AJ27" s="49">
        <f t="shared" ca="1" si="10"/>
        <v>0</v>
      </c>
      <c r="AK27" s="50">
        <f t="shared" ca="1" si="10"/>
        <v>21.672000000000001</v>
      </c>
      <c r="AL27" s="50">
        <f t="shared" ca="1" si="10"/>
        <v>27.720000000000002</v>
      </c>
      <c r="AM27" s="50">
        <f t="shared" ca="1" si="10"/>
        <v>0</v>
      </c>
      <c r="AN27" s="50">
        <f t="shared" ca="1" si="10"/>
        <v>22.176000000000002</v>
      </c>
      <c r="AO27" s="50">
        <f t="shared" ca="1" si="10"/>
        <v>24.99</v>
      </c>
      <c r="AP27" s="51">
        <f t="shared" ca="1" si="10"/>
        <v>28.560000000000002</v>
      </c>
      <c r="AQ27" s="36">
        <f t="shared" ca="1" si="11"/>
        <v>125.11800000000001</v>
      </c>
      <c r="AR27" s="49" t="str">
        <f t="shared" ca="1" si="12"/>
        <v/>
      </c>
      <c r="AS27" s="50">
        <f t="shared" ca="1" si="12"/>
        <v>1291.9896640826873</v>
      </c>
      <c r="AT27" s="50">
        <f t="shared" ca="1" si="12"/>
        <v>1010.10101010101</v>
      </c>
      <c r="AU27" s="50" t="str">
        <f t="shared" ca="1" si="12"/>
        <v/>
      </c>
      <c r="AV27" s="50">
        <f t="shared" ca="1" si="12"/>
        <v>1262.6262626262626</v>
      </c>
      <c r="AW27" s="50">
        <f t="shared" ca="1" si="12"/>
        <v>1400.560224089636</v>
      </c>
      <c r="AX27" s="51">
        <f t="shared" ca="1" si="12"/>
        <v>1225.4901960784314</v>
      </c>
      <c r="AY27" s="52">
        <f t="shared" ca="1" si="12"/>
        <v>1230.8380888441311</v>
      </c>
      <c r="AZ27" s="37">
        <f t="shared" si="13"/>
        <v>3144.6540880503144</v>
      </c>
      <c r="BA27" s="37">
        <f t="shared" si="13"/>
        <v>1291.9896640826873</v>
      </c>
      <c r="BB27" s="37">
        <f t="shared" si="13"/>
        <v>1010.10101010101</v>
      </c>
      <c r="BC27" s="37">
        <f t="shared" si="13"/>
        <v>4166.6666666666661</v>
      </c>
      <c r="BD27" s="37">
        <f t="shared" si="13"/>
        <v>1262.6262626262626</v>
      </c>
      <c r="BE27" s="37">
        <f t="shared" si="13"/>
        <v>1400.5602240896358</v>
      </c>
      <c r="BF27" s="37">
        <f t="shared" si="13"/>
        <v>1225.4901960784312</v>
      </c>
      <c r="BG27" s="38">
        <f t="shared" si="21"/>
        <v>0</v>
      </c>
      <c r="BH27" s="38">
        <f t="shared" si="15"/>
        <v>7</v>
      </c>
      <c r="BI27" s="38">
        <f t="shared" si="16"/>
        <v>7</v>
      </c>
      <c r="BJ27" s="38">
        <f t="shared" si="17"/>
        <v>0</v>
      </c>
      <c r="BK27" s="38">
        <f t="shared" si="18"/>
        <v>7</v>
      </c>
      <c r="BL27" s="38">
        <f t="shared" si="19"/>
        <v>7</v>
      </c>
      <c r="BM27" s="38">
        <f t="shared" si="20"/>
        <v>7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1">
        <v>5.5E-2</v>
      </c>
      <c r="F28" s="181">
        <v>0.13600000000000001</v>
      </c>
      <c r="G28" s="181">
        <v>0.30299999999999999</v>
      </c>
      <c r="H28" s="181">
        <v>0.161</v>
      </c>
      <c r="I28" s="181">
        <v>0.18099999999999999</v>
      </c>
      <c r="J28" s="181">
        <v>0.11600000000000001</v>
      </c>
      <c r="K28" s="181">
        <v>0.19500000000000001</v>
      </c>
      <c r="L28" s="41">
        <f t="shared" ca="1" si="5"/>
        <v>1092</v>
      </c>
      <c r="M28" s="42">
        <f t="shared" si="6"/>
        <v>0</v>
      </c>
      <c r="N28" s="43">
        <f t="shared" si="6"/>
        <v>7</v>
      </c>
      <c r="O28" s="43">
        <f t="shared" si="6"/>
        <v>7</v>
      </c>
      <c r="P28" s="43">
        <f t="shared" si="6"/>
        <v>7</v>
      </c>
      <c r="Q28" s="43">
        <f t="shared" si="6"/>
        <v>7</v>
      </c>
      <c r="R28" s="43">
        <f t="shared" si="6"/>
        <v>7</v>
      </c>
      <c r="S28" s="44">
        <f t="shared" si="6"/>
        <v>7</v>
      </c>
      <c r="T28" s="185">
        <f t="shared" ca="1" si="7"/>
        <v>182</v>
      </c>
      <c r="U28" s="52">
        <v>1000</v>
      </c>
      <c r="V28" s="52">
        <v>1000</v>
      </c>
      <c r="W28" s="52">
        <v>1000</v>
      </c>
      <c r="X28" s="52">
        <v>1000</v>
      </c>
      <c r="Y28" s="52">
        <v>1000</v>
      </c>
      <c r="Z28" s="52">
        <v>1000</v>
      </c>
      <c r="AA28" s="52">
        <v>1000</v>
      </c>
      <c r="AB28" s="184">
        <f t="shared" ca="1" si="8"/>
        <v>0</v>
      </c>
      <c r="AC28" s="50">
        <f t="shared" ca="1" si="8"/>
        <v>28000</v>
      </c>
      <c r="AD28" s="50">
        <f t="shared" ca="1" si="8"/>
        <v>28000</v>
      </c>
      <c r="AE28" s="50">
        <f t="shared" ca="1" si="8"/>
        <v>28000</v>
      </c>
      <c r="AF28" s="50">
        <f t="shared" ca="1" si="8"/>
        <v>28000</v>
      </c>
      <c r="AG28" s="50">
        <f t="shared" ca="1" si="8"/>
        <v>35000</v>
      </c>
      <c r="AH28" s="51">
        <f t="shared" ca="1" si="8"/>
        <v>35000</v>
      </c>
      <c r="AI28" s="35">
        <f t="shared" ca="1" si="9"/>
        <v>182000</v>
      </c>
      <c r="AJ28" s="49">
        <f t="shared" ca="1" si="10"/>
        <v>0</v>
      </c>
      <c r="AK28" s="50">
        <f t="shared" ca="1" si="10"/>
        <v>22.848000000000003</v>
      </c>
      <c r="AL28" s="50">
        <f t="shared" ca="1" si="10"/>
        <v>50.903999999999996</v>
      </c>
      <c r="AM28" s="50">
        <f t="shared" ca="1" si="10"/>
        <v>27.048000000000002</v>
      </c>
      <c r="AN28" s="50">
        <f t="shared" ca="1" si="10"/>
        <v>30.407999999999998</v>
      </c>
      <c r="AO28" s="50">
        <f t="shared" ca="1" si="10"/>
        <v>24.360000000000003</v>
      </c>
      <c r="AP28" s="51">
        <f t="shared" ca="1" si="10"/>
        <v>40.950000000000003</v>
      </c>
      <c r="AQ28" s="36">
        <f t="shared" ca="1" si="11"/>
        <v>196.51800000000003</v>
      </c>
      <c r="AR28" s="49" t="str">
        <f t="shared" ca="1" si="12"/>
        <v/>
      </c>
      <c r="AS28" s="50">
        <f t="shared" ca="1" si="12"/>
        <v>1225.4901960784312</v>
      </c>
      <c r="AT28" s="50">
        <f t="shared" ca="1" si="12"/>
        <v>550.05500550055012</v>
      </c>
      <c r="AU28" s="50">
        <f t="shared" ca="1" si="12"/>
        <v>1035.1966873706003</v>
      </c>
      <c r="AV28" s="50">
        <f t="shared" ca="1" si="12"/>
        <v>920.81031307550654</v>
      </c>
      <c r="AW28" s="50">
        <f t="shared" ca="1" si="12"/>
        <v>1436.7816091954021</v>
      </c>
      <c r="AX28" s="51">
        <f t="shared" ca="1" si="12"/>
        <v>854.70085470085462</v>
      </c>
      <c r="AY28" s="52">
        <f t="shared" ca="1" si="12"/>
        <v>926.12381563012025</v>
      </c>
      <c r="AZ28" s="37">
        <f t="shared" si="13"/>
        <v>3030.30303030303</v>
      </c>
      <c r="BA28" s="37">
        <f t="shared" si="13"/>
        <v>1225.4901960784312</v>
      </c>
      <c r="BB28" s="37">
        <f t="shared" si="13"/>
        <v>550.05500550055001</v>
      </c>
      <c r="BC28" s="37">
        <f t="shared" si="13"/>
        <v>1035.1966873706003</v>
      </c>
      <c r="BD28" s="37">
        <f t="shared" si="13"/>
        <v>920.81031307550643</v>
      </c>
      <c r="BE28" s="37">
        <f t="shared" si="13"/>
        <v>1436.7816091954021</v>
      </c>
      <c r="BF28" s="37">
        <f t="shared" si="13"/>
        <v>854.70085470085462</v>
      </c>
      <c r="BG28" s="38">
        <f t="shared" si="21"/>
        <v>0</v>
      </c>
      <c r="BH28" s="38">
        <f t="shared" si="15"/>
        <v>7</v>
      </c>
      <c r="BI28" s="38">
        <f t="shared" si="16"/>
        <v>7</v>
      </c>
      <c r="BJ28" s="38">
        <f t="shared" si="17"/>
        <v>7</v>
      </c>
      <c r="BK28" s="38">
        <f t="shared" si="18"/>
        <v>7</v>
      </c>
      <c r="BL28" s="38">
        <f t="shared" si="19"/>
        <v>7</v>
      </c>
      <c r="BM28" s="38">
        <f t="shared" si="20"/>
        <v>7</v>
      </c>
    </row>
    <row r="29" spans="1:65" ht="15" thickBot="1">
      <c r="B29" s="3" t="s">
        <v>49</v>
      </c>
      <c r="C29" s="54">
        <v>0.95833333333333337</v>
      </c>
      <c r="D29" s="55">
        <v>0</v>
      </c>
      <c r="E29" s="181">
        <v>6.8000000000000005E-2</v>
      </c>
      <c r="F29" s="181">
        <v>0.17699999999999999</v>
      </c>
      <c r="G29" s="181">
        <v>0.17199999999999999</v>
      </c>
      <c r="H29" s="181">
        <v>0.14699999999999999</v>
      </c>
      <c r="I29" s="181">
        <v>0.11600000000000001</v>
      </c>
      <c r="J29" s="181">
        <v>0.34899999999999998</v>
      </c>
      <c r="K29" s="181">
        <v>0.20699999999999999</v>
      </c>
      <c r="L29" s="56">
        <f t="shared" ca="1" si="5"/>
        <v>1092</v>
      </c>
      <c r="M29" s="57">
        <f t="shared" si="6"/>
        <v>0</v>
      </c>
      <c r="N29" s="58">
        <f t="shared" si="6"/>
        <v>7</v>
      </c>
      <c r="O29" s="58">
        <f t="shared" si="6"/>
        <v>7</v>
      </c>
      <c r="P29" s="58">
        <f t="shared" si="6"/>
        <v>7</v>
      </c>
      <c r="Q29" s="58">
        <f t="shared" si="6"/>
        <v>7</v>
      </c>
      <c r="R29" s="58">
        <f t="shared" si="6"/>
        <v>7</v>
      </c>
      <c r="S29" s="59">
        <f t="shared" si="6"/>
        <v>7</v>
      </c>
      <c r="T29" s="183">
        <f t="shared" ca="1" si="7"/>
        <v>182</v>
      </c>
      <c r="U29" s="244">
        <v>1000</v>
      </c>
      <c r="V29" s="244">
        <v>1000</v>
      </c>
      <c r="W29" s="244">
        <v>1000</v>
      </c>
      <c r="X29" s="244">
        <v>1000</v>
      </c>
      <c r="Y29" s="244">
        <v>1000</v>
      </c>
      <c r="Z29" s="244">
        <v>1000</v>
      </c>
      <c r="AA29" s="244">
        <v>1000</v>
      </c>
      <c r="AB29" s="182">
        <f t="shared" ca="1" si="8"/>
        <v>0</v>
      </c>
      <c r="AC29" s="65">
        <f t="shared" ca="1" si="8"/>
        <v>28000</v>
      </c>
      <c r="AD29" s="65">
        <f t="shared" ca="1" si="8"/>
        <v>28000</v>
      </c>
      <c r="AE29" s="65">
        <f t="shared" ca="1" si="8"/>
        <v>28000</v>
      </c>
      <c r="AF29" s="65">
        <f t="shared" ca="1" si="8"/>
        <v>28000</v>
      </c>
      <c r="AG29" s="65">
        <f t="shared" ca="1" si="8"/>
        <v>35000</v>
      </c>
      <c r="AH29" s="66">
        <f t="shared" ca="1" si="8"/>
        <v>35000</v>
      </c>
      <c r="AI29" s="35">
        <f t="shared" ca="1" si="9"/>
        <v>182000</v>
      </c>
      <c r="AJ29" s="64">
        <f t="shared" ca="1" si="10"/>
        <v>0</v>
      </c>
      <c r="AK29" s="65">
        <f t="shared" ca="1" si="10"/>
        <v>29.735999999999997</v>
      </c>
      <c r="AL29" s="65">
        <f t="shared" ca="1" si="10"/>
        <v>28.895999999999997</v>
      </c>
      <c r="AM29" s="65">
        <f t="shared" ca="1" si="10"/>
        <v>24.695999999999998</v>
      </c>
      <c r="AN29" s="65">
        <f t="shared" ca="1" si="10"/>
        <v>19.488</v>
      </c>
      <c r="AO29" s="65">
        <f t="shared" ca="1" si="10"/>
        <v>73.289999999999992</v>
      </c>
      <c r="AP29" s="66">
        <f t="shared" ca="1" si="10"/>
        <v>43.47</v>
      </c>
      <c r="AQ29" s="36">
        <f t="shared" ca="1" si="11"/>
        <v>219.57599999999999</v>
      </c>
      <c r="AR29" s="64" t="str">
        <f t="shared" ca="1" si="12"/>
        <v/>
      </c>
      <c r="AS29" s="65">
        <f t="shared" ca="1" si="12"/>
        <v>941.61958568738237</v>
      </c>
      <c r="AT29" s="65">
        <f t="shared" ca="1" si="12"/>
        <v>968.99224806201562</v>
      </c>
      <c r="AU29" s="65">
        <f t="shared" ca="1" si="12"/>
        <v>1133.7868480725624</v>
      </c>
      <c r="AV29" s="65">
        <f t="shared" ca="1" si="12"/>
        <v>1436.7816091954023</v>
      </c>
      <c r="AW29" s="65">
        <f t="shared" ca="1" si="12"/>
        <v>477.55491881566383</v>
      </c>
      <c r="AX29" s="66">
        <f t="shared" ca="1" si="12"/>
        <v>805.15297906602257</v>
      </c>
      <c r="AY29" s="67">
        <f t="shared" ca="1" si="12"/>
        <v>828.87018617699573</v>
      </c>
      <c r="AZ29" s="37">
        <f t="shared" si="13"/>
        <v>2450.9803921568623</v>
      </c>
      <c r="BA29" s="37">
        <f t="shared" si="13"/>
        <v>941.61958568738225</v>
      </c>
      <c r="BB29" s="37">
        <f t="shared" si="13"/>
        <v>968.99224806201551</v>
      </c>
      <c r="BC29" s="37">
        <f t="shared" si="13"/>
        <v>1133.7868480725624</v>
      </c>
      <c r="BD29" s="37">
        <f t="shared" si="13"/>
        <v>1436.7816091954021</v>
      </c>
      <c r="BE29" s="37">
        <f t="shared" si="13"/>
        <v>477.55491881566383</v>
      </c>
      <c r="BF29" s="37">
        <f t="shared" si="13"/>
        <v>805.15297906602257</v>
      </c>
      <c r="BG29" s="38">
        <f t="shared" si="21"/>
        <v>0</v>
      </c>
      <c r="BH29" s="38">
        <f t="shared" si="15"/>
        <v>7</v>
      </c>
      <c r="BI29" s="38">
        <f t="shared" si="16"/>
        <v>7</v>
      </c>
      <c r="BJ29" s="38">
        <f t="shared" si="17"/>
        <v>7</v>
      </c>
      <c r="BK29" s="38">
        <f t="shared" si="18"/>
        <v>7</v>
      </c>
      <c r="BL29" s="38">
        <f t="shared" si="19"/>
        <v>7</v>
      </c>
      <c r="BM29" s="38">
        <f t="shared" si="20"/>
        <v>7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22">SUM(M6:M29)</f>
        <v>28</v>
      </c>
      <c r="N30" s="70">
        <f t="shared" si="22"/>
        <v>35</v>
      </c>
      <c r="O30" s="70">
        <f t="shared" si="22"/>
        <v>21</v>
      </c>
      <c r="P30" s="70">
        <f t="shared" si="22"/>
        <v>21</v>
      </c>
      <c r="Q30" s="70">
        <f t="shared" si="22"/>
        <v>35</v>
      </c>
      <c r="R30" s="70">
        <f t="shared" si="22"/>
        <v>35</v>
      </c>
      <c r="S30" s="70">
        <f t="shared" si="22"/>
        <v>28</v>
      </c>
      <c r="T30" s="71">
        <f t="shared" ca="1" si="22"/>
        <v>903</v>
      </c>
      <c r="U30" s="68"/>
      <c r="V30" s="68"/>
      <c r="W30" s="68"/>
      <c r="X30" s="68"/>
      <c r="Y30" s="68"/>
      <c r="Z30" s="68"/>
      <c r="AA30" s="68"/>
      <c r="AB30" s="70" t="e">
        <f t="shared" ref="AB30:AQ30" ca="1" si="23">SUM(AB6:AB29)</f>
        <v>#VALUE!</v>
      </c>
      <c r="AC30" s="70" t="e">
        <f t="shared" ca="1" si="23"/>
        <v>#VALUE!</v>
      </c>
      <c r="AD30" s="70" t="e">
        <f t="shared" ca="1" si="23"/>
        <v>#VALUE!</v>
      </c>
      <c r="AE30" s="70" t="e">
        <f t="shared" ca="1" si="23"/>
        <v>#VALUE!</v>
      </c>
      <c r="AF30" s="70" t="e">
        <f t="shared" ca="1" si="23"/>
        <v>#VALUE!</v>
      </c>
      <c r="AG30" s="70" t="e">
        <f t="shared" ca="1" si="23"/>
        <v>#VALUE!</v>
      </c>
      <c r="AH30" s="70" t="e">
        <f t="shared" ca="1" si="23"/>
        <v>#VALUE!</v>
      </c>
      <c r="AI30" s="71">
        <f t="shared" ca="1" si="23"/>
        <v>903000</v>
      </c>
      <c r="AJ30" s="70" t="e">
        <f t="shared" ca="1" si="23"/>
        <v>#VALUE!</v>
      </c>
      <c r="AK30" s="70" t="e">
        <f t="shared" ca="1" si="23"/>
        <v>#VALUE!</v>
      </c>
      <c r="AL30" s="70" t="e">
        <f t="shared" ca="1" si="23"/>
        <v>#VALUE!</v>
      </c>
      <c r="AM30" s="70" t="e">
        <f t="shared" ca="1" si="23"/>
        <v>#VALUE!</v>
      </c>
      <c r="AN30" s="70" t="e">
        <f t="shared" ca="1" si="23"/>
        <v>#VALUE!</v>
      </c>
      <c r="AO30" s="70" t="e">
        <f t="shared" ca="1" si="23"/>
        <v>#VALUE!</v>
      </c>
      <c r="AP30" s="70" t="e">
        <f t="shared" ca="1" si="23"/>
        <v>#VALUE!</v>
      </c>
      <c r="AQ30" s="71">
        <f t="shared" ca="1" si="23"/>
        <v>962.47199999999998</v>
      </c>
      <c r="AR30" s="70" t="e">
        <f t="shared" ref="AR30:AY30" ca="1" si="24">AB30/AJ30</f>
        <v>#VALUE!</v>
      </c>
      <c r="AS30" s="70" t="e">
        <f t="shared" ca="1" si="24"/>
        <v>#VALUE!</v>
      </c>
      <c r="AT30" s="70" t="e">
        <f t="shared" ca="1" si="24"/>
        <v>#VALUE!</v>
      </c>
      <c r="AU30" s="70" t="e">
        <f t="shared" ca="1" si="24"/>
        <v>#VALUE!</v>
      </c>
      <c r="AV30" s="70" t="e">
        <f t="shared" ca="1" si="24"/>
        <v>#VALUE!</v>
      </c>
      <c r="AW30" s="70" t="e">
        <f t="shared" ca="1" si="24"/>
        <v>#VALUE!</v>
      </c>
      <c r="AX30" s="70" t="e">
        <f t="shared" ca="1" si="24"/>
        <v>#VALUE!</v>
      </c>
      <c r="AY30" s="72">
        <f t="shared" ca="1" si="24"/>
        <v>938.20911153779025</v>
      </c>
      <c r="AZ30" s="73"/>
      <c r="BA30" s="73"/>
      <c r="BB30" s="73"/>
      <c r="BC30" s="73"/>
      <c r="BD30" s="73"/>
      <c r="BE30" s="73"/>
      <c r="BF30" s="73"/>
    </row>
    <row r="31" spans="1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 t="e">
        <f ca="1">AB30/4</f>
        <v>#VALUE!</v>
      </c>
      <c r="AC31" s="80" t="e">
        <f ca="1">AC30/4</f>
        <v>#VALUE!</v>
      </c>
      <c r="AD31" s="68"/>
      <c r="AE31" s="68"/>
      <c r="AF31" s="68"/>
      <c r="AG31" s="68"/>
      <c r="AH31" s="80" t="e">
        <f ca="1">AH30/4</f>
        <v>#VALUE!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76" t="s">
        <v>26</v>
      </c>
      <c r="D32" s="99">
        <v>850000</v>
      </c>
      <c r="E32" s="7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351.03600000000006</v>
      </c>
      <c r="AR32" s="68"/>
      <c r="AS32" s="68"/>
      <c r="AT32" s="68"/>
      <c r="AU32" s="68"/>
      <c r="AV32" s="68"/>
      <c r="AW32" s="68"/>
      <c r="AX32" s="68"/>
      <c r="AY32" s="81">
        <f ca="1">AI30</f>
        <v>903000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3"/>
      <c r="C33" s="230" t="s">
        <v>31</v>
      </c>
      <c r="D33" s="78">
        <f ca="1">AI30/AQ30</f>
        <v>938.20911153779025</v>
      </c>
      <c r="E33" s="82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0.36472333740617918</v>
      </c>
      <c r="AR33" s="68"/>
      <c r="AS33" s="68"/>
      <c r="AT33" s="68"/>
      <c r="AU33" s="68"/>
      <c r="AV33" s="68"/>
      <c r="AW33" s="68"/>
      <c r="AX33" s="68"/>
      <c r="AY33" s="84">
        <f ca="1">D32-AY32</f>
        <v>-53000</v>
      </c>
      <c r="AZ33" s="73">
        <f ca="1">AQ30*70%</f>
        <v>673.73039999999992</v>
      </c>
      <c r="BA33" s="73">
        <v>389.37239999999997</v>
      </c>
      <c r="BB33" s="73">
        <f ca="1">BA33+AZ33</f>
        <v>1063.1027999999999</v>
      </c>
      <c r="BC33" s="73">
        <f ca="1">AY32</f>
        <v>903000</v>
      </c>
      <c r="BD33" s="73">
        <f ca="1">BC33/BB33</f>
        <v>849.40045308882645</v>
      </c>
      <c r="BE33" s="73"/>
      <c r="BF33" s="73"/>
    </row>
    <row r="34" spans="1:78" ht="15" thickBot="1">
      <c r="B34" s="3"/>
      <c r="C34" s="230" t="s">
        <v>32</v>
      </c>
      <c r="D34" s="85">
        <f ca="1">D33*3</f>
        <v>2814.6273346133707</v>
      </c>
      <c r="E34" s="86"/>
      <c r="F34" s="68"/>
      <c r="G34" s="68"/>
      <c r="H34" s="68"/>
      <c r="I34" s="68"/>
      <c r="J34" s="68"/>
      <c r="K34" s="68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/>
      <c r="BA34" s="73"/>
      <c r="BB34" s="73"/>
      <c r="BC34" s="118"/>
      <c r="BD34" s="73"/>
      <c r="BE34" s="73"/>
      <c r="BF34" s="73"/>
    </row>
    <row r="35" spans="1:78" ht="15" thickBot="1">
      <c r="B35" s="88"/>
      <c r="C35" s="90"/>
      <c r="D35" s="91"/>
      <c r="E35" s="92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7" spans="1:78">
      <c r="AY37" s="94"/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78">
      <c r="T39" s="111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7" priority="1" operator="containsText" text="Paid">
      <formula>NOT(ISERROR(SEARCH("Paid",B6)))</formula>
    </cfRule>
    <cfRule type="containsText" dxfId="6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T57"/>
  <sheetViews>
    <sheetView zoomScale="50" zoomScaleNormal="50" workbookViewId="0">
      <selection activeCell="B33" sqref="B33"/>
    </sheetView>
  </sheetViews>
  <sheetFormatPr defaultRowHeight="14.5"/>
  <cols>
    <col min="1" max="1" width="22.26953125" bestFit="1" customWidth="1"/>
    <col min="2" max="2" width="15.1796875" bestFit="1" customWidth="1"/>
    <col min="3" max="3" width="14.81640625" bestFit="1" customWidth="1"/>
    <col min="4" max="4" width="9.453125" bestFit="1" customWidth="1"/>
    <col min="5" max="5" width="12" bestFit="1" customWidth="1"/>
    <col min="6" max="7" width="9" bestFit="1" customWidth="1"/>
    <col min="8" max="8" width="9.453125" bestFit="1" customWidth="1"/>
    <col min="9" max="9" width="10.1796875" bestFit="1" customWidth="1"/>
    <col min="10" max="10" width="10.54296875" bestFit="1" customWidth="1"/>
    <col min="11" max="11" width="7" bestFit="1" customWidth="1"/>
    <col min="12" max="12" width="17.7265625" bestFit="1" customWidth="1"/>
    <col min="13" max="13" width="20.54296875" hidden="1" customWidth="1"/>
    <col min="14" max="14" width="9.453125" hidden="1" customWidth="1"/>
    <col min="15" max="15" width="8.453125" hidden="1" customWidth="1"/>
    <col min="16" max="16" width="9" hidden="1" customWidth="1"/>
    <col min="17" max="17" width="14.1796875" hidden="1" customWidth="1"/>
    <col min="18" max="18" width="13.453125" hidden="1" customWidth="1"/>
    <col min="19" max="19" width="8" hidden="1" customWidth="1"/>
    <col min="20" max="20" width="15.1796875" bestFit="1" customWidth="1"/>
    <col min="21" max="27" width="10.1796875" bestFit="1" customWidth="1"/>
    <col min="28" max="28" width="12.26953125" hidden="1" customWidth="1"/>
    <col min="29" max="29" width="12.54296875" hidden="1" customWidth="1"/>
    <col min="30" max="32" width="12.26953125" hidden="1" customWidth="1"/>
    <col min="33" max="33" width="11.81640625" hidden="1" customWidth="1"/>
    <col min="34" max="34" width="12.26953125" hidden="1" customWidth="1"/>
    <col min="35" max="35" width="18.7265625" bestFit="1" customWidth="1"/>
    <col min="36" max="36" width="8.453125" hidden="1" customWidth="1"/>
    <col min="37" max="37" width="9.453125" hidden="1" customWidth="1"/>
    <col min="38" max="38" width="8.453125" hidden="1" customWidth="1"/>
    <col min="39" max="39" width="9" hidden="1" customWidth="1"/>
    <col min="40" max="40" width="8.453125" hidden="1" customWidth="1"/>
    <col min="41" max="41" width="7.26953125" hidden="1" customWidth="1"/>
    <col min="42" max="42" width="8" hidden="1" customWidth="1"/>
    <col min="43" max="43" width="27.7265625" bestFit="1" customWidth="1"/>
    <col min="44" max="44" width="9" hidden="1" customWidth="1"/>
    <col min="45" max="45" width="9.453125" hidden="1" customWidth="1"/>
    <col min="46" max="50" width="9" hidden="1" customWidth="1"/>
    <col min="51" max="51" width="22.54296875" bestFit="1" customWidth="1"/>
    <col min="52" max="52" width="12.26953125" bestFit="1" customWidth="1"/>
    <col min="53" max="53" width="11.26953125" bestFit="1" customWidth="1"/>
    <col min="54" max="54" width="11.81640625" bestFit="1" customWidth="1"/>
    <col min="55" max="55" width="16.54296875" bestFit="1" customWidth="1"/>
    <col min="56" max="56" width="11.1796875" bestFit="1" customWidth="1"/>
    <col min="57" max="57" width="9" bestFit="1" customWidth="1"/>
    <col min="58" max="58" width="10.54296875" bestFit="1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8.453125" bestFit="1" customWidth="1"/>
    <col min="64" max="64" width="7.26953125" bestFit="1" customWidth="1"/>
    <col min="65" max="65" width="8" customWidth="1"/>
  </cols>
  <sheetData>
    <row r="1" spans="1:72" ht="15" customHeight="1">
      <c r="A1" s="275">
        <v>43525</v>
      </c>
      <c r="B1" s="276" t="s">
        <v>33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  <c r="BD1" s="277"/>
      <c r="BE1" s="277"/>
      <c r="BF1" s="277"/>
      <c r="BG1" s="277"/>
      <c r="BH1" s="277"/>
      <c r="BI1" s="277"/>
      <c r="BJ1" s="277"/>
      <c r="BK1" s="277"/>
      <c r="BL1" s="277"/>
      <c r="BM1" s="277"/>
      <c r="BP1" s="1">
        <v>1</v>
      </c>
      <c r="BQ1">
        <v>8</v>
      </c>
      <c r="BS1" s="1">
        <v>1</v>
      </c>
      <c r="BT1">
        <v>8</v>
      </c>
    </row>
    <row r="2" spans="1:72" ht="15.75" customHeight="1" thickBot="1">
      <c r="A2" s="275"/>
      <c r="B2" s="276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277"/>
      <c r="BG2" s="277"/>
      <c r="BH2" s="277"/>
      <c r="BI2" s="277"/>
      <c r="BJ2" s="277"/>
      <c r="BK2" s="277"/>
      <c r="BL2" s="277"/>
      <c r="BM2" s="277"/>
      <c r="BP2">
        <v>2300</v>
      </c>
      <c r="BQ2">
        <v>6</v>
      </c>
      <c r="BS2">
        <v>3500</v>
      </c>
      <c r="BT2">
        <v>8</v>
      </c>
    </row>
    <row r="3" spans="1:72" ht="15" thickBot="1">
      <c r="A3" s="2">
        <f>DAY(DATE(YEAR(A1),MONTH(A1)+1,1)-1)</f>
        <v>31</v>
      </c>
      <c r="B3" s="3"/>
      <c r="C3" s="278" t="s">
        <v>0</v>
      </c>
      <c r="D3" s="279"/>
      <c r="E3" s="280" t="s">
        <v>1</v>
      </c>
      <c r="F3" s="281"/>
      <c r="G3" s="281"/>
      <c r="H3" s="281"/>
      <c r="I3" s="281"/>
      <c r="J3" s="281"/>
      <c r="K3" s="282"/>
      <c r="L3" s="4" t="s">
        <v>2</v>
      </c>
      <c r="M3" s="283" t="s">
        <v>3</v>
      </c>
      <c r="N3" s="284"/>
      <c r="O3" s="284"/>
      <c r="P3" s="284"/>
      <c r="Q3" s="284"/>
      <c r="R3" s="284"/>
      <c r="S3" s="284"/>
      <c r="T3" s="285" t="s">
        <v>4</v>
      </c>
      <c r="U3" s="288" t="s">
        <v>5</v>
      </c>
      <c r="V3" s="288"/>
      <c r="W3" s="288"/>
      <c r="X3" s="288"/>
      <c r="Y3" s="288"/>
      <c r="Z3" s="288"/>
      <c r="AA3" s="289"/>
      <c r="AB3" s="262" t="s">
        <v>6</v>
      </c>
      <c r="AC3" s="263"/>
      <c r="AD3" s="263"/>
      <c r="AE3" s="263"/>
      <c r="AF3" s="263"/>
      <c r="AG3" s="263"/>
      <c r="AH3" s="263"/>
      <c r="AI3" s="290" t="s">
        <v>7</v>
      </c>
      <c r="AJ3" s="263" t="s">
        <v>8</v>
      </c>
      <c r="AK3" s="263"/>
      <c r="AL3" s="263"/>
      <c r="AM3" s="263"/>
      <c r="AN3" s="263"/>
      <c r="AO3" s="263"/>
      <c r="AP3" s="263"/>
      <c r="AQ3" s="260" t="s">
        <v>9</v>
      </c>
      <c r="AR3" s="263" t="s">
        <v>10</v>
      </c>
      <c r="AS3" s="263"/>
      <c r="AT3" s="263"/>
      <c r="AU3" s="263"/>
      <c r="AV3" s="263"/>
      <c r="AW3" s="263"/>
      <c r="AX3" s="263"/>
      <c r="AY3" s="260" t="s">
        <v>11</v>
      </c>
      <c r="AZ3" s="262" t="s">
        <v>12</v>
      </c>
      <c r="BA3" s="263"/>
      <c r="BB3" s="263"/>
      <c r="BC3" s="263"/>
      <c r="BD3" s="263"/>
      <c r="BE3" s="263"/>
      <c r="BF3" s="264"/>
      <c r="BG3" s="265" t="s">
        <v>13</v>
      </c>
      <c r="BH3" s="266"/>
      <c r="BI3" s="266"/>
      <c r="BJ3" s="266"/>
      <c r="BK3" s="266"/>
      <c r="BL3" s="266"/>
      <c r="BM3" s="267"/>
      <c r="BP3">
        <f>BP2+1000</f>
        <v>3300</v>
      </c>
      <c r="BQ3">
        <v>0</v>
      </c>
      <c r="BS3">
        <f>BS2+1000</f>
        <v>4500</v>
      </c>
      <c r="BT3">
        <v>2</v>
      </c>
    </row>
    <row r="4" spans="1:72" ht="15" thickBot="1">
      <c r="B4" s="3"/>
      <c r="C4" s="5"/>
      <c r="D4" s="6"/>
      <c r="E4" s="5"/>
      <c r="F4" s="6"/>
      <c r="G4" s="6"/>
      <c r="H4" s="6"/>
      <c r="I4" s="6"/>
      <c r="J4" s="6"/>
      <c r="K4" s="7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86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91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61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61"/>
      <c r="AZ4" s="271" t="s">
        <v>14</v>
      </c>
      <c r="BA4" s="272"/>
      <c r="BB4" s="272"/>
      <c r="BC4" s="272"/>
      <c r="BD4" s="272"/>
      <c r="BE4" s="272"/>
      <c r="BF4" s="273"/>
      <c r="BG4" s="268"/>
      <c r="BH4" s="269"/>
      <c r="BI4" s="269"/>
      <c r="BJ4" s="269"/>
      <c r="BK4" s="269"/>
      <c r="BL4" s="269"/>
      <c r="BM4" s="270"/>
      <c r="BP4">
        <f t="shared" ref="BP4:BP7" si="4">BP3+1000</f>
        <v>4300</v>
      </c>
      <c r="BQ4">
        <v>0</v>
      </c>
      <c r="BS4">
        <f t="shared" ref="BS4:BS7" si="5">BS3+1000</f>
        <v>5500</v>
      </c>
      <c r="BT4">
        <v>0</v>
      </c>
    </row>
    <row r="5" spans="1:72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87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91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61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61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>
        <f t="shared" si="4"/>
        <v>5300</v>
      </c>
      <c r="BQ5">
        <v>0</v>
      </c>
      <c r="BS5">
        <f t="shared" si="5"/>
        <v>6500</v>
      </c>
      <c r="BT5">
        <v>0</v>
      </c>
    </row>
    <row r="6" spans="1:72">
      <c r="A6" s="10">
        <v>43497</v>
      </c>
      <c r="B6" s="3" t="s">
        <v>46</v>
      </c>
      <c r="C6" s="22">
        <v>0</v>
      </c>
      <c r="D6" s="23">
        <v>4.1666666666666664E-2</v>
      </c>
      <c r="E6" s="181">
        <v>0.503</v>
      </c>
      <c r="F6" s="181">
        <v>0.57599999999999996</v>
      </c>
      <c r="G6" s="181">
        <v>0.626</v>
      </c>
      <c r="H6" s="181">
        <v>0.47599999999999998</v>
      </c>
      <c r="I6" s="181">
        <v>0.56100000000000005</v>
      </c>
      <c r="J6" s="181">
        <v>0.79700000000000004</v>
      </c>
      <c r="K6" s="181">
        <v>0.31</v>
      </c>
      <c r="L6" s="24">
        <f t="shared" ref="L6:L29" ca="1" si="6">T6*6</f>
        <v>180</v>
      </c>
      <c r="M6" s="25">
        <f>BG6</f>
        <v>0</v>
      </c>
      <c r="N6" s="26">
        <f t="shared" ref="N6:S29" si="7">BH6</f>
        <v>0</v>
      </c>
      <c r="O6" s="26">
        <f t="shared" si="7"/>
        <v>0</v>
      </c>
      <c r="P6" s="26">
        <f t="shared" si="7"/>
        <v>0</v>
      </c>
      <c r="Q6" s="26">
        <f t="shared" si="7"/>
        <v>0</v>
      </c>
      <c r="R6" s="26">
        <f t="shared" si="7"/>
        <v>6</v>
      </c>
      <c r="S6" s="27">
        <f t="shared" si="7"/>
        <v>0</v>
      </c>
      <c r="T6" s="28">
        <f t="shared" ref="T6:T29" ca="1" si="8">IFERROR(M6*M$4+N6*N$4+O6*O$4+P6*P$4+Q6*Q$4+R6*R$4+S6*S$4,"0")</f>
        <v>30</v>
      </c>
      <c r="U6" s="29">
        <v>15300</v>
      </c>
      <c r="V6" s="30">
        <v>15300</v>
      </c>
      <c r="W6" s="30">
        <v>15300</v>
      </c>
      <c r="X6" s="30">
        <v>15300</v>
      </c>
      <c r="Y6" s="30">
        <v>15300</v>
      </c>
      <c r="Z6" s="30">
        <v>15300</v>
      </c>
      <c r="AA6" s="31">
        <v>15300</v>
      </c>
      <c r="AB6" s="32">
        <f t="shared" ref="AB6:AH29" ca="1" si="9">M6*U6*AB$4</f>
        <v>0</v>
      </c>
      <c r="AC6" s="33">
        <f t="shared" ca="1" si="9"/>
        <v>0</v>
      </c>
      <c r="AD6" s="33">
        <f t="shared" ca="1" si="9"/>
        <v>0</v>
      </c>
      <c r="AE6" s="33">
        <f t="shared" ca="1" si="9"/>
        <v>0</v>
      </c>
      <c r="AF6" s="33">
        <f t="shared" ca="1" si="9"/>
        <v>0</v>
      </c>
      <c r="AG6" s="33">
        <f t="shared" ca="1" si="9"/>
        <v>459000</v>
      </c>
      <c r="AH6" s="100">
        <f t="shared" ca="1" si="9"/>
        <v>0</v>
      </c>
      <c r="AI6" s="29">
        <f ca="1">IFERROR(SUM(AB6:AH6),"")</f>
        <v>459000</v>
      </c>
      <c r="AJ6" s="33">
        <f t="shared" ref="AJ6:AP29" ca="1" si="10">M6*AJ$4*60/$L$4*E6</f>
        <v>0</v>
      </c>
      <c r="AK6" s="33">
        <f t="shared" ca="1" si="10"/>
        <v>0</v>
      </c>
      <c r="AL6" s="33">
        <f t="shared" ca="1" si="10"/>
        <v>0</v>
      </c>
      <c r="AM6" s="33">
        <f t="shared" ca="1" si="10"/>
        <v>0</v>
      </c>
      <c r="AN6" s="33">
        <f t="shared" ca="1" si="10"/>
        <v>0</v>
      </c>
      <c r="AO6" s="33">
        <f t="shared" ca="1" si="10"/>
        <v>143.46</v>
      </c>
      <c r="AP6" s="33">
        <f t="shared" ca="1" si="10"/>
        <v>0</v>
      </c>
      <c r="AQ6" s="30">
        <f ca="1">IFERROR(SUM(AJ6:AP6),"")</f>
        <v>143.46</v>
      </c>
      <c r="AR6" s="33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>
        <f t="shared" ca="1" si="11"/>
        <v>3199.4981179422834</v>
      </c>
      <c r="AX6" s="33" t="str">
        <f t="shared" ca="1" si="11"/>
        <v/>
      </c>
      <c r="AY6" s="31">
        <f t="shared" ca="1" si="11"/>
        <v>3199.4981179422834</v>
      </c>
      <c r="AZ6" s="101">
        <f>IFERROR(U6/6/E6,"0")</f>
        <v>5069.5825049701789</v>
      </c>
      <c r="BA6" s="37">
        <f t="shared" ref="BA6:BF29" si="12">IFERROR(V6/6/F6,"0")</f>
        <v>4427.0833333333339</v>
      </c>
      <c r="BB6" s="37">
        <f t="shared" si="12"/>
        <v>4073.4824281150159</v>
      </c>
      <c r="BC6" s="37">
        <f t="shared" si="12"/>
        <v>5357.1428571428578</v>
      </c>
      <c r="BD6" s="37">
        <f t="shared" si="12"/>
        <v>4545.454545454545</v>
      </c>
      <c r="BE6" s="37">
        <f t="shared" si="12"/>
        <v>3199.4981179422834</v>
      </c>
      <c r="BF6" s="37">
        <f t="shared" si="12"/>
        <v>8225.8064516129034</v>
      </c>
      <c r="BG6" s="38">
        <f>IFERROR(VLOOKUP(AZ6,$BP$1:$BQ$7,2,TRUE),"")</f>
        <v>0</v>
      </c>
      <c r="BH6" s="38">
        <f t="shared" ref="BH6:BM6" si="13">IFERROR(VLOOKUP(BA6,$BP$1:$BQ$7,2,TRUE),"")</f>
        <v>0</v>
      </c>
      <c r="BI6" s="38">
        <f t="shared" si="13"/>
        <v>0</v>
      </c>
      <c r="BJ6" s="38">
        <f t="shared" si="13"/>
        <v>0</v>
      </c>
      <c r="BK6" s="38">
        <f t="shared" si="13"/>
        <v>0</v>
      </c>
      <c r="BL6" s="38">
        <f t="shared" si="13"/>
        <v>6</v>
      </c>
      <c r="BM6" s="38">
        <f t="shared" si="13"/>
        <v>0</v>
      </c>
      <c r="BO6" s="113"/>
      <c r="BP6">
        <f t="shared" si="4"/>
        <v>6300</v>
      </c>
      <c r="BQ6">
        <v>0</v>
      </c>
      <c r="BS6">
        <f t="shared" si="5"/>
        <v>7500</v>
      </c>
      <c r="BT6">
        <v>0</v>
      </c>
    </row>
    <row r="7" spans="1:72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0.55500000000000005</v>
      </c>
      <c r="F7" s="181">
        <v>0.61899999999999999</v>
      </c>
      <c r="G7" s="181">
        <v>0.26500000000000001</v>
      </c>
      <c r="H7" s="181">
        <v>0.47799999999999998</v>
      </c>
      <c r="I7" s="181">
        <v>0.314</v>
      </c>
      <c r="J7" s="181">
        <v>0.68700000000000006</v>
      </c>
      <c r="K7" s="181">
        <v>0.184</v>
      </c>
      <c r="L7" s="41">
        <f t="shared" ca="1" si="6"/>
        <v>0</v>
      </c>
      <c r="M7" s="42">
        <f t="shared" ref="M7:M29" si="14">BG7</f>
        <v>0</v>
      </c>
      <c r="N7" s="43">
        <f t="shared" si="7"/>
        <v>0</v>
      </c>
      <c r="O7" s="43">
        <f t="shared" si="7"/>
        <v>0</v>
      </c>
      <c r="P7" s="43">
        <f t="shared" si="7"/>
        <v>0</v>
      </c>
      <c r="Q7" s="43">
        <f t="shared" si="7"/>
        <v>0</v>
      </c>
      <c r="R7" s="43">
        <f t="shared" si="7"/>
        <v>0</v>
      </c>
      <c r="S7" s="44">
        <f t="shared" si="7"/>
        <v>0</v>
      </c>
      <c r="T7" s="45">
        <f t="shared" ca="1" si="8"/>
        <v>0</v>
      </c>
      <c r="U7" s="46">
        <v>10200</v>
      </c>
      <c r="V7" s="47">
        <v>10200</v>
      </c>
      <c r="W7" s="47">
        <v>10200</v>
      </c>
      <c r="X7" s="47">
        <v>10200</v>
      </c>
      <c r="Y7" s="47">
        <v>10200</v>
      </c>
      <c r="Z7" s="47">
        <v>10200</v>
      </c>
      <c r="AA7" s="48">
        <v>10200</v>
      </c>
      <c r="AB7" s="49">
        <f t="shared" ca="1" si="9"/>
        <v>0</v>
      </c>
      <c r="AC7" s="50">
        <f t="shared" ca="1" si="9"/>
        <v>0</v>
      </c>
      <c r="AD7" s="50">
        <f t="shared" ca="1" si="9"/>
        <v>0</v>
      </c>
      <c r="AE7" s="50">
        <f t="shared" ca="1" si="9"/>
        <v>0</v>
      </c>
      <c r="AF7" s="50">
        <f t="shared" ca="1" si="9"/>
        <v>0</v>
      </c>
      <c r="AG7" s="50">
        <f t="shared" ca="1" si="9"/>
        <v>0</v>
      </c>
      <c r="AH7" s="102">
        <f t="shared" ca="1" si="9"/>
        <v>0</v>
      </c>
      <c r="AI7" s="46">
        <f t="shared" ref="AI7:AI29" ca="1" si="15">IFERROR(SUM(AB7:AH7),"")</f>
        <v>0</v>
      </c>
      <c r="AJ7" s="50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0">
        <f t="shared" ca="1" si="10"/>
        <v>0</v>
      </c>
      <c r="AQ7" s="47">
        <f t="shared" ref="AQ7:AQ29" ca="1" si="16">IFERROR(SUM(AJ7:AP7),"")</f>
        <v>0</v>
      </c>
      <c r="AR7" s="50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0" t="str">
        <f t="shared" ca="1" si="11"/>
        <v/>
      </c>
      <c r="AY7" s="48" t="str">
        <f t="shared" ca="1" si="11"/>
        <v/>
      </c>
      <c r="AZ7" s="101">
        <f t="shared" ref="AZ7:AZ29" si="17">IFERROR(U7/6/E7,"0")</f>
        <v>3063.0630630630626</v>
      </c>
      <c r="BA7" s="37">
        <f t="shared" si="12"/>
        <v>2746.3651050080775</v>
      </c>
      <c r="BB7" s="37">
        <f t="shared" si="12"/>
        <v>6415.0943396226412</v>
      </c>
      <c r="BC7" s="37">
        <f t="shared" si="12"/>
        <v>3556.4853556485359</v>
      </c>
      <c r="BD7" s="37">
        <f t="shared" si="12"/>
        <v>5414.0127388535029</v>
      </c>
      <c r="BE7" s="37">
        <f t="shared" si="12"/>
        <v>2474.5269286754001</v>
      </c>
      <c r="BF7" s="37">
        <f t="shared" si="12"/>
        <v>9239.1304347826081</v>
      </c>
      <c r="BG7" s="213"/>
      <c r="BH7" s="213"/>
      <c r="BI7" s="213"/>
      <c r="BJ7" s="213"/>
      <c r="BK7" s="213"/>
      <c r="BL7" s="213"/>
      <c r="BM7" s="213"/>
      <c r="BO7" s="113"/>
      <c r="BP7">
        <f t="shared" si="4"/>
        <v>7300</v>
      </c>
      <c r="BQ7">
        <v>0</v>
      </c>
      <c r="BS7">
        <f t="shared" si="5"/>
        <v>8500</v>
      </c>
      <c r="BT7">
        <v>0</v>
      </c>
    </row>
    <row r="8" spans="1:72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0.11899999999999999</v>
      </c>
      <c r="F8" s="181">
        <v>6.5000000000000002E-2</v>
      </c>
      <c r="G8" s="181">
        <v>0.159</v>
      </c>
      <c r="H8" s="181">
        <v>9.5000000000000001E-2</v>
      </c>
      <c r="I8" s="181">
        <v>7.9000000000000001E-2</v>
      </c>
      <c r="J8" s="181">
        <v>0.42599999999999999</v>
      </c>
      <c r="K8" s="181">
        <v>0.14699999999999999</v>
      </c>
      <c r="L8" s="41">
        <f t="shared" ca="1" si="6"/>
        <v>0</v>
      </c>
      <c r="M8" s="42">
        <f t="shared" si="14"/>
        <v>0</v>
      </c>
      <c r="N8" s="43">
        <f t="shared" si="7"/>
        <v>0</v>
      </c>
      <c r="O8" s="43">
        <f t="shared" si="7"/>
        <v>0</v>
      </c>
      <c r="P8" s="43">
        <f t="shared" si="7"/>
        <v>0</v>
      </c>
      <c r="Q8" s="43">
        <f t="shared" si="7"/>
        <v>0</v>
      </c>
      <c r="R8" s="43">
        <f t="shared" si="7"/>
        <v>0</v>
      </c>
      <c r="S8" s="44">
        <f t="shared" si="7"/>
        <v>0</v>
      </c>
      <c r="T8" s="45">
        <f t="shared" ca="1" si="8"/>
        <v>0</v>
      </c>
      <c r="U8" s="46">
        <v>4590</v>
      </c>
      <c r="V8" s="47">
        <v>4590</v>
      </c>
      <c r="W8" s="47">
        <v>4590</v>
      </c>
      <c r="X8" s="47">
        <v>4590</v>
      </c>
      <c r="Y8" s="47">
        <v>4590</v>
      </c>
      <c r="Z8" s="47">
        <v>4590</v>
      </c>
      <c r="AA8" s="48">
        <v>4590</v>
      </c>
      <c r="AB8" s="49">
        <f t="shared" ca="1" si="9"/>
        <v>0</v>
      </c>
      <c r="AC8" s="50">
        <f t="shared" ca="1" si="9"/>
        <v>0</v>
      </c>
      <c r="AD8" s="50">
        <f t="shared" ca="1" si="9"/>
        <v>0</v>
      </c>
      <c r="AE8" s="50">
        <f t="shared" ca="1" si="9"/>
        <v>0</v>
      </c>
      <c r="AF8" s="50">
        <f t="shared" ca="1" si="9"/>
        <v>0</v>
      </c>
      <c r="AG8" s="50">
        <f t="shared" ca="1" si="9"/>
        <v>0</v>
      </c>
      <c r="AH8" s="102">
        <f t="shared" ca="1" si="9"/>
        <v>0</v>
      </c>
      <c r="AI8" s="46">
        <f t="shared" ca="1" si="15"/>
        <v>0</v>
      </c>
      <c r="AJ8" s="50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0">
        <f t="shared" ca="1" si="10"/>
        <v>0</v>
      </c>
      <c r="AQ8" s="47">
        <f t="shared" ca="1" si="16"/>
        <v>0</v>
      </c>
      <c r="AR8" s="50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0" t="str">
        <f t="shared" ca="1" si="11"/>
        <v/>
      </c>
      <c r="AY8" s="48" t="str">
        <f t="shared" ca="1" si="11"/>
        <v/>
      </c>
      <c r="AZ8" s="101">
        <f t="shared" si="17"/>
        <v>6428.5714285714284</v>
      </c>
      <c r="BA8" s="37">
        <f t="shared" si="12"/>
        <v>11769.23076923077</v>
      </c>
      <c r="BB8" s="37">
        <f t="shared" si="12"/>
        <v>4811.3207547169814</v>
      </c>
      <c r="BC8" s="37">
        <f t="shared" si="12"/>
        <v>8052.6315789473683</v>
      </c>
      <c r="BD8" s="37">
        <f t="shared" si="12"/>
        <v>9683.5443037974674</v>
      </c>
      <c r="BE8" s="37">
        <f t="shared" si="12"/>
        <v>1795.7746478873239</v>
      </c>
      <c r="BF8" s="37">
        <f t="shared" si="12"/>
        <v>5204.0816326530612</v>
      </c>
      <c r="BG8" s="213"/>
      <c r="BH8" s="213"/>
      <c r="BI8" s="213"/>
      <c r="BJ8" s="213"/>
      <c r="BK8" s="213"/>
      <c r="BL8" s="213"/>
      <c r="BM8" s="213"/>
      <c r="BO8" s="113"/>
    </row>
    <row r="9" spans="1:72">
      <c r="A9" s="10">
        <v>43586</v>
      </c>
      <c r="B9" s="3" t="s">
        <v>46</v>
      </c>
      <c r="C9" s="39">
        <v>0.125</v>
      </c>
      <c r="D9" s="40">
        <v>0.16666666666666666</v>
      </c>
      <c r="E9" s="181">
        <v>3.6999999999999998E-2</v>
      </c>
      <c r="F9" s="181">
        <v>5.8999999999999997E-2</v>
      </c>
      <c r="G9" s="181">
        <v>9.0999999999999998E-2</v>
      </c>
      <c r="H9" s="181">
        <v>0.02</v>
      </c>
      <c r="I9" s="181">
        <v>1.7999999999999999E-2</v>
      </c>
      <c r="J9" s="181">
        <v>3.7999999999999999E-2</v>
      </c>
      <c r="K9" s="181">
        <v>7.6999999999999999E-2</v>
      </c>
      <c r="L9" s="41">
        <f t="shared" ca="1" si="6"/>
        <v>0</v>
      </c>
      <c r="M9" s="42">
        <f t="shared" si="14"/>
        <v>0</v>
      </c>
      <c r="N9" s="43">
        <f t="shared" si="7"/>
        <v>0</v>
      </c>
      <c r="O9" s="43">
        <f t="shared" si="7"/>
        <v>0</v>
      </c>
      <c r="P9" s="43">
        <f t="shared" si="7"/>
        <v>0</v>
      </c>
      <c r="Q9" s="43">
        <f t="shared" si="7"/>
        <v>0</v>
      </c>
      <c r="R9" s="43">
        <f t="shared" si="7"/>
        <v>0</v>
      </c>
      <c r="S9" s="44">
        <f t="shared" si="7"/>
        <v>0</v>
      </c>
      <c r="T9" s="45">
        <f t="shared" ca="1" si="8"/>
        <v>0</v>
      </c>
      <c r="U9" s="46">
        <v>2295</v>
      </c>
      <c r="V9" s="47">
        <v>2295</v>
      </c>
      <c r="W9" s="47">
        <v>2295</v>
      </c>
      <c r="X9" s="47">
        <v>2295</v>
      </c>
      <c r="Y9" s="47">
        <v>2295</v>
      </c>
      <c r="Z9" s="47">
        <v>2295</v>
      </c>
      <c r="AA9" s="48">
        <v>2295</v>
      </c>
      <c r="AB9" s="49">
        <f t="shared" ca="1" si="9"/>
        <v>0</v>
      </c>
      <c r="AC9" s="50">
        <f t="shared" ca="1" si="9"/>
        <v>0</v>
      </c>
      <c r="AD9" s="50">
        <f t="shared" ca="1" si="9"/>
        <v>0</v>
      </c>
      <c r="AE9" s="50">
        <f t="shared" ca="1" si="9"/>
        <v>0</v>
      </c>
      <c r="AF9" s="50">
        <f t="shared" ca="1" si="9"/>
        <v>0</v>
      </c>
      <c r="AG9" s="50">
        <f t="shared" ca="1" si="9"/>
        <v>0</v>
      </c>
      <c r="AH9" s="102">
        <f t="shared" ca="1" si="9"/>
        <v>0</v>
      </c>
      <c r="AI9" s="46">
        <f t="shared" ca="1" si="15"/>
        <v>0</v>
      </c>
      <c r="AJ9" s="50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0">
        <f t="shared" ca="1" si="10"/>
        <v>0</v>
      </c>
      <c r="AQ9" s="47">
        <f t="shared" ca="1" si="16"/>
        <v>0</v>
      </c>
      <c r="AR9" s="50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0" t="str">
        <f t="shared" ca="1" si="11"/>
        <v/>
      </c>
      <c r="AY9" s="48" t="str">
        <f t="shared" ca="1" si="11"/>
        <v/>
      </c>
      <c r="AZ9" s="101">
        <f t="shared" si="17"/>
        <v>10337.837837837838</v>
      </c>
      <c r="BA9" s="37">
        <f t="shared" si="12"/>
        <v>6483.0508474576272</v>
      </c>
      <c r="BB9" s="37">
        <f t="shared" si="12"/>
        <v>4203.2967032967035</v>
      </c>
      <c r="BC9" s="37">
        <f t="shared" si="12"/>
        <v>19125</v>
      </c>
      <c r="BD9" s="37">
        <f t="shared" si="12"/>
        <v>21250</v>
      </c>
      <c r="BE9" s="37">
        <f t="shared" si="12"/>
        <v>10065.78947368421</v>
      </c>
      <c r="BF9" s="37">
        <f t="shared" si="12"/>
        <v>4967.5324675324673</v>
      </c>
      <c r="BG9" s="213"/>
      <c r="BH9" s="213"/>
      <c r="BI9" s="213"/>
      <c r="BJ9" s="213"/>
      <c r="BK9" s="213"/>
      <c r="BL9" s="213"/>
      <c r="BM9" s="213"/>
      <c r="BO9" s="113"/>
    </row>
    <row r="10" spans="1:72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5.1999999999999998E-2</v>
      </c>
      <c r="F10" s="181">
        <v>2.8000000000000001E-2</v>
      </c>
      <c r="G10" s="181">
        <v>0.36799999999999999</v>
      </c>
      <c r="H10" s="181">
        <v>6.5000000000000002E-2</v>
      </c>
      <c r="I10" s="181">
        <v>3.9E-2</v>
      </c>
      <c r="J10" s="181">
        <v>5.6000000000000001E-2</v>
      </c>
      <c r="K10" s="181">
        <v>0.154</v>
      </c>
      <c r="L10" s="41">
        <f t="shared" ca="1" si="6"/>
        <v>0</v>
      </c>
      <c r="M10" s="42">
        <f t="shared" si="14"/>
        <v>0</v>
      </c>
      <c r="N10" s="43">
        <f t="shared" si="7"/>
        <v>0</v>
      </c>
      <c r="O10" s="43">
        <f t="shared" si="7"/>
        <v>0</v>
      </c>
      <c r="P10" s="43">
        <f t="shared" si="7"/>
        <v>0</v>
      </c>
      <c r="Q10" s="43">
        <f t="shared" si="7"/>
        <v>0</v>
      </c>
      <c r="R10" s="43">
        <f t="shared" si="7"/>
        <v>0</v>
      </c>
      <c r="S10" s="44">
        <f t="shared" si="7"/>
        <v>0</v>
      </c>
      <c r="T10" s="45">
        <f t="shared" ca="1" si="8"/>
        <v>0</v>
      </c>
      <c r="U10" s="46">
        <v>2295</v>
      </c>
      <c r="V10" s="47">
        <v>2295</v>
      </c>
      <c r="W10" s="47">
        <v>2295</v>
      </c>
      <c r="X10" s="47">
        <v>2295</v>
      </c>
      <c r="Y10" s="47">
        <v>2295</v>
      </c>
      <c r="Z10" s="47">
        <v>2295</v>
      </c>
      <c r="AA10" s="48">
        <v>2295</v>
      </c>
      <c r="AB10" s="49">
        <f t="shared" ca="1" si="9"/>
        <v>0</v>
      </c>
      <c r="AC10" s="50">
        <f t="shared" ca="1" si="9"/>
        <v>0</v>
      </c>
      <c r="AD10" s="50">
        <f t="shared" ca="1" si="9"/>
        <v>0</v>
      </c>
      <c r="AE10" s="50">
        <f t="shared" ca="1" si="9"/>
        <v>0</v>
      </c>
      <c r="AF10" s="50">
        <f t="shared" ca="1" si="9"/>
        <v>0</v>
      </c>
      <c r="AG10" s="50">
        <f t="shared" ca="1" si="9"/>
        <v>0</v>
      </c>
      <c r="AH10" s="102">
        <f t="shared" ca="1" si="9"/>
        <v>0</v>
      </c>
      <c r="AI10" s="46">
        <f t="shared" ca="1" si="15"/>
        <v>0</v>
      </c>
      <c r="AJ10" s="50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0">
        <f t="shared" ca="1" si="10"/>
        <v>0</v>
      </c>
      <c r="AQ10" s="47">
        <f t="shared" ca="1" si="16"/>
        <v>0</v>
      </c>
      <c r="AR10" s="50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0" t="str">
        <f t="shared" ca="1" si="11"/>
        <v/>
      </c>
      <c r="AY10" s="48" t="str">
        <f t="shared" ca="1" si="11"/>
        <v/>
      </c>
      <c r="AZ10" s="101">
        <f t="shared" si="17"/>
        <v>7355.7692307692314</v>
      </c>
      <c r="BA10" s="37">
        <f t="shared" si="12"/>
        <v>13660.714285714286</v>
      </c>
      <c r="BB10" s="37">
        <f t="shared" si="12"/>
        <v>1039.4021739130435</v>
      </c>
      <c r="BC10" s="37">
        <f t="shared" si="12"/>
        <v>5884.6153846153848</v>
      </c>
      <c r="BD10" s="37">
        <f t="shared" si="12"/>
        <v>9807.6923076923085</v>
      </c>
      <c r="BE10" s="37">
        <f t="shared" si="12"/>
        <v>6830.3571428571431</v>
      </c>
      <c r="BF10" s="37">
        <f t="shared" si="12"/>
        <v>2483.7662337662337</v>
      </c>
      <c r="BG10" s="213"/>
      <c r="BH10" s="213"/>
      <c r="BI10" s="213"/>
      <c r="BJ10" s="213"/>
      <c r="BK10" s="213"/>
      <c r="BL10" s="213"/>
      <c r="BM10" s="213"/>
      <c r="BO10" s="113"/>
    </row>
    <row r="11" spans="1:72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1.2E-2</v>
      </c>
      <c r="F11" s="181">
        <v>4.0000000000000001E-3</v>
      </c>
      <c r="G11" s="181">
        <v>1E-3</v>
      </c>
      <c r="H11" s="181">
        <v>0</v>
      </c>
      <c r="I11" s="181">
        <v>3.0000000000000001E-3</v>
      </c>
      <c r="J11" s="181">
        <v>2E-3</v>
      </c>
      <c r="K11" s="181">
        <v>2E-3</v>
      </c>
      <c r="L11" s="41">
        <f t="shared" ca="1" si="6"/>
        <v>0</v>
      </c>
      <c r="M11" s="42">
        <f t="shared" si="14"/>
        <v>0</v>
      </c>
      <c r="N11" s="43">
        <f t="shared" si="7"/>
        <v>0</v>
      </c>
      <c r="O11" s="43">
        <f t="shared" si="7"/>
        <v>0</v>
      </c>
      <c r="P11" s="43">
        <f t="shared" si="7"/>
        <v>0</v>
      </c>
      <c r="Q11" s="43">
        <f t="shared" si="7"/>
        <v>0</v>
      </c>
      <c r="R11" s="43">
        <f t="shared" si="7"/>
        <v>0</v>
      </c>
      <c r="S11" s="44">
        <f t="shared" si="7"/>
        <v>0</v>
      </c>
      <c r="T11" s="45">
        <f t="shared" ca="1" si="8"/>
        <v>0</v>
      </c>
      <c r="U11" s="46">
        <v>2295</v>
      </c>
      <c r="V11" s="47">
        <v>2295</v>
      </c>
      <c r="W11" s="47">
        <v>2295</v>
      </c>
      <c r="X11" s="47">
        <v>2295</v>
      </c>
      <c r="Y11" s="47">
        <v>2295</v>
      </c>
      <c r="Z11" s="47">
        <v>2295</v>
      </c>
      <c r="AA11" s="48">
        <v>2295</v>
      </c>
      <c r="AB11" s="49">
        <f t="shared" ca="1" si="9"/>
        <v>0</v>
      </c>
      <c r="AC11" s="50">
        <f t="shared" ca="1" si="9"/>
        <v>0</v>
      </c>
      <c r="AD11" s="50">
        <f t="shared" ca="1" si="9"/>
        <v>0</v>
      </c>
      <c r="AE11" s="50">
        <f t="shared" ca="1" si="9"/>
        <v>0</v>
      </c>
      <c r="AF11" s="50">
        <f t="shared" ca="1" si="9"/>
        <v>0</v>
      </c>
      <c r="AG11" s="50">
        <f t="shared" ca="1" si="9"/>
        <v>0</v>
      </c>
      <c r="AH11" s="102">
        <f t="shared" ca="1" si="9"/>
        <v>0</v>
      </c>
      <c r="AI11" s="46">
        <f t="shared" ca="1" si="15"/>
        <v>0</v>
      </c>
      <c r="AJ11" s="50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0">
        <f t="shared" ca="1" si="10"/>
        <v>0</v>
      </c>
      <c r="AQ11" s="47">
        <f t="shared" ca="1" si="16"/>
        <v>0</v>
      </c>
      <c r="AR11" s="50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0" t="str">
        <f t="shared" ca="1" si="11"/>
        <v/>
      </c>
      <c r="AY11" s="48" t="str">
        <f t="shared" ca="1" si="11"/>
        <v/>
      </c>
      <c r="AZ11" s="101">
        <f t="shared" si="17"/>
        <v>31875</v>
      </c>
      <c r="BA11" s="37">
        <f t="shared" si="12"/>
        <v>95625</v>
      </c>
      <c r="BB11" s="37">
        <f t="shared" si="12"/>
        <v>382500</v>
      </c>
      <c r="BC11" s="37" t="str">
        <f t="shared" si="12"/>
        <v>0</v>
      </c>
      <c r="BD11" s="37">
        <f t="shared" si="12"/>
        <v>127500</v>
      </c>
      <c r="BE11" s="37">
        <f t="shared" si="12"/>
        <v>191250</v>
      </c>
      <c r="BF11" s="37">
        <f t="shared" si="12"/>
        <v>191250</v>
      </c>
      <c r="BG11" s="213"/>
      <c r="BH11" s="213"/>
      <c r="BI11" s="213"/>
      <c r="BJ11" s="213"/>
      <c r="BK11" s="213"/>
      <c r="BL11" s="213"/>
      <c r="BM11" s="213"/>
      <c r="BO11" s="113"/>
    </row>
    <row r="12" spans="1:72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2.7E-2</v>
      </c>
      <c r="F12" s="181">
        <v>1E-3</v>
      </c>
      <c r="G12" s="181">
        <v>1.0999999999999999E-2</v>
      </c>
      <c r="H12" s="181">
        <v>3.3000000000000002E-2</v>
      </c>
      <c r="I12" s="181">
        <v>0.03</v>
      </c>
      <c r="J12" s="181">
        <v>1.4999999999999999E-2</v>
      </c>
      <c r="K12" s="181">
        <v>4.0000000000000001E-3</v>
      </c>
      <c r="L12" s="41">
        <f t="shared" ca="1" si="6"/>
        <v>0</v>
      </c>
      <c r="M12" s="42">
        <f t="shared" si="14"/>
        <v>0</v>
      </c>
      <c r="N12" s="43">
        <f t="shared" si="7"/>
        <v>0</v>
      </c>
      <c r="O12" s="43">
        <f t="shared" si="7"/>
        <v>0</v>
      </c>
      <c r="P12" s="43">
        <f t="shared" si="7"/>
        <v>0</v>
      </c>
      <c r="Q12" s="43">
        <f t="shared" si="7"/>
        <v>0</v>
      </c>
      <c r="R12" s="43">
        <f t="shared" si="7"/>
        <v>0</v>
      </c>
      <c r="S12" s="44">
        <f t="shared" si="7"/>
        <v>0</v>
      </c>
      <c r="T12" s="45">
        <f t="shared" ca="1" si="8"/>
        <v>0</v>
      </c>
      <c r="U12" s="46">
        <v>2295</v>
      </c>
      <c r="V12" s="47">
        <v>2295</v>
      </c>
      <c r="W12" s="47">
        <v>2295</v>
      </c>
      <c r="X12" s="47">
        <v>2295</v>
      </c>
      <c r="Y12" s="47">
        <v>2295</v>
      </c>
      <c r="Z12" s="47">
        <v>2295</v>
      </c>
      <c r="AA12" s="48">
        <v>2295</v>
      </c>
      <c r="AB12" s="49">
        <f t="shared" ca="1" si="9"/>
        <v>0</v>
      </c>
      <c r="AC12" s="50">
        <f t="shared" ca="1" si="9"/>
        <v>0</v>
      </c>
      <c r="AD12" s="50">
        <f t="shared" ca="1" si="9"/>
        <v>0</v>
      </c>
      <c r="AE12" s="50">
        <f t="shared" ca="1" si="9"/>
        <v>0</v>
      </c>
      <c r="AF12" s="50">
        <f t="shared" ca="1" si="9"/>
        <v>0</v>
      </c>
      <c r="AG12" s="50">
        <f t="shared" ca="1" si="9"/>
        <v>0</v>
      </c>
      <c r="AH12" s="102">
        <f t="shared" ca="1" si="9"/>
        <v>0</v>
      </c>
      <c r="AI12" s="46">
        <f t="shared" ca="1" si="15"/>
        <v>0</v>
      </c>
      <c r="AJ12" s="50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0">
        <f t="shared" ca="1" si="10"/>
        <v>0</v>
      </c>
      <c r="AQ12" s="47">
        <f t="shared" ca="1" si="16"/>
        <v>0</v>
      </c>
      <c r="AR12" s="50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0" t="str">
        <f t="shared" ca="1" si="11"/>
        <v/>
      </c>
      <c r="AY12" s="48" t="str">
        <f t="shared" ca="1" si="11"/>
        <v/>
      </c>
      <c r="AZ12" s="101">
        <f t="shared" si="17"/>
        <v>14166.666666666666</v>
      </c>
      <c r="BA12" s="37">
        <f t="shared" si="12"/>
        <v>382500</v>
      </c>
      <c r="BB12" s="37">
        <f t="shared" si="12"/>
        <v>34772.727272727272</v>
      </c>
      <c r="BC12" s="37">
        <f t="shared" si="12"/>
        <v>11590.90909090909</v>
      </c>
      <c r="BD12" s="37">
        <f t="shared" si="12"/>
        <v>12750</v>
      </c>
      <c r="BE12" s="37">
        <f t="shared" si="12"/>
        <v>25500</v>
      </c>
      <c r="BF12" s="37">
        <f t="shared" si="12"/>
        <v>95625</v>
      </c>
      <c r="BG12" s="213"/>
      <c r="BH12" s="213"/>
      <c r="BI12" s="213"/>
      <c r="BJ12" s="213"/>
      <c r="BK12" s="213"/>
      <c r="BL12" s="213"/>
      <c r="BM12" s="213"/>
      <c r="BO12" s="113"/>
    </row>
    <row r="13" spans="1:72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0.191</v>
      </c>
      <c r="F13" s="181">
        <v>0.111</v>
      </c>
      <c r="G13" s="181">
        <v>0.14799999999999999</v>
      </c>
      <c r="H13" s="181">
        <v>0.32200000000000001</v>
      </c>
      <c r="I13" s="181">
        <v>0.215</v>
      </c>
      <c r="J13" s="181">
        <v>0.23699999999999999</v>
      </c>
      <c r="K13" s="181">
        <v>0.21099999999999999</v>
      </c>
      <c r="L13" s="41">
        <f t="shared" ca="1" si="6"/>
        <v>1248</v>
      </c>
      <c r="M13" s="42">
        <f t="shared" si="14"/>
        <v>8</v>
      </c>
      <c r="N13" s="43">
        <f t="shared" si="7"/>
        <v>0</v>
      </c>
      <c r="O13" s="43">
        <f t="shared" si="7"/>
        <v>6</v>
      </c>
      <c r="P13" s="43">
        <f t="shared" si="7"/>
        <v>8</v>
      </c>
      <c r="Q13" s="43">
        <f t="shared" si="7"/>
        <v>8</v>
      </c>
      <c r="R13" s="43">
        <f t="shared" si="7"/>
        <v>8</v>
      </c>
      <c r="S13" s="44">
        <f t="shared" si="7"/>
        <v>8</v>
      </c>
      <c r="T13" s="45">
        <f t="shared" ca="1" si="8"/>
        <v>208</v>
      </c>
      <c r="U13" s="46">
        <v>2295</v>
      </c>
      <c r="V13" s="47">
        <v>2295</v>
      </c>
      <c r="W13" s="47">
        <v>2295</v>
      </c>
      <c r="X13" s="47">
        <v>2295</v>
      </c>
      <c r="Y13" s="47">
        <v>2295</v>
      </c>
      <c r="Z13" s="47">
        <v>2295</v>
      </c>
      <c r="AA13" s="48">
        <v>2295</v>
      </c>
      <c r="AB13" s="49">
        <f t="shared" ca="1" si="9"/>
        <v>91800</v>
      </c>
      <c r="AC13" s="50">
        <f t="shared" ca="1" si="9"/>
        <v>0</v>
      </c>
      <c r="AD13" s="50">
        <f t="shared" ca="1" si="9"/>
        <v>55080</v>
      </c>
      <c r="AE13" s="50">
        <f t="shared" ca="1" si="9"/>
        <v>73440</v>
      </c>
      <c r="AF13" s="50">
        <f t="shared" ca="1" si="9"/>
        <v>73440</v>
      </c>
      <c r="AG13" s="50">
        <f t="shared" ca="1" si="9"/>
        <v>91800</v>
      </c>
      <c r="AH13" s="102">
        <f t="shared" ca="1" si="9"/>
        <v>91800</v>
      </c>
      <c r="AI13" s="46">
        <f t="shared" ca="1" si="15"/>
        <v>477360</v>
      </c>
      <c r="AJ13" s="50">
        <f t="shared" ca="1" si="10"/>
        <v>45.84</v>
      </c>
      <c r="AK13" s="50">
        <f t="shared" ca="1" si="10"/>
        <v>0</v>
      </c>
      <c r="AL13" s="50">
        <f t="shared" ca="1" si="10"/>
        <v>21.311999999999998</v>
      </c>
      <c r="AM13" s="50">
        <f t="shared" ca="1" si="10"/>
        <v>61.823999999999998</v>
      </c>
      <c r="AN13" s="50">
        <f t="shared" ca="1" si="10"/>
        <v>41.28</v>
      </c>
      <c r="AO13" s="50">
        <f t="shared" ca="1" si="10"/>
        <v>56.879999999999995</v>
      </c>
      <c r="AP13" s="50">
        <f t="shared" ca="1" si="10"/>
        <v>50.64</v>
      </c>
      <c r="AQ13" s="47">
        <f t="shared" ca="1" si="16"/>
        <v>277.77600000000001</v>
      </c>
      <c r="AR13" s="50">
        <f t="shared" ca="1" si="11"/>
        <v>2002.6178010471203</v>
      </c>
      <c r="AS13" s="50" t="str">
        <f t="shared" ca="1" si="11"/>
        <v/>
      </c>
      <c r="AT13" s="50">
        <f t="shared" ca="1" si="11"/>
        <v>2584.4594594594596</v>
      </c>
      <c r="AU13" s="50">
        <f t="shared" ca="1" si="11"/>
        <v>1187.888198757764</v>
      </c>
      <c r="AV13" s="50">
        <f t="shared" ca="1" si="11"/>
        <v>1779.0697674418604</v>
      </c>
      <c r="AW13" s="50">
        <f t="shared" ca="1" si="11"/>
        <v>1613.9240506329115</v>
      </c>
      <c r="AX13" s="50">
        <f t="shared" ca="1" si="11"/>
        <v>1812.7962085308056</v>
      </c>
      <c r="AY13" s="48">
        <f t="shared" ca="1" si="11"/>
        <v>1718.50699844479</v>
      </c>
      <c r="AZ13" s="101">
        <f t="shared" si="17"/>
        <v>2002.6178010471203</v>
      </c>
      <c r="BA13" s="37">
        <f t="shared" si="12"/>
        <v>3445.9459459459458</v>
      </c>
      <c r="BB13" s="37">
        <f t="shared" si="12"/>
        <v>2584.4594594594596</v>
      </c>
      <c r="BC13" s="37">
        <f t="shared" si="12"/>
        <v>1187.888198757764</v>
      </c>
      <c r="BD13" s="37">
        <f t="shared" si="12"/>
        <v>1779.0697674418604</v>
      </c>
      <c r="BE13" s="37">
        <f t="shared" si="12"/>
        <v>1613.9240506329115</v>
      </c>
      <c r="BF13" s="37">
        <f t="shared" si="12"/>
        <v>1812.7962085308056</v>
      </c>
      <c r="BG13" s="38">
        <f t="shared" ref="BG13:BG29" si="18">IFERROR(VLOOKUP(AZ13,$BP$1:$BQ$7,2,TRUE),"")</f>
        <v>8</v>
      </c>
      <c r="BH13" s="38">
        <f t="shared" ref="BH13:BH29" si="19">IFERROR(VLOOKUP(BA13,$BP$1:$BQ$7,2,TRUE),"")</f>
        <v>0</v>
      </c>
      <c r="BI13" s="38">
        <f t="shared" ref="BI13:BI29" si="20">IFERROR(VLOOKUP(BB13,$BP$1:$BQ$7,2,TRUE),"")</f>
        <v>6</v>
      </c>
      <c r="BJ13" s="38">
        <f t="shared" ref="BJ13:BJ29" si="21">IFERROR(VLOOKUP(BC13,$BP$1:$BQ$7,2,TRUE),"")</f>
        <v>8</v>
      </c>
      <c r="BK13" s="38">
        <f t="shared" ref="BK13:BK25" si="22">IFERROR(VLOOKUP(BD13,$BP$1:$BQ$7,2,TRUE),"")</f>
        <v>8</v>
      </c>
      <c r="BL13" s="38">
        <f t="shared" ref="BL13:BL29" si="23">IFERROR(VLOOKUP(BE13,$BP$1:$BQ$7,2,TRUE),"")</f>
        <v>8</v>
      </c>
      <c r="BM13" s="38">
        <f t="shared" ref="BM13:BM29" si="24">IFERROR(VLOOKUP(BF13,$BP$1:$BQ$7,2,TRUE),"")</f>
        <v>8</v>
      </c>
      <c r="BO13" s="113"/>
    </row>
    <row r="14" spans="1:72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0.34300000000000003</v>
      </c>
      <c r="F14" s="181">
        <v>0.41</v>
      </c>
      <c r="G14" s="181">
        <v>0.36499999999999999</v>
      </c>
      <c r="H14" s="181">
        <v>0.44</v>
      </c>
      <c r="I14" s="181">
        <v>0.20699999999999999</v>
      </c>
      <c r="J14" s="181">
        <v>0.52400000000000002</v>
      </c>
      <c r="K14" s="181">
        <v>0.249</v>
      </c>
      <c r="L14" s="41">
        <f t="shared" ca="1" si="6"/>
        <v>324</v>
      </c>
      <c r="M14" s="42">
        <f t="shared" si="14"/>
        <v>0</v>
      </c>
      <c r="N14" s="43">
        <f t="shared" si="7"/>
        <v>0</v>
      </c>
      <c r="O14" s="43">
        <f t="shared" si="7"/>
        <v>0</v>
      </c>
      <c r="P14" s="43">
        <f t="shared" si="7"/>
        <v>6</v>
      </c>
      <c r="Q14" s="43">
        <f t="shared" si="7"/>
        <v>0</v>
      </c>
      <c r="R14" s="43">
        <f t="shared" si="7"/>
        <v>6</v>
      </c>
      <c r="S14" s="44">
        <f t="shared" si="7"/>
        <v>0</v>
      </c>
      <c r="T14" s="45">
        <f t="shared" ca="1" si="8"/>
        <v>54</v>
      </c>
      <c r="U14" s="46">
        <v>8500</v>
      </c>
      <c r="V14" s="46">
        <v>8500</v>
      </c>
      <c r="W14" s="46">
        <v>8500</v>
      </c>
      <c r="X14" s="46">
        <v>8500</v>
      </c>
      <c r="Y14" s="46">
        <v>8500</v>
      </c>
      <c r="Z14" s="46">
        <v>8500</v>
      </c>
      <c r="AA14" s="46">
        <v>8500</v>
      </c>
      <c r="AB14" s="49">
        <f t="shared" ca="1" si="9"/>
        <v>0</v>
      </c>
      <c r="AC14" s="50">
        <f t="shared" ca="1" si="9"/>
        <v>0</v>
      </c>
      <c r="AD14" s="50">
        <f t="shared" ca="1" si="9"/>
        <v>0</v>
      </c>
      <c r="AE14" s="50">
        <f t="shared" ca="1" si="9"/>
        <v>204000</v>
      </c>
      <c r="AF14" s="50">
        <f t="shared" ca="1" si="9"/>
        <v>0</v>
      </c>
      <c r="AG14" s="50">
        <f t="shared" ca="1" si="9"/>
        <v>255000</v>
      </c>
      <c r="AH14" s="102">
        <f t="shared" ca="1" si="9"/>
        <v>0</v>
      </c>
      <c r="AI14" s="46">
        <f t="shared" ca="1" si="15"/>
        <v>459000</v>
      </c>
      <c r="AJ14" s="50">
        <f t="shared" ca="1" si="10"/>
        <v>0</v>
      </c>
      <c r="AK14" s="50">
        <f t="shared" ca="1" si="10"/>
        <v>0</v>
      </c>
      <c r="AL14" s="50">
        <f t="shared" ca="1" si="10"/>
        <v>0</v>
      </c>
      <c r="AM14" s="50">
        <f t="shared" ca="1" si="10"/>
        <v>63.36</v>
      </c>
      <c r="AN14" s="50">
        <f t="shared" ca="1" si="10"/>
        <v>0</v>
      </c>
      <c r="AO14" s="50">
        <f t="shared" ca="1" si="10"/>
        <v>94.320000000000007</v>
      </c>
      <c r="AP14" s="50">
        <f t="shared" ca="1" si="10"/>
        <v>0</v>
      </c>
      <c r="AQ14" s="47">
        <f t="shared" ca="1" si="16"/>
        <v>157.68</v>
      </c>
      <c r="AR14" s="50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>
        <f t="shared" ca="1" si="11"/>
        <v>3219.6969696969695</v>
      </c>
      <c r="AV14" s="50" t="str">
        <f t="shared" ca="1" si="11"/>
        <v/>
      </c>
      <c r="AW14" s="50">
        <f t="shared" ca="1" si="11"/>
        <v>2703.5623409669211</v>
      </c>
      <c r="AX14" s="50" t="str">
        <f t="shared" ca="1" si="11"/>
        <v/>
      </c>
      <c r="AY14" s="48">
        <f t="shared" ca="1" si="11"/>
        <v>2910.9589041095887</v>
      </c>
      <c r="AZ14" s="101">
        <f t="shared" si="17"/>
        <v>4130.2235179786203</v>
      </c>
      <c r="BA14" s="37">
        <f t="shared" si="12"/>
        <v>3455.2845528455287</v>
      </c>
      <c r="BB14" s="37">
        <f t="shared" si="12"/>
        <v>3881.2785388127859</v>
      </c>
      <c r="BC14" s="37">
        <f t="shared" si="12"/>
        <v>3219.69696969697</v>
      </c>
      <c r="BD14" s="37">
        <f t="shared" si="12"/>
        <v>6843.8003220611927</v>
      </c>
      <c r="BE14" s="37">
        <f t="shared" si="12"/>
        <v>2703.5623409669211</v>
      </c>
      <c r="BF14" s="37">
        <f t="shared" si="12"/>
        <v>5689.4243641231596</v>
      </c>
      <c r="BG14" s="38">
        <f t="shared" si="18"/>
        <v>0</v>
      </c>
      <c r="BH14" s="38">
        <f t="shared" si="19"/>
        <v>0</v>
      </c>
      <c r="BI14" s="38">
        <f t="shared" si="20"/>
        <v>0</v>
      </c>
      <c r="BJ14" s="38">
        <f t="shared" si="21"/>
        <v>6</v>
      </c>
      <c r="BK14" s="38">
        <f t="shared" si="22"/>
        <v>0</v>
      </c>
      <c r="BL14" s="38">
        <f t="shared" si="23"/>
        <v>6</v>
      </c>
      <c r="BM14" s="38">
        <f t="shared" si="24"/>
        <v>0</v>
      </c>
      <c r="BO14" s="113"/>
    </row>
    <row r="15" spans="1:72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0.46700000000000003</v>
      </c>
      <c r="F15" s="181">
        <v>0.63700000000000001</v>
      </c>
      <c r="G15" s="181">
        <v>0.55500000000000005</v>
      </c>
      <c r="H15" s="181">
        <v>0.77600000000000002</v>
      </c>
      <c r="I15" s="181">
        <v>0.55800000000000005</v>
      </c>
      <c r="J15" s="181">
        <v>0.73499999999999999</v>
      </c>
      <c r="K15" s="181">
        <v>0.79200000000000004</v>
      </c>
      <c r="L15" s="41">
        <f t="shared" ca="1" si="6"/>
        <v>0</v>
      </c>
      <c r="M15" s="42">
        <f t="shared" si="14"/>
        <v>0</v>
      </c>
      <c r="N15" s="43">
        <f t="shared" si="7"/>
        <v>0</v>
      </c>
      <c r="O15" s="43">
        <f t="shared" si="7"/>
        <v>0</v>
      </c>
      <c r="P15" s="43">
        <f t="shared" si="7"/>
        <v>0</v>
      </c>
      <c r="Q15" s="43">
        <f t="shared" si="7"/>
        <v>0</v>
      </c>
      <c r="R15" s="43">
        <f t="shared" si="7"/>
        <v>0</v>
      </c>
      <c r="S15" s="44">
        <f t="shared" si="7"/>
        <v>0</v>
      </c>
      <c r="T15" s="45">
        <f t="shared" ca="1" si="8"/>
        <v>0</v>
      </c>
      <c r="U15" s="46">
        <v>17000</v>
      </c>
      <c r="V15" s="47">
        <v>17000</v>
      </c>
      <c r="W15" s="47">
        <v>17000</v>
      </c>
      <c r="X15" s="47">
        <v>17000</v>
      </c>
      <c r="Y15" s="47">
        <v>17000</v>
      </c>
      <c r="Z15" s="47">
        <v>17000</v>
      </c>
      <c r="AA15" s="48">
        <v>17000</v>
      </c>
      <c r="AB15" s="49">
        <f t="shared" ca="1" si="9"/>
        <v>0</v>
      </c>
      <c r="AC15" s="50">
        <f t="shared" ca="1" si="9"/>
        <v>0</v>
      </c>
      <c r="AD15" s="50">
        <f t="shared" ca="1" si="9"/>
        <v>0</v>
      </c>
      <c r="AE15" s="50">
        <f t="shared" ca="1" si="9"/>
        <v>0</v>
      </c>
      <c r="AF15" s="50">
        <f t="shared" ca="1" si="9"/>
        <v>0</v>
      </c>
      <c r="AG15" s="50">
        <f t="shared" ca="1" si="9"/>
        <v>0</v>
      </c>
      <c r="AH15" s="102">
        <f t="shared" ca="1" si="9"/>
        <v>0</v>
      </c>
      <c r="AI15" s="46">
        <f t="shared" ca="1" si="15"/>
        <v>0</v>
      </c>
      <c r="AJ15" s="50">
        <f t="shared" ca="1" si="10"/>
        <v>0</v>
      </c>
      <c r="AK15" s="50">
        <f t="shared" ca="1" si="10"/>
        <v>0</v>
      </c>
      <c r="AL15" s="50">
        <f t="shared" ca="1" si="10"/>
        <v>0</v>
      </c>
      <c r="AM15" s="50">
        <f t="shared" ca="1" si="10"/>
        <v>0</v>
      </c>
      <c r="AN15" s="50">
        <f t="shared" ca="1" si="10"/>
        <v>0</v>
      </c>
      <c r="AO15" s="50">
        <f t="shared" ca="1" si="10"/>
        <v>0</v>
      </c>
      <c r="AP15" s="50">
        <f t="shared" ca="1" si="10"/>
        <v>0</v>
      </c>
      <c r="AQ15" s="47">
        <f t="shared" ca="1" si="16"/>
        <v>0</v>
      </c>
      <c r="AR15" s="50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0" t="str">
        <f t="shared" ca="1" si="11"/>
        <v/>
      </c>
      <c r="AY15" s="103" t="str">
        <f t="shared" ca="1" si="11"/>
        <v/>
      </c>
      <c r="AZ15" s="101">
        <f t="shared" si="17"/>
        <v>6067.0949321912922</v>
      </c>
      <c r="BA15" s="37">
        <f t="shared" si="12"/>
        <v>4447.9330193615906</v>
      </c>
      <c r="BB15" s="37">
        <f t="shared" si="12"/>
        <v>5105.1051051051045</v>
      </c>
      <c r="BC15" s="37">
        <f t="shared" si="12"/>
        <v>3651.2027491408935</v>
      </c>
      <c r="BD15" s="37">
        <f t="shared" si="12"/>
        <v>5077.6583034647547</v>
      </c>
      <c r="BE15" s="37">
        <f t="shared" si="12"/>
        <v>3854.8752834467123</v>
      </c>
      <c r="BF15" s="37">
        <f t="shared" si="12"/>
        <v>3577.4410774410776</v>
      </c>
      <c r="BG15" s="38">
        <f t="shared" si="18"/>
        <v>0</v>
      </c>
      <c r="BH15" s="38">
        <f t="shared" si="19"/>
        <v>0</v>
      </c>
      <c r="BI15" s="38">
        <f t="shared" si="20"/>
        <v>0</v>
      </c>
      <c r="BJ15" s="38">
        <f t="shared" si="21"/>
        <v>0</v>
      </c>
      <c r="BK15" s="38">
        <f t="shared" si="22"/>
        <v>0</v>
      </c>
      <c r="BL15" s="38">
        <f t="shared" si="23"/>
        <v>0</v>
      </c>
      <c r="BM15" s="38">
        <f t="shared" si="24"/>
        <v>0</v>
      </c>
      <c r="BO15" s="113"/>
    </row>
    <row r="16" spans="1:72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1.1060000000000001</v>
      </c>
      <c r="F16" s="181">
        <v>0.68600000000000005</v>
      </c>
      <c r="G16" s="181">
        <v>0.996</v>
      </c>
      <c r="H16" s="181">
        <v>0.73599999999999999</v>
      </c>
      <c r="I16" s="181">
        <v>0.61199999999999999</v>
      </c>
      <c r="J16" s="181">
        <v>0.66100000000000003</v>
      </c>
      <c r="K16" s="181">
        <v>0.85799999999999998</v>
      </c>
      <c r="L16" s="41">
        <f t="shared" ca="1" si="6"/>
        <v>324</v>
      </c>
      <c r="M16" s="42">
        <f t="shared" si="14"/>
        <v>6</v>
      </c>
      <c r="N16" s="43">
        <f t="shared" si="7"/>
        <v>0</v>
      </c>
      <c r="O16" s="43">
        <f t="shared" si="7"/>
        <v>6</v>
      </c>
      <c r="P16" s="43">
        <f t="shared" si="7"/>
        <v>0</v>
      </c>
      <c r="Q16" s="43">
        <f t="shared" si="7"/>
        <v>0</v>
      </c>
      <c r="R16" s="43">
        <f t="shared" si="7"/>
        <v>0</v>
      </c>
      <c r="S16" s="44">
        <f t="shared" si="7"/>
        <v>0</v>
      </c>
      <c r="T16" s="45">
        <f t="shared" ca="1" si="8"/>
        <v>54</v>
      </c>
      <c r="U16" s="46">
        <v>17000</v>
      </c>
      <c r="V16" s="47">
        <v>17000</v>
      </c>
      <c r="W16" s="47">
        <v>17000</v>
      </c>
      <c r="X16" s="47">
        <v>17000</v>
      </c>
      <c r="Y16" s="47">
        <v>17000</v>
      </c>
      <c r="Z16" s="47">
        <v>17000</v>
      </c>
      <c r="AA16" s="48">
        <v>17000</v>
      </c>
      <c r="AB16" s="49">
        <f t="shared" ca="1" si="9"/>
        <v>510000</v>
      </c>
      <c r="AC16" s="50">
        <f t="shared" ca="1" si="9"/>
        <v>0</v>
      </c>
      <c r="AD16" s="50">
        <f t="shared" ca="1" si="9"/>
        <v>408000</v>
      </c>
      <c r="AE16" s="50">
        <f t="shared" ca="1" si="9"/>
        <v>0</v>
      </c>
      <c r="AF16" s="50">
        <f t="shared" ca="1" si="9"/>
        <v>0</v>
      </c>
      <c r="AG16" s="50">
        <f t="shared" ca="1" si="9"/>
        <v>0</v>
      </c>
      <c r="AH16" s="102">
        <f t="shared" ca="1" si="9"/>
        <v>0</v>
      </c>
      <c r="AI16" s="46">
        <f t="shared" ca="1" si="15"/>
        <v>918000</v>
      </c>
      <c r="AJ16" s="50">
        <f t="shared" ca="1" si="10"/>
        <v>199.08</v>
      </c>
      <c r="AK16" s="50">
        <f t="shared" ca="1" si="10"/>
        <v>0</v>
      </c>
      <c r="AL16" s="50">
        <f t="shared" ca="1" si="10"/>
        <v>143.42400000000001</v>
      </c>
      <c r="AM16" s="50">
        <f t="shared" ca="1" si="10"/>
        <v>0</v>
      </c>
      <c r="AN16" s="50">
        <f t="shared" ca="1" si="10"/>
        <v>0</v>
      </c>
      <c r="AO16" s="50">
        <f t="shared" ca="1" si="10"/>
        <v>0</v>
      </c>
      <c r="AP16" s="50">
        <f t="shared" ca="1" si="10"/>
        <v>0</v>
      </c>
      <c r="AQ16" s="47">
        <f t="shared" ca="1" si="16"/>
        <v>342.50400000000002</v>
      </c>
      <c r="AR16" s="50">
        <f t="shared" ca="1" si="11"/>
        <v>2561.7842073538272</v>
      </c>
      <c r="AS16" s="50" t="str">
        <f t="shared" ca="1" si="11"/>
        <v/>
      </c>
      <c r="AT16" s="50">
        <f t="shared" ca="1" si="11"/>
        <v>2844.7121820615794</v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0" t="str">
        <f t="shared" ca="1" si="11"/>
        <v/>
      </c>
      <c r="AY16" s="103">
        <f t="shared" ca="1" si="11"/>
        <v>2680.2606684885432</v>
      </c>
      <c r="AZ16" s="101">
        <f t="shared" si="17"/>
        <v>2561.7842073538277</v>
      </c>
      <c r="BA16" s="37">
        <f t="shared" si="12"/>
        <v>4130.2235179786203</v>
      </c>
      <c r="BB16" s="37">
        <f t="shared" si="12"/>
        <v>2844.7121820615798</v>
      </c>
      <c r="BC16" s="37">
        <f t="shared" si="12"/>
        <v>3849.6376811594205</v>
      </c>
      <c r="BD16" s="37">
        <f t="shared" si="12"/>
        <v>4629.6296296296296</v>
      </c>
      <c r="BE16" s="37">
        <f t="shared" si="12"/>
        <v>4286.4346949067067</v>
      </c>
      <c r="BF16" s="37">
        <f t="shared" si="12"/>
        <v>3302.2533022533025</v>
      </c>
      <c r="BG16" s="38">
        <f t="shared" si="18"/>
        <v>6</v>
      </c>
      <c r="BH16" s="38">
        <f t="shared" si="19"/>
        <v>0</v>
      </c>
      <c r="BI16" s="38">
        <f t="shared" si="20"/>
        <v>6</v>
      </c>
      <c r="BJ16" s="38">
        <f t="shared" si="21"/>
        <v>0</v>
      </c>
      <c r="BK16" s="38">
        <f t="shared" si="22"/>
        <v>0</v>
      </c>
      <c r="BL16" s="38">
        <f t="shared" si="23"/>
        <v>0</v>
      </c>
      <c r="BM16" s="38">
        <f t="shared" si="24"/>
        <v>0</v>
      </c>
      <c r="BO16" s="113"/>
    </row>
    <row r="17" spans="1:67">
      <c r="A17" s="53"/>
      <c r="B17" s="3" t="s">
        <v>50</v>
      </c>
      <c r="C17" s="39">
        <v>0.45833333333333331</v>
      </c>
      <c r="D17" s="40">
        <v>0.5</v>
      </c>
      <c r="E17" s="181">
        <v>0.499</v>
      </c>
      <c r="F17" s="181">
        <v>0.77500000000000002</v>
      </c>
      <c r="G17" s="181">
        <v>0.68</v>
      </c>
      <c r="H17" s="181">
        <v>0.76900000000000002</v>
      </c>
      <c r="I17" s="181">
        <v>0.54300000000000004</v>
      </c>
      <c r="J17" s="181">
        <v>0.72799999999999998</v>
      </c>
      <c r="K17" s="181">
        <v>0.91600000000000004</v>
      </c>
      <c r="L17" s="41">
        <f t="shared" ca="1" si="6"/>
        <v>468</v>
      </c>
      <c r="M17" s="42">
        <f t="shared" si="14"/>
        <v>0</v>
      </c>
      <c r="N17" s="43">
        <f t="shared" si="7"/>
        <v>6</v>
      </c>
      <c r="O17" s="43">
        <f t="shared" si="7"/>
        <v>0</v>
      </c>
      <c r="P17" s="43">
        <f t="shared" si="7"/>
        <v>6</v>
      </c>
      <c r="Q17" s="43">
        <f t="shared" si="7"/>
        <v>0</v>
      </c>
      <c r="R17" s="43">
        <f t="shared" si="7"/>
        <v>0</v>
      </c>
      <c r="S17" s="44">
        <f t="shared" si="7"/>
        <v>6</v>
      </c>
      <c r="T17" s="45">
        <f t="shared" ca="1" si="8"/>
        <v>78</v>
      </c>
      <c r="U17" s="46">
        <v>14450</v>
      </c>
      <c r="V17" s="47">
        <v>14450</v>
      </c>
      <c r="W17" s="47">
        <v>14450</v>
      </c>
      <c r="X17" s="47">
        <v>14450</v>
      </c>
      <c r="Y17" s="47">
        <v>14450</v>
      </c>
      <c r="Z17" s="47">
        <v>14450</v>
      </c>
      <c r="AA17" s="48">
        <v>14450</v>
      </c>
      <c r="AB17" s="49">
        <f t="shared" ca="1" si="9"/>
        <v>0</v>
      </c>
      <c r="AC17" s="50">
        <f t="shared" ca="1" si="9"/>
        <v>346800</v>
      </c>
      <c r="AD17" s="50">
        <f t="shared" ca="1" si="9"/>
        <v>0</v>
      </c>
      <c r="AE17" s="50">
        <f t="shared" ca="1" si="9"/>
        <v>346800</v>
      </c>
      <c r="AF17" s="50">
        <f t="shared" ca="1" si="9"/>
        <v>0</v>
      </c>
      <c r="AG17" s="50">
        <f t="shared" ca="1" si="9"/>
        <v>0</v>
      </c>
      <c r="AH17" s="102">
        <f t="shared" ca="1" si="9"/>
        <v>433500</v>
      </c>
      <c r="AI17" s="46">
        <f t="shared" ca="1" si="15"/>
        <v>1127100</v>
      </c>
      <c r="AJ17" s="50">
        <f t="shared" ca="1" si="10"/>
        <v>0</v>
      </c>
      <c r="AK17" s="50">
        <f t="shared" ca="1" si="10"/>
        <v>111.60000000000001</v>
      </c>
      <c r="AL17" s="50">
        <f t="shared" ca="1" si="10"/>
        <v>0</v>
      </c>
      <c r="AM17" s="50">
        <f t="shared" ca="1" si="10"/>
        <v>110.736</v>
      </c>
      <c r="AN17" s="50">
        <f t="shared" ca="1" si="10"/>
        <v>0</v>
      </c>
      <c r="AO17" s="50">
        <f t="shared" ca="1" si="10"/>
        <v>0</v>
      </c>
      <c r="AP17" s="50">
        <f t="shared" ca="1" si="10"/>
        <v>164.88</v>
      </c>
      <c r="AQ17" s="47">
        <f t="shared" ca="1" si="16"/>
        <v>387.21600000000001</v>
      </c>
      <c r="AR17" s="50" t="str">
        <f t="shared" ca="1" si="11"/>
        <v/>
      </c>
      <c r="AS17" s="50">
        <f t="shared" ca="1" si="11"/>
        <v>3107.5268817204301</v>
      </c>
      <c r="AT17" s="50" t="str">
        <f t="shared" ca="1" si="11"/>
        <v/>
      </c>
      <c r="AU17" s="50">
        <f t="shared" ca="1" si="11"/>
        <v>3131.772865192891</v>
      </c>
      <c r="AV17" s="50" t="str">
        <f t="shared" ca="1" si="11"/>
        <v/>
      </c>
      <c r="AW17" s="50" t="str">
        <f t="shared" ca="1" si="11"/>
        <v/>
      </c>
      <c r="AX17" s="50">
        <f t="shared" ca="1" si="11"/>
        <v>2629.1848617176129</v>
      </c>
      <c r="AY17" s="48">
        <f t="shared" ca="1" si="11"/>
        <v>2910.7784802280898</v>
      </c>
      <c r="AZ17" s="101">
        <f t="shared" si="17"/>
        <v>4826.3193052772212</v>
      </c>
      <c r="BA17" s="37">
        <f t="shared" si="12"/>
        <v>3107.5268817204301</v>
      </c>
      <c r="BB17" s="37">
        <f t="shared" si="12"/>
        <v>3541.6666666666665</v>
      </c>
      <c r="BC17" s="37">
        <f t="shared" si="12"/>
        <v>3131.7728651928915</v>
      </c>
      <c r="BD17" s="37">
        <f t="shared" si="12"/>
        <v>4435.2363413136891</v>
      </c>
      <c r="BE17" s="37">
        <f t="shared" si="12"/>
        <v>3308.1501831501832</v>
      </c>
      <c r="BF17" s="37">
        <f t="shared" si="12"/>
        <v>2629.1848617176129</v>
      </c>
      <c r="BG17" s="38">
        <f t="shared" si="18"/>
        <v>0</v>
      </c>
      <c r="BH17" s="38">
        <f t="shared" si="19"/>
        <v>6</v>
      </c>
      <c r="BI17" s="38">
        <f t="shared" si="20"/>
        <v>0</v>
      </c>
      <c r="BJ17" s="38">
        <f t="shared" si="21"/>
        <v>6</v>
      </c>
      <c r="BK17" s="38">
        <f t="shared" si="22"/>
        <v>0</v>
      </c>
      <c r="BL17" s="38">
        <f t="shared" si="23"/>
        <v>0</v>
      </c>
      <c r="BM17" s="38">
        <f t="shared" si="24"/>
        <v>6</v>
      </c>
      <c r="BO17" s="113"/>
    </row>
    <row r="18" spans="1:67">
      <c r="A18" s="53"/>
      <c r="B18" s="3" t="s">
        <v>51</v>
      </c>
      <c r="C18" s="39">
        <v>0.5</v>
      </c>
      <c r="D18" s="40">
        <v>0.54166666666666663</v>
      </c>
      <c r="E18" s="181">
        <v>0.52400000000000002</v>
      </c>
      <c r="F18" s="181">
        <v>1.264</v>
      </c>
      <c r="G18" s="181">
        <v>1.272</v>
      </c>
      <c r="H18" s="181">
        <v>1.3859999999999999</v>
      </c>
      <c r="I18" s="181">
        <v>1.1379999999999999</v>
      </c>
      <c r="J18" s="181">
        <v>1.0209999999999999</v>
      </c>
      <c r="K18" s="181">
        <v>0.98699999999999999</v>
      </c>
      <c r="L18" s="41">
        <f t="shared" ca="1" si="6"/>
        <v>1128</v>
      </c>
      <c r="M18" s="42">
        <f t="shared" si="14"/>
        <v>0</v>
      </c>
      <c r="N18" s="43">
        <f t="shared" si="7"/>
        <v>8</v>
      </c>
      <c r="O18" s="43">
        <f t="shared" si="7"/>
        <v>8</v>
      </c>
      <c r="P18" s="43">
        <f t="shared" si="7"/>
        <v>8</v>
      </c>
      <c r="Q18" s="43">
        <f t="shared" si="7"/>
        <v>8</v>
      </c>
      <c r="R18" s="43">
        <f t="shared" si="7"/>
        <v>6</v>
      </c>
      <c r="S18" s="44">
        <f t="shared" si="7"/>
        <v>6</v>
      </c>
      <c r="T18" s="45">
        <f t="shared" ca="1" si="8"/>
        <v>188</v>
      </c>
      <c r="U18" s="46">
        <v>14450</v>
      </c>
      <c r="V18" s="47">
        <v>14450</v>
      </c>
      <c r="W18" s="47">
        <v>14450</v>
      </c>
      <c r="X18" s="47">
        <v>14450</v>
      </c>
      <c r="Y18" s="47">
        <v>14450</v>
      </c>
      <c r="Z18" s="47">
        <v>14450</v>
      </c>
      <c r="AA18" s="48">
        <v>14450</v>
      </c>
      <c r="AB18" s="49">
        <f t="shared" ca="1" si="9"/>
        <v>0</v>
      </c>
      <c r="AC18" s="50">
        <f t="shared" ca="1" si="9"/>
        <v>462400</v>
      </c>
      <c r="AD18" s="50">
        <f t="shared" ca="1" si="9"/>
        <v>462400</v>
      </c>
      <c r="AE18" s="50">
        <f t="shared" ca="1" si="9"/>
        <v>462400</v>
      </c>
      <c r="AF18" s="50">
        <f t="shared" ca="1" si="9"/>
        <v>462400</v>
      </c>
      <c r="AG18" s="50">
        <f t="shared" ca="1" si="9"/>
        <v>433500</v>
      </c>
      <c r="AH18" s="102">
        <f t="shared" ca="1" si="9"/>
        <v>433500</v>
      </c>
      <c r="AI18" s="46">
        <f t="shared" ca="1" si="15"/>
        <v>2716600</v>
      </c>
      <c r="AJ18" s="50">
        <f t="shared" ca="1" si="10"/>
        <v>0</v>
      </c>
      <c r="AK18" s="50">
        <f t="shared" ca="1" si="10"/>
        <v>242.68799999999999</v>
      </c>
      <c r="AL18" s="50">
        <f t="shared" ca="1" si="10"/>
        <v>244.22399999999999</v>
      </c>
      <c r="AM18" s="50">
        <f t="shared" ca="1" si="10"/>
        <v>266.11199999999997</v>
      </c>
      <c r="AN18" s="50">
        <f t="shared" ca="1" si="10"/>
        <v>218.49599999999998</v>
      </c>
      <c r="AO18" s="50">
        <f t="shared" ca="1" si="10"/>
        <v>183.77999999999997</v>
      </c>
      <c r="AP18" s="50">
        <f t="shared" ca="1" si="10"/>
        <v>177.66</v>
      </c>
      <c r="AQ18" s="47">
        <f t="shared" ca="1" si="16"/>
        <v>1332.9599999999998</v>
      </c>
      <c r="AR18" s="50" t="str">
        <f t="shared" ca="1" si="11"/>
        <v/>
      </c>
      <c r="AS18" s="50">
        <f t="shared" ca="1" si="11"/>
        <v>1905.3270042194094</v>
      </c>
      <c r="AT18" s="50">
        <f t="shared" ca="1" si="11"/>
        <v>1893.3438155136269</v>
      </c>
      <c r="AU18" s="50">
        <f t="shared" ca="1" si="11"/>
        <v>1737.6142376142379</v>
      </c>
      <c r="AV18" s="50">
        <f t="shared" ca="1" si="11"/>
        <v>2116.2858816637377</v>
      </c>
      <c r="AW18" s="50">
        <f t="shared" ca="1" si="11"/>
        <v>2358.7985634998372</v>
      </c>
      <c r="AX18" s="50">
        <f t="shared" ca="1" si="11"/>
        <v>2440.0540357987165</v>
      </c>
      <c r="AY18" s="48">
        <f t="shared" ca="1" si="11"/>
        <v>2038.020645780819</v>
      </c>
      <c r="AZ18" s="101">
        <f t="shared" si="17"/>
        <v>4596.0559796437656</v>
      </c>
      <c r="BA18" s="37">
        <f t="shared" si="12"/>
        <v>1905.3270042194094</v>
      </c>
      <c r="BB18" s="37">
        <f t="shared" si="12"/>
        <v>1893.3438155136269</v>
      </c>
      <c r="BC18" s="37">
        <f t="shared" si="12"/>
        <v>1737.6142376142379</v>
      </c>
      <c r="BD18" s="37">
        <f t="shared" si="12"/>
        <v>2116.2858816637377</v>
      </c>
      <c r="BE18" s="37">
        <f t="shared" si="12"/>
        <v>2358.7985634998372</v>
      </c>
      <c r="BF18" s="37">
        <f t="shared" si="12"/>
        <v>2440.054035798717</v>
      </c>
      <c r="BG18" s="38">
        <f t="shared" si="18"/>
        <v>0</v>
      </c>
      <c r="BH18" s="38">
        <f t="shared" si="19"/>
        <v>8</v>
      </c>
      <c r="BI18" s="38">
        <f t="shared" si="20"/>
        <v>8</v>
      </c>
      <c r="BJ18" s="38">
        <f t="shared" si="21"/>
        <v>8</v>
      </c>
      <c r="BK18" s="38">
        <f t="shared" si="22"/>
        <v>8</v>
      </c>
      <c r="BL18" s="38">
        <f t="shared" si="23"/>
        <v>6</v>
      </c>
      <c r="BM18" s="38">
        <f t="shared" si="24"/>
        <v>6</v>
      </c>
      <c r="BO18" s="113"/>
    </row>
    <row r="19" spans="1:67">
      <c r="A19" s="53"/>
      <c r="B19" s="3" t="s">
        <v>51</v>
      </c>
      <c r="C19" s="39">
        <v>0.54166666666666663</v>
      </c>
      <c r="D19" s="40">
        <v>0.58333333333333337</v>
      </c>
      <c r="E19" s="181">
        <v>0.504</v>
      </c>
      <c r="F19" s="181">
        <v>1.0449999999999999</v>
      </c>
      <c r="G19" s="181">
        <v>0.65800000000000003</v>
      </c>
      <c r="H19" s="181">
        <v>1.125</v>
      </c>
      <c r="I19" s="181">
        <v>0.58899999999999997</v>
      </c>
      <c r="J19" s="181">
        <v>0.70199999999999996</v>
      </c>
      <c r="K19" s="181">
        <v>0.34699999999999998</v>
      </c>
      <c r="L19" s="41">
        <f t="shared" ca="1" si="6"/>
        <v>336</v>
      </c>
      <c r="M19" s="42">
        <f t="shared" si="14"/>
        <v>0</v>
      </c>
      <c r="N19" s="43">
        <f t="shared" si="7"/>
        <v>6</v>
      </c>
      <c r="O19" s="43">
        <f t="shared" si="7"/>
        <v>0</v>
      </c>
      <c r="P19" s="43">
        <f t="shared" si="7"/>
        <v>8</v>
      </c>
      <c r="Q19" s="43">
        <f t="shared" si="7"/>
        <v>0</v>
      </c>
      <c r="R19" s="43">
        <f t="shared" si="7"/>
        <v>0</v>
      </c>
      <c r="S19" s="44">
        <f t="shared" si="7"/>
        <v>0</v>
      </c>
      <c r="T19" s="45">
        <f t="shared" ca="1" si="8"/>
        <v>56</v>
      </c>
      <c r="U19" s="46">
        <v>14450</v>
      </c>
      <c r="V19" s="47">
        <v>14450</v>
      </c>
      <c r="W19" s="47">
        <v>14450</v>
      </c>
      <c r="X19" s="47">
        <v>14450</v>
      </c>
      <c r="Y19" s="47">
        <v>14450</v>
      </c>
      <c r="Z19" s="47">
        <v>14450</v>
      </c>
      <c r="AA19" s="48">
        <v>14450</v>
      </c>
      <c r="AB19" s="49">
        <f t="shared" ca="1" si="9"/>
        <v>0</v>
      </c>
      <c r="AC19" s="50">
        <f t="shared" ca="1" si="9"/>
        <v>346800</v>
      </c>
      <c r="AD19" s="50">
        <f t="shared" ca="1" si="9"/>
        <v>0</v>
      </c>
      <c r="AE19" s="50">
        <f t="shared" ca="1" si="9"/>
        <v>462400</v>
      </c>
      <c r="AF19" s="50">
        <f t="shared" ca="1" si="9"/>
        <v>0</v>
      </c>
      <c r="AG19" s="50">
        <f t="shared" ca="1" si="9"/>
        <v>0</v>
      </c>
      <c r="AH19" s="102">
        <f t="shared" ca="1" si="9"/>
        <v>0</v>
      </c>
      <c r="AI19" s="46">
        <f t="shared" ca="1" si="15"/>
        <v>809200</v>
      </c>
      <c r="AJ19" s="50">
        <f t="shared" ca="1" si="10"/>
        <v>0</v>
      </c>
      <c r="AK19" s="50">
        <f t="shared" ca="1" si="10"/>
        <v>150.47999999999999</v>
      </c>
      <c r="AL19" s="50">
        <f t="shared" ca="1" si="10"/>
        <v>0</v>
      </c>
      <c r="AM19" s="50">
        <f t="shared" ca="1" si="10"/>
        <v>216</v>
      </c>
      <c r="AN19" s="50">
        <f t="shared" ca="1" si="10"/>
        <v>0</v>
      </c>
      <c r="AO19" s="50">
        <f t="shared" ca="1" si="10"/>
        <v>0</v>
      </c>
      <c r="AP19" s="50">
        <f t="shared" ca="1" si="10"/>
        <v>0</v>
      </c>
      <c r="AQ19" s="47">
        <f t="shared" ca="1" si="16"/>
        <v>366.48</v>
      </c>
      <c r="AR19" s="50" t="str">
        <f t="shared" ca="1" si="11"/>
        <v/>
      </c>
      <c r="AS19" s="50">
        <f t="shared" ca="1" si="11"/>
        <v>2304.6251993620417</v>
      </c>
      <c r="AT19" s="50" t="str">
        <f t="shared" ca="1" si="11"/>
        <v/>
      </c>
      <c r="AU19" s="50">
        <f t="shared" ca="1" si="11"/>
        <v>2140.7407407407409</v>
      </c>
      <c r="AV19" s="50" t="str">
        <f t="shared" ca="1" si="11"/>
        <v/>
      </c>
      <c r="AW19" s="50" t="str">
        <f t="shared" ca="1" si="11"/>
        <v/>
      </c>
      <c r="AX19" s="50" t="str">
        <f t="shared" ca="1" si="11"/>
        <v/>
      </c>
      <c r="AY19" s="48">
        <f t="shared" ca="1" si="11"/>
        <v>2208.033180528269</v>
      </c>
      <c r="AZ19" s="101">
        <f t="shared" si="17"/>
        <v>4778.4391534391534</v>
      </c>
      <c r="BA19" s="37">
        <f t="shared" si="12"/>
        <v>2304.6251993620417</v>
      </c>
      <c r="BB19" s="37">
        <f t="shared" si="12"/>
        <v>3660.0810536980753</v>
      </c>
      <c r="BC19" s="37">
        <f t="shared" si="12"/>
        <v>2140.7407407407409</v>
      </c>
      <c r="BD19" s="37">
        <f t="shared" si="12"/>
        <v>4088.851160158461</v>
      </c>
      <c r="BE19" s="37">
        <f t="shared" si="12"/>
        <v>3430.6742640075977</v>
      </c>
      <c r="BF19" s="37">
        <f t="shared" si="12"/>
        <v>6940.4418828049966</v>
      </c>
      <c r="BG19" s="38">
        <f t="shared" si="18"/>
        <v>0</v>
      </c>
      <c r="BH19" s="38">
        <f t="shared" si="19"/>
        <v>6</v>
      </c>
      <c r="BI19" s="38">
        <f t="shared" si="20"/>
        <v>0</v>
      </c>
      <c r="BJ19" s="38">
        <f t="shared" si="21"/>
        <v>8</v>
      </c>
      <c r="BK19" s="38">
        <f t="shared" si="22"/>
        <v>0</v>
      </c>
      <c r="BL19" s="38">
        <f t="shared" si="23"/>
        <v>0</v>
      </c>
      <c r="BM19" s="38">
        <f t="shared" si="24"/>
        <v>0</v>
      </c>
      <c r="BO19" s="113"/>
    </row>
    <row r="20" spans="1:67">
      <c r="B20" s="3" t="s">
        <v>52</v>
      </c>
      <c r="C20" s="39">
        <v>0.58333333333333337</v>
      </c>
      <c r="D20" s="40">
        <v>0.625</v>
      </c>
      <c r="E20" s="181">
        <v>0.61499999999999999</v>
      </c>
      <c r="F20" s="181">
        <v>0.91700000000000004</v>
      </c>
      <c r="G20" s="181">
        <v>0.68</v>
      </c>
      <c r="H20" s="181">
        <v>0.79300000000000004</v>
      </c>
      <c r="I20" s="181">
        <v>0.53700000000000003</v>
      </c>
      <c r="J20" s="181">
        <v>0.47499999999999998</v>
      </c>
      <c r="K20" s="181">
        <v>0.53900000000000003</v>
      </c>
      <c r="L20" s="41">
        <f t="shared" ca="1" si="6"/>
        <v>288</v>
      </c>
      <c r="M20" s="42">
        <f t="shared" si="14"/>
        <v>0</v>
      </c>
      <c r="N20" s="43">
        <f t="shared" si="7"/>
        <v>6</v>
      </c>
      <c r="O20" s="43">
        <f t="shared" si="7"/>
        <v>0</v>
      </c>
      <c r="P20" s="43">
        <f t="shared" si="7"/>
        <v>6</v>
      </c>
      <c r="Q20" s="43">
        <f t="shared" si="7"/>
        <v>0</v>
      </c>
      <c r="R20" s="43">
        <f t="shared" si="7"/>
        <v>0</v>
      </c>
      <c r="S20" s="44">
        <f t="shared" si="7"/>
        <v>0</v>
      </c>
      <c r="T20" s="45">
        <f t="shared" ca="1" si="8"/>
        <v>48</v>
      </c>
      <c r="U20" s="46">
        <v>14025</v>
      </c>
      <c r="V20" s="47">
        <v>14025</v>
      </c>
      <c r="W20" s="47">
        <v>14025</v>
      </c>
      <c r="X20" s="47">
        <v>14025</v>
      </c>
      <c r="Y20" s="47">
        <v>14025</v>
      </c>
      <c r="Z20" s="47">
        <v>14025</v>
      </c>
      <c r="AA20" s="48">
        <v>14025</v>
      </c>
      <c r="AB20" s="49">
        <f t="shared" ca="1" si="9"/>
        <v>0</v>
      </c>
      <c r="AC20" s="50">
        <f t="shared" ca="1" si="9"/>
        <v>336600</v>
      </c>
      <c r="AD20" s="50">
        <f t="shared" ca="1" si="9"/>
        <v>0</v>
      </c>
      <c r="AE20" s="50">
        <f t="shared" ca="1" si="9"/>
        <v>336600</v>
      </c>
      <c r="AF20" s="50">
        <f t="shared" ca="1" si="9"/>
        <v>0</v>
      </c>
      <c r="AG20" s="50">
        <f t="shared" ca="1" si="9"/>
        <v>0</v>
      </c>
      <c r="AH20" s="102">
        <f t="shared" ca="1" si="9"/>
        <v>0</v>
      </c>
      <c r="AI20" s="46">
        <f t="shared" ca="1" si="15"/>
        <v>673200</v>
      </c>
      <c r="AJ20" s="50">
        <f t="shared" ca="1" si="10"/>
        <v>0</v>
      </c>
      <c r="AK20" s="50">
        <f t="shared" ca="1" si="10"/>
        <v>132.048</v>
      </c>
      <c r="AL20" s="50">
        <f t="shared" ca="1" si="10"/>
        <v>0</v>
      </c>
      <c r="AM20" s="50">
        <f t="shared" ca="1" si="10"/>
        <v>114.19200000000001</v>
      </c>
      <c r="AN20" s="50">
        <f t="shared" ca="1" si="10"/>
        <v>0</v>
      </c>
      <c r="AO20" s="50">
        <f t="shared" ca="1" si="10"/>
        <v>0</v>
      </c>
      <c r="AP20" s="50">
        <f t="shared" ca="1" si="10"/>
        <v>0</v>
      </c>
      <c r="AQ20" s="47">
        <f t="shared" ca="1" si="16"/>
        <v>246.24</v>
      </c>
      <c r="AR20" s="50" t="str">
        <f t="shared" ca="1" si="11"/>
        <v/>
      </c>
      <c r="AS20" s="50">
        <f t="shared" ca="1" si="11"/>
        <v>2549.0730643402399</v>
      </c>
      <c r="AT20" s="50" t="str">
        <f t="shared" ca="1" si="11"/>
        <v/>
      </c>
      <c r="AU20" s="50">
        <f t="shared" ca="1" si="11"/>
        <v>2947.6670870113489</v>
      </c>
      <c r="AV20" s="50" t="str">
        <f t="shared" ca="1" si="11"/>
        <v/>
      </c>
      <c r="AW20" s="50" t="str">
        <f t="shared" ca="1" si="11"/>
        <v/>
      </c>
      <c r="AX20" s="50" t="str">
        <f t="shared" ca="1" si="11"/>
        <v/>
      </c>
      <c r="AY20" s="48">
        <f t="shared" ca="1" si="11"/>
        <v>2733.9181286549706</v>
      </c>
      <c r="AZ20" s="101">
        <f t="shared" si="17"/>
        <v>3800.8130081300815</v>
      </c>
      <c r="BA20" s="37">
        <f t="shared" si="12"/>
        <v>2549.0730643402399</v>
      </c>
      <c r="BB20" s="37">
        <f t="shared" si="12"/>
        <v>3437.4999999999995</v>
      </c>
      <c r="BC20" s="37">
        <f t="shared" si="12"/>
        <v>2947.6670870113489</v>
      </c>
      <c r="BD20" s="37">
        <f t="shared" si="12"/>
        <v>4352.8864059590314</v>
      </c>
      <c r="BE20" s="37">
        <f t="shared" si="12"/>
        <v>4921.0526315789475</v>
      </c>
      <c r="BF20" s="37">
        <f t="shared" si="12"/>
        <v>4336.7346938775509</v>
      </c>
      <c r="BG20" s="38">
        <f t="shared" si="18"/>
        <v>0</v>
      </c>
      <c r="BH20" s="38">
        <f t="shared" si="19"/>
        <v>6</v>
      </c>
      <c r="BI20" s="38">
        <f t="shared" si="20"/>
        <v>0</v>
      </c>
      <c r="BJ20" s="38">
        <f t="shared" si="21"/>
        <v>6</v>
      </c>
      <c r="BK20" s="38">
        <f t="shared" si="22"/>
        <v>0</v>
      </c>
      <c r="BL20" s="38">
        <f t="shared" si="23"/>
        <v>0</v>
      </c>
      <c r="BM20" s="38">
        <f t="shared" si="24"/>
        <v>0</v>
      </c>
      <c r="BO20" s="113"/>
    </row>
    <row r="21" spans="1:67">
      <c r="B21" s="3" t="s">
        <v>52</v>
      </c>
      <c r="C21" s="39">
        <v>0.625</v>
      </c>
      <c r="D21" s="40">
        <v>0.66666666666666663</v>
      </c>
      <c r="E21" s="181">
        <v>0.72199999999999998</v>
      </c>
      <c r="F21" s="181">
        <v>0.77600000000000002</v>
      </c>
      <c r="G21" s="181">
        <v>1.0680000000000001</v>
      </c>
      <c r="H21" s="181">
        <v>0.82599999999999996</v>
      </c>
      <c r="I21" s="181">
        <v>1.0820000000000001</v>
      </c>
      <c r="J21" s="181">
        <v>0.91900000000000004</v>
      </c>
      <c r="K21" s="181">
        <v>0.66</v>
      </c>
      <c r="L21" s="41">
        <f t="shared" ca="1" si="6"/>
        <v>1032</v>
      </c>
      <c r="M21" s="42">
        <f t="shared" si="14"/>
        <v>6</v>
      </c>
      <c r="N21" s="43">
        <f t="shared" si="7"/>
        <v>6</v>
      </c>
      <c r="O21" s="43">
        <f t="shared" si="7"/>
        <v>8</v>
      </c>
      <c r="P21" s="43">
        <f t="shared" si="7"/>
        <v>6</v>
      </c>
      <c r="Q21" s="43">
        <f t="shared" si="7"/>
        <v>8</v>
      </c>
      <c r="R21" s="43">
        <f t="shared" si="7"/>
        <v>6</v>
      </c>
      <c r="S21" s="44">
        <f t="shared" si="7"/>
        <v>0</v>
      </c>
      <c r="T21" s="45">
        <f t="shared" ca="1" si="8"/>
        <v>172</v>
      </c>
      <c r="U21" s="46">
        <v>14025</v>
      </c>
      <c r="V21" s="47">
        <v>14025</v>
      </c>
      <c r="W21" s="47">
        <v>14025</v>
      </c>
      <c r="X21" s="47">
        <v>14025</v>
      </c>
      <c r="Y21" s="47">
        <v>14025</v>
      </c>
      <c r="Z21" s="47">
        <v>14025</v>
      </c>
      <c r="AA21" s="48">
        <v>14025</v>
      </c>
      <c r="AB21" s="49">
        <f t="shared" ca="1" si="9"/>
        <v>420750</v>
      </c>
      <c r="AC21" s="50">
        <f t="shared" ca="1" si="9"/>
        <v>336600</v>
      </c>
      <c r="AD21" s="50">
        <f t="shared" ca="1" si="9"/>
        <v>448800</v>
      </c>
      <c r="AE21" s="50">
        <f t="shared" ca="1" si="9"/>
        <v>336600</v>
      </c>
      <c r="AF21" s="50">
        <f t="shared" ca="1" si="9"/>
        <v>448800</v>
      </c>
      <c r="AG21" s="50">
        <f t="shared" ca="1" si="9"/>
        <v>420750</v>
      </c>
      <c r="AH21" s="102">
        <f t="shared" ca="1" si="9"/>
        <v>0</v>
      </c>
      <c r="AI21" s="46">
        <f t="shared" ca="1" si="15"/>
        <v>2412300</v>
      </c>
      <c r="AJ21" s="50">
        <f t="shared" ca="1" si="10"/>
        <v>129.96</v>
      </c>
      <c r="AK21" s="50">
        <f t="shared" ca="1" si="10"/>
        <v>111.744</v>
      </c>
      <c r="AL21" s="50">
        <f t="shared" ca="1" si="10"/>
        <v>205.05600000000001</v>
      </c>
      <c r="AM21" s="50">
        <f t="shared" ca="1" si="10"/>
        <v>118.94399999999999</v>
      </c>
      <c r="AN21" s="50">
        <f t="shared" ca="1" si="10"/>
        <v>207.74400000000003</v>
      </c>
      <c r="AO21" s="50">
        <f t="shared" ca="1" si="10"/>
        <v>165.42000000000002</v>
      </c>
      <c r="AP21" s="50">
        <f t="shared" ca="1" si="10"/>
        <v>0</v>
      </c>
      <c r="AQ21" s="47">
        <f t="shared" ca="1" si="16"/>
        <v>938.86799999999994</v>
      </c>
      <c r="AR21" s="50">
        <f t="shared" ca="1" si="11"/>
        <v>3237.534626038781</v>
      </c>
      <c r="AS21" s="50">
        <f t="shared" ca="1" si="11"/>
        <v>3012.2422680412369</v>
      </c>
      <c r="AT21" s="50">
        <f t="shared" ca="1" si="11"/>
        <v>2188.6704119850187</v>
      </c>
      <c r="AU21" s="50">
        <f t="shared" ca="1" si="11"/>
        <v>2829.9031476997579</v>
      </c>
      <c r="AV21" s="50">
        <f t="shared" ca="1" si="11"/>
        <v>2160.351201478743</v>
      </c>
      <c r="AW21" s="50">
        <f t="shared" ca="1" si="11"/>
        <v>2543.5255712731228</v>
      </c>
      <c r="AX21" s="50" t="str">
        <f t="shared" ca="1" si="11"/>
        <v/>
      </c>
      <c r="AY21" s="48">
        <f t="shared" ca="1" si="11"/>
        <v>2569.3707741663366</v>
      </c>
      <c r="AZ21" s="101">
        <f t="shared" si="17"/>
        <v>3237.5346260387814</v>
      </c>
      <c r="BA21" s="37">
        <f t="shared" si="12"/>
        <v>3012.2422680412369</v>
      </c>
      <c r="BB21" s="37">
        <f t="shared" si="12"/>
        <v>2188.6704119850187</v>
      </c>
      <c r="BC21" s="37">
        <f t="shared" si="12"/>
        <v>2829.9031476997579</v>
      </c>
      <c r="BD21" s="37">
        <f t="shared" si="12"/>
        <v>2160.351201478743</v>
      </c>
      <c r="BE21" s="37">
        <f t="shared" si="12"/>
        <v>2543.5255712731228</v>
      </c>
      <c r="BF21" s="37">
        <f t="shared" si="12"/>
        <v>3541.6666666666665</v>
      </c>
      <c r="BG21" s="38">
        <f t="shared" si="18"/>
        <v>6</v>
      </c>
      <c r="BH21" s="38">
        <f t="shared" si="19"/>
        <v>6</v>
      </c>
      <c r="BI21" s="38">
        <f t="shared" si="20"/>
        <v>8</v>
      </c>
      <c r="BJ21" s="38">
        <f t="shared" si="21"/>
        <v>6</v>
      </c>
      <c r="BK21" s="38">
        <f t="shared" si="22"/>
        <v>8</v>
      </c>
      <c r="BL21" s="38">
        <f t="shared" si="23"/>
        <v>6</v>
      </c>
      <c r="BM21" s="38">
        <f t="shared" si="24"/>
        <v>0</v>
      </c>
      <c r="BO21" s="113"/>
    </row>
    <row r="22" spans="1:67">
      <c r="B22" s="3" t="s">
        <v>52</v>
      </c>
      <c r="C22" s="39">
        <v>0.66666666666666663</v>
      </c>
      <c r="D22" s="40">
        <v>0.70833333333333337</v>
      </c>
      <c r="E22" s="181">
        <v>0.77500000000000002</v>
      </c>
      <c r="F22" s="181">
        <v>0.98099999999999998</v>
      </c>
      <c r="G22" s="181">
        <v>0.88500000000000001</v>
      </c>
      <c r="H22" s="181">
        <v>0.71499999999999997</v>
      </c>
      <c r="I22" s="181">
        <v>1.26</v>
      </c>
      <c r="J22" s="181">
        <v>0.80100000000000005</v>
      </c>
      <c r="K22" s="181">
        <v>0.71399999999999997</v>
      </c>
      <c r="L22" s="41">
        <f t="shared" ca="1" si="6"/>
        <v>1164</v>
      </c>
      <c r="M22" s="42">
        <f t="shared" si="14"/>
        <v>6</v>
      </c>
      <c r="N22" s="43">
        <f t="shared" si="7"/>
        <v>6</v>
      </c>
      <c r="O22" s="43">
        <f t="shared" si="7"/>
        <v>6</v>
      </c>
      <c r="P22" s="43">
        <f t="shared" si="7"/>
        <v>6</v>
      </c>
      <c r="Q22" s="43">
        <f t="shared" si="7"/>
        <v>8</v>
      </c>
      <c r="R22" s="43">
        <f t="shared" si="7"/>
        <v>6</v>
      </c>
      <c r="S22" s="44">
        <f t="shared" si="7"/>
        <v>6</v>
      </c>
      <c r="T22" s="45">
        <f t="shared" ca="1" si="8"/>
        <v>194</v>
      </c>
      <c r="U22" s="46">
        <v>14025</v>
      </c>
      <c r="V22" s="47">
        <v>14025</v>
      </c>
      <c r="W22" s="47">
        <v>14025</v>
      </c>
      <c r="X22" s="47">
        <v>14025</v>
      </c>
      <c r="Y22" s="47">
        <v>14025</v>
      </c>
      <c r="Z22" s="47">
        <v>14025</v>
      </c>
      <c r="AA22" s="48">
        <v>14025</v>
      </c>
      <c r="AB22" s="49">
        <f t="shared" ca="1" si="9"/>
        <v>420750</v>
      </c>
      <c r="AC22" s="50">
        <f t="shared" ca="1" si="9"/>
        <v>336600</v>
      </c>
      <c r="AD22" s="50">
        <f t="shared" ca="1" si="9"/>
        <v>336600</v>
      </c>
      <c r="AE22" s="50">
        <f t="shared" ca="1" si="9"/>
        <v>336600</v>
      </c>
      <c r="AF22" s="50">
        <f t="shared" ca="1" si="9"/>
        <v>448800</v>
      </c>
      <c r="AG22" s="50">
        <f t="shared" ca="1" si="9"/>
        <v>420750</v>
      </c>
      <c r="AH22" s="102">
        <f t="shared" ca="1" si="9"/>
        <v>420750</v>
      </c>
      <c r="AI22" s="46">
        <f t="shared" ca="1" si="15"/>
        <v>2720850</v>
      </c>
      <c r="AJ22" s="50">
        <f t="shared" ca="1" si="10"/>
        <v>139.5</v>
      </c>
      <c r="AK22" s="50">
        <f t="shared" ca="1" si="10"/>
        <v>141.26400000000001</v>
      </c>
      <c r="AL22" s="50">
        <f t="shared" ca="1" si="10"/>
        <v>127.44</v>
      </c>
      <c r="AM22" s="50">
        <f t="shared" ca="1" si="10"/>
        <v>102.96</v>
      </c>
      <c r="AN22" s="50">
        <f t="shared" ca="1" si="10"/>
        <v>241.92000000000002</v>
      </c>
      <c r="AO22" s="50">
        <f t="shared" ca="1" si="10"/>
        <v>144.18</v>
      </c>
      <c r="AP22" s="50">
        <f t="shared" ca="1" si="10"/>
        <v>128.51999999999998</v>
      </c>
      <c r="AQ22" s="47">
        <f t="shared" ca="1" si="16"/>
        <v>1025.7840000000001</v>
      </c>
      <c r="AR22" s="50">
        <f t="shared" ca="1" si="11"/>
        <v>3016.1290322580644</v>
      </c>
      <c r="AS22" s="50">
        <f t="shared" ca="1" si="11"/>
        <v>2382.7726809378182</v>
      </c>
      <c r="AT22" s="50">
        <f t="shared" ca="1" si="11"/>
        <v>2641.2429378531074</v>
      </c>
      <c r="AU22" s="50">
        <f t="shared" ca="1" si="11"/>
        <v>3269.2307692307695</v>
      </c>
      <c r="AV22" s="50">
        <f t="shared" ca="1" si="11"/>
        <v>1855.1587301587301</v>
      </c>
      <c r="AW22" s="50">
        <f t="shared" ca="1" si="11"/>
        <v>2918.227215980025</v>
      </c>
      <c r="AX22" s="50">
        <f t="shared" ca="1" si="11"/>
        <v>3273.8095238095243</v>
      </c>
      <c r="AY22" s="48">
        <f t="shared" ca="1" si="11"/>
        <v>2652.4589972157878</v>
      </c>
      <c r="AZ22" s="101">
        <f t="shared" si="17"/>
        <v>3016.1290322580644</v>
      </c>
      <c r="BA22" s="37">
        <f t="shared" si="12"/>
        <v>2382.7726809378187</v>
      </c>
      <c r="BB22" s="37">
        <f t="shared" si="12"/>
        <v>2641.2429378531074</v>
      </c>
      <c r="BC22" s="37">
        <f t="shared" si="12"/>
        <v>3269.2307692307695</v>
      </c>
      <c r="BD22" s="37">
        <f t="shared" si="12"/>
        <v>1855.1587301587301</v>
      </c>
      <c r="BE22" s="37">
        <f t="shared" si="12"/>
        <v>2918.227215980025</v>
      </c>
      <c r="BF22" s="37">
        <f t="shared" si="12"/>
        <v>3273.8095238095239</v>
      </c>
      <c r="BG22" s="38">
        <f t="shared" si="18"/>
        <v>6</v>
      </c>
      <c r="BH22" s="38">
        <f t="shared" si="19"/>
        <v>6</v>
      </c>
      <c r="BI22" s="38">
        <f t="shared" si="20"/>
        <v>6</v>
      </c>
      <c r="BJ22" s="38">
        <f t="shared" si="21"/>
        <v>6</v>
      </c>
      <c r="BK22" s="38">
        <f t="shared" si="22"/>
        <v>8</v>
      </c>
      <c r="BL22" s="38">
        <f t="shared" si="23"/>
        <v>6</v>
      </c>
      <c r="BM22" s="38">
        <f t="shared" si="24"/>
        <v>6</v>
      </c>
      <c r="BO22" s="113"/>
    </row>
    <row r="23" spans="1:67">
      <c r="B23" s="3" t="s">
        <v>52</v>
      </c>
      <c r="C23" s="39">
        <v>0.70833333333333337</v>
      </c>
      <c r="D23" s="40">
        <v>0.75</v>
      </c>
      <c r="E23" s="181">
        <v>0.55800000000000005</v>
      </c>
      <c r="F23" s="181">
        <v>0.82199999999999995</v>
      </c>
      <c r="G23" s="181">
        <v>0.81399999999999995</v>
      </c>
      <c r="H23" s="181">
        <v>0.49199999999999999</v>
      </c>
      <c r="I23" s="181">
        <v>0.78300000000000003</v>
      </c>
      <c r="J23" s="181">
        <v>0.69499999999999995</v>
      </c>
      <c r="K23" s="181">
        <v>0.71699999999999997</v>
      </c>
      <c r="L23" s="41">
        <f t="shared" ca="1" si="6"/>
        <v>612</v>
      </c>
      <c r="M23" s="42">
        <f t="shared" si="14"/>
        <v>0</v>
      </c>
      <c r="N23" s="43">
        <f t="shared" si="7"/>
        <v>6</v>
      </c>
      <c r="O23" s="43">
        <f t="shared" si="7"/>
        <v>6</v>
      </c>
      <c r="P23" s="43">
        <f t="shared" si="7"/>
        <v>0</v>
      </c>
      <c r="Q23" s="43">
        <f t="shared" si="7"/>
        <v>6</v>
      </c>
      <c r="R23" s="43">
        <f t="shared" si="7"/>
        <v>0</v>
      </c>
      <c r="S23" s="44">
        <f t="shared" si="7"/>
        <v>6</v>
      </c>
      <c r="T23" s="45">
        <f t="shared" ca="1" si="8"/>
        <v>102</v>
      </c>
      <c r="U23" s="46">
        <v>14025</v>
      </c>
      <c r="V23" s="47">
        <v>14025</v>
      </c>
      <c r="W23" s="47">
        <v>14025</v>
      </c>
      <c r="X23" s="47">
        <v>14025</v>
      </c>
      <c r="Y23" s="47">
        <v>14025</v>
      </c>
      <c r="Z23" s="47">
        <v>14025</v>
      </c>
      <c r="AA23" s="48">
        <v>14025</v>
      </c>
      <c r="AB23" s="49">
        <f t="shared" ca="1" si="9"/>
        <v>0</v>
      </c>
      <c r="AC23" s="50">
        <f t="shared" ca="1" si="9"/>
        <v>336600</v>
      </c>
      <c r="AD23" s="50">
        <f t="shared" ca="1" si="9"/>
        <v>336600</v>
      </c>
      <c r="AE23" s="50">
        <f t="shared" ca="1" si="9"/>
        <v>0</v>
      </c>
      <c r="AF23" s="50">
        <f t="shared" ca="1" si="9"/>
        <v>336600</v>
      </c>
      <c r="AG23" s="50">
        <f t="shared" ca="1" si="9"/>
        <v>0</v>
      </c>
      <c r="AH23" s="102">
        <f t="shared" ca="1" si="9"/>
        <v>420750</v>
      </c>
      <c r="AI23" s="46">
        <f t="shared" ca="1" si="15"/>
        <v>1430550</v>
      </c>
      <c r="AJ23" s="50">
        <f t="shared" ca="1" si="10"/>
        <v>0</v>
      </c>
      <c r="AK23" s="50">
        <f t="shared" ca="1" si="10"/>
        <v>118.36799999999999</v>
      </c>
      <c r="AL23" s="50">
        <f t="shared" ca="1" si="10"/>
        <v>117.21599999999999</v>
      </c>
      <c r="AM23" s="50">
        <f t="shared" ca="1" si="10"/>
        <v>0</v>
      </c>
      <c r="AN23" s="50">
        <f t="shared" ca="1" si="10"/>
        <v>112.75200000000001</v>
      </c>
      <c r="AO23" s="50">
        <f t="shared" ca="1" si="10"/>
        <v>0</v>
      </c>
      <c r="AP23" s="50">
        <f t="shared" ca="1" si="10"/>
        <v>129.06</v>
      </c>
      <c r="AQ23" s="47">
        <f t="shared" ca="1" si="16"/>
        <v>477.39600000000002</v>
      </c>
      <c r="AR23" s="50" t="str">
        <f t="shared" ca="1" si="11"/>
        <v/>
      </c>
      <c r="AS23" s="50">
        <f t="shared" ca="1" si="11"/>
        <v>2843.6739659367399</v>
      </c>
      <c r="AT23" s="50">
        <f t="shared" ca="1" si="11"/>
        <v>2871.6216216216217</v>
      </c>
      <c r="AU23" s="50" t="str">
        <f t="shared" ca="1" si="11"/>
        <v/>
      </c>
      <c r="AV23" s="50">
        <f t="shared" ca="1" si="11"/>
        <v>2985.3128991060021</v>
      </c>
      <c r="AW23" s="50" t="str">
        <f t="shared" ca="1" si="11"/>
        <v/>
      </c>
      <c r="AX23" s="50">
        <f t="shared" ca="1" si="11"/>
        <v>3260.1115760111575</v>
      </c>
      <c r="AY23" s="48">
        <f t="shared" ca="1" si="11"/>
        <v>2996.5688862076768</v>
      </c>
      <c r="AZ23" s="101">
        <f t="shared" si="17"/>
        <v>4189.0681003584223</v>
      </c>
      <c r="BA23" s="37">
        <f t="shared" si="12"/>
        <v>2843.6739659367399</v>
      </c>
      <c r="BB23" s="37">
        <f t="shared" si="12"/>
        <v>2871.6216216216217</v>
      </c>
      <c r="BC23" s="37">
        <f t="shared" si="12"/>
        <v>4751.0162601626016</v>
      </c>
      <c r="BD23" s="37">
        <f t="shared" si="12"/>
        <v>2985.3128991060025</v>
      </c>
      <c r="BE23" s="37">
        <f t="shared" si="12"/>
        <v>3363.3093525179856</v>
      </c>
      <c r="BF23" s="37">
        <f t="shared" si="12"/>
        <v>3260.1115760111579</v>
      </c>
      <c r="BG23" s="38">
        <f t="shared" si="18"/>
        <v>0</v>
      </c>
      <c r="BH23" s="38">
        <f t="shared" si="19"/>
        <v>6</v>
      </c>
      <c r="BI23" s="38">
        <f t="shared" si="20"/>
        <v>6</v>
      </c>
      <c r="BJ23" s="38">
        <f t="shared" si="21"/>
        <v>0</v>
      </c>
      <c r="BK23" s="38">
        <f t="shared" si="22"/>
        <v>6</v>
      </c>
      <c r="BL23" s="38">
        <f t="shared" si="23"/>
        <v>0</v>
      </c>
      <c r="BM23" s="38">
        <f t="shared" si="24"/>
        <v>6</v>
      </c>
      <c r="BO23" s="113"/>
    </row>
    <row r="24" spans="1:67">
      <c r="B24" s="3" t="s">
        <v>48</v>
      </c>
      <c r="C24" s="39">
        <v>0.75</v>
      </c>
      <c r="D24" s="40">
        <v>0.79166666666666663</v>
      </c>
      <c r="E24" s="181">
        <v>0.79</v>
      </c>
      <c r="F24" s="181">
        <v>1.6739999999999999</v>
      </c>
      <c r="G24" s="181">
        <v>1.7310000000000001</v>
      </c>
      <c r="H24" s="181">
        <v>1.208</v>
      </c>
      <c r="I24" s="181">
        <v>1.6759999999999999</v>
      </c>
      <c r="J24" s="181">
        <v>1.55</v>
      </c>
      <c r="K24" s="181">
        <v>1.234</v>
      </c>
      <c r="L24" s="41">
        <f t="shared" ca="1" si="6"/>
        <v>1140</v>
      </c>
      <c r="M24" s="42">
        <f t="shared" si="14"/>
        <v>0</v>
      </c>
      <c r="N24" s="43">
        <f t="shared" si="7"/>
        <v>8</v>
      </c>
      <c r="O24" s="43">
        <f t="shared" si="7"/>
        <v>8</v>
      </c>
      <c r="P24" s="43">
        <f t="shared" si="7"/>
        <v>6</v>
      </c>
      <c r="Q24" s="43">
        <f t="shared" si="7"/>
        <v>8</v>
      </c>
      <c r="R24" s="43">
        <f t="shared" si="7"/>
        <v>8</v>
      </c>
      <c r="S24" s="44">
        <f t="shared" si="7"/>
        <v>6</v>
      </c>
      <c r="T24" s="45">
        <f t="shared" ca="1" si="8"/>
        <v>190</v>
      </c>
      <c r="U24" s="46">
        <v>21250</v>
      </c>
      <c r="V24" s="47">
        <v>21250</v>
      </c>
      <c r="W24" s="47">
        <v>21250</v>
      </c>
      <c r="X24" s="47">
        <v>21250</v>
      </c>
      <c r="Y24" s="47">
        <v>21250</v>
      </c>
      <c r="Z24" s="47">
        <v>21250</v>
      </c>
      <c r="AA24" s="48">
        <v>21250</v>
      </c>
      <c r="AB24" s="49">
        <f t="shared" ca="1" si="9"/>
        <v>0</v>
      </c>
      <c r="AC24" s="50">
        <f t="shared" ca="1" si="9"/>
        <v>680000</v>
      </c>
      <c r="AD24" s="50">
        <f t="shared" ca="1" si="9"/>
        <v>680000</v>
      </c>
      <c r="AE24" s="50">
        <f t="shared" ca="1" si="9"/>
        <v>510000</v>
      </c>
      <c r="AF24" s="50">
        <f t="shared" ca="1" si="9"/>
        <v>680000</v>
      </c>
      <c r="AG24" s="50">
        <f t="shared" ca="1" si="9"/>
        <v>850000</v>
      </c>
      <c r="AH24" s="102">
        <f t="shared" ca="1" si="9"/>
        <v>637500</v>
      </c>
      <c r="AI24" s="46">
        <f t="shared" ca="1" si="15"/>
        <v>4037500</v>
      </c>
      <c r="AJ24" s="50">
        <f t="shared" ca="1" si="10"/>
        <v>0</v>
      </c>
      <c r="AK24" s="50">
        <f t="shared" ca="1" si="10"/>
        <v>321.40800000000002</v>
      </c>
      <c r="AL24" s="50">
        <f t="shared" ca="1" si="10"/>
        <v>332.35200000000003</v>
      </c>
      <c r="AM24" s="50">
        <f t="shared" ca="1" si="10"/>
        <v>173.952</v>
      </c>
      <c r="AN24" s="50">
        <f t="shared" ca="1" si="10"/>
        <v>321.79199999999997</v>
      </c>
      <c r="AO24" s="50">
        <f t="shared" ca="1" si="10"/>
        <v>372</v>
      </c>
      <c r="AP24" s="50">
        <f t="shared" ca="1" si="10"/>
        <v>222.12</v>
      </c>
      <c r="AQ24" s="47">
        <f t="shared" ca="1" si="16"/>
        <v>1743.6239999999998</v>
      </c>
      <c r="AR24" s="50" t="str">
        <f t="shared" ca="1" si="11"/>
        <v/>
      </c>
      <c r="AS24" s="50">
        <f t="shared" ca="1" si="11"/>
        <v>2115.6909597769813</v>
      </c>
      <c r="AT24" s="50">
        <f t="shared" ca="1" si="11"/>
        <v>2046.0234931638743</v>
      </c>
      <c r="AU24" s="50">
        <f t="shared" ca="1" si="11"/>
        <v>2931.8432671081678</v>
      </c>
      <c r="AV24" s="50">
        <f t="shared" ca="1" si="11"/>
        <v>2113.1662688941929</v>
      </c>
      <c r="AW24" s="50">
        <f t="shared" ca="1" si="11"/>
        <v>2284.9462365591398</v>
      </c>
      <c r="AX24" s="50">
        <f t="shared" ca="1" si="11"/>
        <v>2870.0702323068613</v>
      </c>
      <c r="AY24" s="48">
        <f t="shared" ca="1" si="11"/>
        <v>2315.5795056732418</v>
      </c>
      <c r="AZ24" s="101">
        <f t="shared" si="17"/>
        <v>4483.1223628691978</v>
      </c>
      <c r="BA24" s="37">
        <f t="shared" si="12"/>
        <v>2115.6909597769813</v>
      </c>
      <c r="BB24" s="37">
        <f t="shared" si="12"/>
        <v>2046.0234931638743</v>
      </c>
      <c r="BC24" s="37">
        <f t="shared" si="12"/>
        <v>2931.8432671081678</v>
      </c>
      <c r="BD24" s="37">
        <f t="shared" si="12"/>
        <v>2113.1662688941924</v>
      </c>
      <c r="BE24" s="37">
        <f t="shared" si="12"/>
        <v>2284.9462365591398</v>
      </c>
      <c r="BF24" s="37">
        <f t="shared" si="12"/>
        <v>2870.0702323068613</v>
      </c>
      <c r="BG24" s="38">
        <f t="shared" si="18"/>
        <v>0</v>
      </c>
      <c r="BH24" s="38">
        <f t="shared" si="19"/>
        <v>8</v>
      </c>
      <c r="BI24" s="38">
        <f t="shared" si="20"/>
        <v>8</v>
      </c>
      <c r="BJ24" s="38">
        <f t="shared" si="21"/>
        <v>6</v>
      </c>
      <c r="BK24" s="38">
        <f t="shared" si="22"/>
        <v>8</v>
      </c>
      <c r="BL24" s="38">
        <f t="shared" si="23"/>
        <v>8</v>
      </c>
      <c r="BM24" s="38">
        <f t="shared" si="24"/>
        <v>6</v>
      </c>
      <c r="BO24" s="113"/>
    </row>
    <row r="25" spans="1:67">
      <c r="B25" s="3" t="s">
        <v>48</v>
      </c>
      <c r="C25" s="39">
        <v>0.79166666666666663</v>
      </c>
      <c r="D25" s="40">
        <v>0.83333333333333337</v>
      </c>
      <c r="E25" s="181">
        <v>1.554</v>
      </c>
      <c r="F25" s="181">
        <v>5.0990000000000002</v>
      </c>
      <c r="G25" s="181">
        <v>5.6680000000000001</v>
      </c>
      <c r="H25" s="181">
        <v>4.6989999999999998</v>
      </c>
      <c r="I25" s="181">
        <v>5.6669999999999998</v>
      </c>
      <c r="J25" s="181">
        <v>4.6040000000000001</v>
      </c>
      <c r="K25" s="181">
        <v>2.2370000000000001</v>
      </c>
      <c r="L25" s="41">
        <f t="shared" ca="1" si="6"/>
        <v>1008</v>
      </c>
      <c r="M25" s="42">
        <f t="shared" si="14"/>
        <v>0</v>
      </c>
      <c r="N25" s="43">
        <f t="shared" si="7"/>
        <v>8</v>
      </c>
      <c r="O25" s="43">
        <f t="shared" si="7"/>
        <v>8</v>
      </c>
      <c r="P25" s="43">
        <f t="shared" si="7"/>
        <v>8</v>
      </c>
      <c r="Q25" s="43">
        <f t="shared" si="7"/>
        <v>8</v>
      </c>
      <c r="R25" s="43">
        <f t="shared" si="7"/>
        <v>8</v>
      </c>
      <c r="S25" s="44">
        <f t="shared" si="7"/>
        <v>0</v>
      </c>
      <c r="T25" s="45">
        <f t="shared" ca="1" si="8"/>
        <v>168</v>
      </c>
      <c r="U25" s="46">
        <v>52700</v>
      </c>
      <c r="V25" s="47">
        <v>52700</v>
      </c>
      <c r="W25" s="47">
        <v>52700</v>
      </c>
      <c r="X25" s="47">
        <v>52700</v>
      </c>
      <c r="Y25" s="47">
        <v>52700</v>
      </c>
      <c r="Z25" s="47">
        <v>52700</v>
      </c>
      <c r="AA25" s="48">
        <v>52700</v>
      </c>
      <c r="AB25" s="49">
        <f t="shared" ca="1" si="9"/>
        <v>0</v>
      </c>
      <c r="AC25" s="50">
        <f t="shared" ca="1" si="9"/>
        <v>1686400</v>
      </c>
      <c r="AD25" s="50">
        <f t="shared" ca="1" si="9"/>
        <v>1686400</v>
      </c>
      <c r="AE25" s="50">
        <f t="shared" ca="1" si="9"/>
        <v>1686400</v>
      </c>
      <c r="AF25" s="50">
        <f t="shared" ca="1" si="9"/>
        <v>1686400</v>
      </c>
      <c r="AG25" s="50">
        <f t="shared" ca="1" si="9"/>
        <v>2108000</v>
      </c>
      <c r="AH25" s="102">
        <f t="shared" ca="1" si="9"/>
        <v>0</v>
      </c>
      <c r="AI25" s="46">
        <f t="shared" ca="1" si="15"/>
        <v>8853600</v>
      </c>
      <c r="AJ25" s="50">
        <f t="shared" ca="1" si="10"/>
        <v>0</v>
      </c>
      <c r="AK25" s="50">
        <f t="shared" ca="1" si="10"/>
        <v>979.00800000000004</v>
      </c>
      <c r="AL25" s="50">
        <f t="shared" ca="1" si="10"/>
        <v>1088.2560000000001</v>
      </c>
      <c r="AM25" s="50">
        <f t="shared" ca="1" si="10"/>
        <v>902.20799999999997</v>
      </c>
      <c r="AN25" s="50">
        <f t="shared" ca="1" si="10"/>
        <v>1088.0639999999999</v>
      </c>
      <c r="AO25" s="50">
        <f t="shared" ca="1" si="10"/>
        <v>1104.96</v>
      </c>
      <c r="AP25" s="50">
        <f t="shared" ca="1" si="10"/>
        <v>0</v>
      </c>
      <c r="AQ25" s="47">
        <f t="shared" ca="1" si="16"/>
        <v>5162.4960000000001</v>
      </c>
      <c r="AR25" s="50" t="str">
        <f t="shared" ca="1" si="11"/>
        <v/>
      </c>
      <c r="AS25" s="50">
        <f t="shared" ca="1" si="11"/>
        <v>1722.5599790808656</v>
      </c>
      <c r="AT25" s="50">
        <f t="shared" ca="1" si="11"/>
        <v>1549.6353799106091</v>
      </c>
      <c r="AU25" s="50">
        <f t="shared" ca="1" si="11"/>
        <v>1869.1920266723416</v>
      </c>
      <c r="AV25" s="50">
        <f t="shared" ca="1" si="11"/>
        <v>1549.9088288924183</v>
      </c>
      <c r="AW25" s="50">
        <f t="shared" ca="1" si="11"/>
        <v>1907.7613669273096</v>
      </c>
      <c r="AX25" s="50" t="str">
        <f t="shared" ca="1" si="11"/>
        <v/>
      </c>
      <c r="AY25" s="48">
        <f t="shared" ca="1" si="11"/>
        <v>1714.984379648914</v>
      </c>
      <c r="AZ25" s="101">
        <f t="shared" si="17"/>
        <v>5652.0806520806527</v>
      </c>
      <c r="BA25" s="37">
        <f t="shared" si="12"/>
        <v>1722.5599790808656</v>
      </c>
      <c r="BB25" s="37">
        <f t="shared" si="12"/>
        <v>1549.6353799106093</v>
      </c>
      <c r="BC25" s="37">
        <f t="shared" si="12"/>
        <v>1869.1920266723419</v>
      </c>
      <c r="BD25" s="37">
        <f t="shared" si="12"/>
        <v>1549.9088288924183</v>
      </c>
      <c r="BE25" s="37">
        <f t="shared" si="12"/>
        <v>1907.7613669273096</v>
      </c>
      <c r="BF25" s="37">
        <f t="shared" si="12"/>
        <v>3926.3895097600953</v>
      </c>
      <c r="BG25" s="38">
        <f t="shared" si="18"/>
        <v>0</v>
      </c>
      <c r="BH25" s="38">
        <f t="shared" si="19"/>
        <v>8</v>
      </c>
      <c r="BI25" s="38">
        <f t="shared" si="20"/>
        <v>8</v>
      </c>
      <c r="BJ25" s="38">
        <f t="shared" si="21"/>
        <v>8</v>
      </c>
      <c r="BK25" s="38">
        <f t="shared" si="22"/>
        <v>8</v>
      </c>
      <c r="BL25" s="38">
        <f t="shared" si="23"/>
        <v>8</v>
      </c>
      <c r="BM25" s="38">
        <f t="shared" si="24"/>
        <v>0</v>
      </c>
      <c r="BO25" s="113"/>
    </row>
    <row r="26" spans="1:67">
      <c r="B26" s="3" t="s">
        <v>47</v>
      </c>
      <c r="C26" s="39">
        <v>0.83333333333333337</v>
      </c>
      <c r="D26" s="40">
        <v>0.875</v>
      </c>
      <c r="E26" s="181">
        <v>4.5519999999999996</v>
      </c>
      <c r="F26" s="181">
        <v>4.2990000000000004</v>
      </c>
      <c r="G26" s="181">
        <v>6.0030000000000001</v>
      </c>
      <c r="H26" s="181">
        <v>4.3940000000000001</v>
      </c>
      <c r="I26" s="181">
        <v>6.367</v>
      </c>
      <c r="J26" s="181">
        <v>2.8769999999999998</v>
      </c>
      <c r="K26" s="181">
        <v>2.3079999999999998</v>
      </c>
      <c r="L26" s="41">
        <f t="shared" ca="1" si="6"/>
        <v>444</v>
      </c>
      <c r="M26" s="42">
        <f t="shared" si="14"/>
        <v>2</v>
      </c>
      <c r="N26" s="43">
        <f t="shared" si="7"/>
        <v>0</v>
      </c>
      <c r="O26" s="43">
        <f t="shared" si="7"/>
        <v>8</v>
      </c>
      <c r="P26" s="43">
        <f t="shared" si="7"/>
        <v>0</v>
      </c>
      <c r="Q26" s="43">
        <f t="shared" si="7"/>
        <v>8</v>
      </c>
      <c r="R26" s="43">
        <f t="shared" si="7"/>
        <v>0</v>
      </c>
      <c r="S26" s="44">
        <f t="shared" si="7"/>
        <v>0</v>
      </c>
      <c r="T26" s="45">
        <f t="shared" ca="1" si="8"/>
        <v>74</v>
      </c>
      <c r="U26" s="46">
        <v>148750</v>
      </c>
      <c r="V26" s="47">
        <v>148750</v>
      </c>
      <c r="W26" s="47">
        <v>148750</v>
      </c>
      <c r="X26" s="47">
        <v>148750</v>
      </c>
      <c r="Y26" s="47">
        <v>148750</v>
      </c>
      <c r="Z26" s="47">
        <v>148750</v>
      </c>
      <c r="AA26" s="48">
        <v>148750</v>
      </c>
      <c r="AB26" s="49">
        <f t="shared" ca="1" si="9"/>
        <v>1487500</v>
      </c>
      <c r="AC26" s="50">
        <f t="shared" ca="1" si="9"/>
        <v>0</v>
      </c>
      <c r="AD26" s="50">
        <f t="shared" ca="1" si="9"/>
        <v>4760000</v>
      </c>
      <c r="AE26" s="50">
        <f t="shared" ca="1" si="9"/>
        <v>0</v>
      </c>
      <c r="AF26" s="50">
        <f t="shared" ca="1" si="9"/>
        <v>4760000</v>
      </c>
      <c r="AG26" s="50">
        <f t="shared" ca="1" si="9"/>
        <v>0</v>
      </c>
      <c r="AH26" s="102">
        <f t="shared" ca="1" si="9"/>
        <v>0</v>
      </c>
      <c r="AI26" s="46">
        <f t="shared" ca="1" si="15"/>
        <v>11007500</v>
      </c>
      <c r="AJ26" s="50">
        <f t="shared" ca="1" si="10"/>
        <v>273.12</v>
      </c>
      <c r="AK26" s="50">
        <f t="shared" ca="1" si="10"/>
        <v>0</v>
      </c>
      <c r="AL26" s="50">
        <f t="shared" ca="1" si="10"/>
        <v>1152.576</v>
      </c>
      <c r="AM26" s="50">
        <f t="shared" ca="1" si="10"/>
        <v>0</v>
      </c>
      <c r="AN26" s="50">
        <f t="shared" ca="1" si="10"/>
        <v>1222.4639999999999</v>
      </c>
      <c r="AO26" s="50">
        <f t="shared" ca="1" si="10"/>
        <v>0</v>
      </c>
      <c r="AP26" s="50">
        <f t="shared" ca="1" si="10"/>
        <v>0</v>
      </c>
      <c r="AQ26" s="47">
        <f t="shared" ca="1" si="16"/>
        <v>2648.16</v>
      </c>
      <c r="AR26" s="50">
        <f t="shared" ca="1" si="11"/>
        <v>5446.3239601640307</v>
      </c>
      <c r="AS26" s="50" t="str">
        <f t="shared" ca="1" si="11"/>
        <v/>
      </c>
      <c r="AT26" s="50">
        <f t="shared" ca="1" si="11"/>
        <v>4129.8795046920986</v>
      </c>
      <c r="AU26" s="50" t="str">
        <f t="shared" ca="1" si="11"/>
        <v/>
      </c>
      <c r="AV26" s="50">
        <f t="shared" ca="1" si="11"/>
        <v>3893.7751950159677</v>
      </c>
      <c r="AW26" s="50" t="str">
        <f t="shared" ca="1" si="11"/>
        <v/>
      </c>
      <c r="AX26" s="50" t="str">
        <f t="shared" ca="1" si="11"/>
        <v/>
      </c>
      <c r="AY26" s="48">
        <f t="shared" ca="1" si="11"/>
        <v>4156.6597184460152</v>
      </c>
      <c r="AZ26" s="101">
        <f t="shared" si="17"/>
        <v>5446.3239601640316</v>
      </c>
      <c r="BA26" s="37">
        <f t="shared" si="12"/>
        <v>5766.8450027138088</v>
      </c>
      <c r="BB26" s="37">
        <f t="shared" si="12"/>
        <v>4129.8795046920986</v>
      </c>
      <c r="BC26" s="37">
        <f t="shared" si="12"/>
        <v>5642.1635563647396</v>
      </c>
      <c r="BD26" s="37">
        <f t="shared" si="12"/>
        <v>3893.7751950159682</v>
      </c>
      <c r="BE26" s="37">
        <f t="shared" si="12"/>
        <v>8617.1938361719403</v>
      </c>
      <c r="BF26" s="37">
        <f t="shared" si="12"/>
        <v>10741.623339110341</v>
      </c>
      <c r="BG26" s="173">
        <f>VLOOKUP(AZ26,$BS$1:$BT$7,2,TRUE)</f>
        <v>2</v>
      </c>
      <c r="BH26" s="173">
        <f t="shared" ref="BH26:BH28" si="25">VLOOKUP(BA26,$BS$1:$BT$7,2,TRUE)</f>
        <v>0</v>
      </c>
      <c r="BI26" s="173">
        <f t="shared" ref="BI26:BI28" si="26">VLOOKUP(BB26,$BS$1:$BT$7,2,TRUE)</f>
        <v>8</v>
      </c>
      <c r="BJ26" s="173">
        <f t="shared" ref="BJ26:BJ28" si="27">VLOOKUP(BC26,$BS$1:$BT$7,2,TRUE)</f>
        <v>0</v>
      </c>
      <c r="BK26" s="173">
        <f t="shared" ref="BK26:BK28" si="28">VLOOKUP(BD26,$BS$1:$BT$7,2,TRUE)</f>
        <v>8</v>
      </c>
      <c r="BL26" s="173">
        <f t="shared" ref="BL26:BL28" si="29">VLOOKUP(BE26,$BS$1:$BT$7,2,TRUE)</f>
        <v>0</v>
      </c>
      <c r="BM26" s="173">
        <f t="shared" ref="BM26:BM28" si="30">VLOOKUP(BF26,$BS$1:$BT$7,2,TRUE)</f>
        <v>0</v>
      </c>
      <c r="BO26" s="113"/>
    </row>
    <row r="27" spans="1:67">
      <c r="B27" s="3" t="s">
        <v>47</v>
      </c>
      <c r="C27" s="39">
        <v>0.875</v>
      </c>
      <c r="D27" s="40">
        <v>0.91666666666666663</v>
      </c>
      <c r="E27" s="181">
        <v>1.716</v>
      </c>
      <c r="F27" s="181">
        <v>3.8029999999999999</v>
      </c>
      <c r="G27" s="181">
        <v>4.2610000000000001</v>
      </c>
      <c r="H27" s="181">
        <v>2.1230000000000002</v>
      </c>
      <c r="I27" s="181">
        <v>4.37</v>
      </c>
      <c r="J27" s="181">
        <v>2.4620000000000002</v>
      </c>
      <c r="K27" s="181">
        <v>2.1280000000000001</v>
      </c>
      <c r="L27" s="41">
        <f t="shared" ca="1" si="6"/>
        <v>432</v>
      </c>
      <c r="M27" s="42">
        <f t="shared" si="14"/>
        <v>0</v>
      </c>
      <c r="N27" s="43">
        <f t="shared" si="7"/>
        <v>2</v>
      </c>
      <c r="O27" s="43">
        <f t="shared" si="7"/>
        <v>8</v>
      </c>
      <c r="P27" s="43">
        <f t="shared" si="7"/>
        <v>0</v>
      </c>
      <c r="Q27" s="43">
        <f t="shared" si="7"/>
        <v>8</v>
      </c>
      <c r="R27" s="43">
        <f t="shared" si="7"/>
        <v>0</v>
      </c>
      <c r="S27" s="44">
        <f t="shared" si="7"/>
        <v>0</v>
      </c>
      <c r="T27" s="45">
        <f t="shared" ca="1" si="8"/>
        <v>72</v>
      </c>
      <c r="U27" s="46">
        <v>106250</v>
      </c>
      <c r="V27" s="47">
        <v>106250</v>
      </c>
      <c r="W27" s="47">
        <v>106250</v>
      </c>
      <c r="X27" s="47">
        <v>106250</v>
      </c>
      <c r="Y27" s="47">
        <v>106250</v>
      </c>
      <c r="Z27" s="47">
        <v>106250</v>
      </c>
      <c r="AA27" s="48">
        <v>106250</v>
      </c>
      <c r="AB27" s="49">
        <f t="shared" ca="1" si="9"/>
        <v>0</v>
      </c>
      <c r="AC27" s="50">
        <f t="shared" ca="1" si="9"/>
        <v>850000</v>
      </c>
      <c r="AD27" s="50">
        <f t="shared" ca="1" si="9"/>
        <v>3400000</v>
      </c>
      <c r="AE27" s="50">
        <f t="shared" ca="1" si="9"/>
        <v>0</v>
      </c>
      <c r="AF27" s="50">
        <f t="shared" ca="1" si="9"/>
        <v>3400000</v>
      </c>
      <c r="AG27" s="50">
        <f t="shared" ca="1" si="9"/>
        <v>0</v>
      </c>
      <c r="AH27" s="102">
        <f t="shared" ca="1" si="9"/>
        <v>0</v>
      </c>
      <c r="AI27" s="46">
        <f t="shared" ca="1" si="15"/>
        <v>7650000</v>
      </c>
      <c r="AJ27" s="50">
        <f t="shared" ca="1" si="10"/>
        <v>0</v>
      </c>
      <c r="AK27" s="50">
        <f t="shared" ca="1" si="10"/>
        <v>182.54399999999998</v>
      </c>
      <c r="AL27" s="50">
        <f t="shared" ca="1" si="10"/>
        <v>818.11200000000008</v>
      </c>
      <c r="AM27" s="50">
        <f t="shared" ca="1" si="10"/>
        <v>0</v>
      </c>
      <c r="AN27" s="50">
        <f t="shared" ca="1" si="10"/>
        <v>839.04</v>
      </c>
      <c r="AO27" s="50">
        <f t="shared" ca="1" si="10"/>
        <v>0</v>
      </c>
      <c r="AP27" s="50">
        <f t="shared" ca="1" si="10"/>
        <v>0</v>
      </c>
      <c r="AQ27" s="47">
        <f t="shared" ca="1" si="16"/>
        <v>1839.6959999999999</v>
      </c>
      <c r="AR27" s="50" t="str">
        <f t="shared" ca="1" si="11"/>
        <v/>
      </c>
      <c r="AS27" s="50">
        <f t="shared" ca="1" si="11"/>
        <v>4656.4116048733458</v>
      </c>
      <c r="AT27" s="50">
        <f t="shared" ca="1" si="11"/>
        <v>4155.910193225377</v>
      </c>
      <c r="AU27" s="50" t="str">
        <f t="shared" ca="1" si="11"/>
        <v/>
      </c>
      <c r="AV27" s="50">
        <f t="shared" ca="1" si="11"/>
        <v>4052.250190694127</v>
      </c>
      <c r="AW27" s="50" t="str">
        <f t="shared" ca="1" si="11"/>
        <v/>
      </c>
      <c r="AX27" s="50" t="str">
        <f t="shared" ca="1" si="11"/>
        <v/>
      </c>
      <c r="AY27" s="48">
        <f t="shared" ca="1" si="11"/>
        <v>4158.2957184230436</v>
      </c>
      <c r="AZ27" s="101">
        <f t="shared" si="17"/>
        <v>10319.541569541569</v>
      </c>
      <c r="BA27" s="37">
        <f t="shared" si="12"/>
        <v>4656.4116048733449</v>
      </c>
      <c r="BB27" s="37">
        <f t="shared" si="12"/>
        <v>4155.910193225377</v>
      </c>
      <c r="BC27" s="37">
        <f t="shared" si="12"/>
        <v>8341.183859318573</v>
      </c>
      <c r="BD27" s="37">
        <f t="shared" si="12"/>
        <v>4052.2501906941261</v>
      </c>
      <c r="BE27" s="37">
        <f t="shared" si="12"/>
        <v>7192.6617925805567</v>
      </c>
      <c r="BF27" s="37">
        <f t="shared" si="12"/>
        <v>8321.5852130325802</v>
      </c>
      <c r="BG27" s="173">
        <f t="shared" ref="BG27:BG28" si="31">VLOOKUP(AZ27,$BS$1:$BT$7,2,TRUE)</f>
        <v>0</v>
      </c>
      <c r="BH27" s="173">
        <f t="shared" si="25"/>
        <v>2</v>
      </c>
      <c r="BI27" s="173">
        <f t="shared" si="26"/>
        <v>8</v>
      </c>
      <c r="BJ27" s="173">
        <f t="shared" si="27"/>
        <v>0</v>
      </c>
      <c r="BK27" s="173">
        <f t="shared" si="28"/>
        <v>8</v>
      </c>
      <c r="BL27" s="173">
        <f t="shared" si="29"/>
        <v>0</v>
      </c>
      <c r="BM27" s="173">
        <f t="shared" si="30"/>
        <v>0</v>
      </c>
      <c r="BO27" s="113"/>
    </row>
    <row r="28" spans="1:67">
      <c r="B28" s="3" t="s">
        <v>47</v>
      </c>
      <c r="C28" s="39">
        <v>0.91666666666666663</v>
      </c>
      <c r="D28" s="40">
        <v>0.95833333333333337</v>
      </c>
      <c r="E28" s="181">
        <v>1.29</v>
      </c>
      <c r="F28" s="181">
        <v>1.8819999999999999</v>
      </c>
      <c r="G28" s="181">
        <v>1.7330000000000001</v>
      </c>
      <c r="H28" s="181">
        <v>1.413</v>
      </c>
      <c r="I28" s="181">
        <v>1.3859999999999999</v>
      </c>
      <c r="J28" s="181">
        <v>1.304</v>
      </c>
      <c r="K28" s="181">
        <v>1.569</v>
      </c>
      <c r="L28" s="41">
        <f t="shared" ca="1" si="6"/>
        <v>156</v>
      </c>
      <c r="M28" s="42">
        <f t="shared" si="14"/>
        <v>0</v>
      </c>
      <c r="N28" s="43">
        <f t="shared" si="7"/>
        <v>2</v>
      </c>
      <c r="O28" s="43">
        <f t="shared" si="7"/>
        <v>2</v>
      </c>
      <c r="P28" s="43">
        <f t="shared" si="7"/>
        <v>0</v>
      </c>
      <c r="Q28" s="43">
        <f t="shared" si="7"/>
        <v>0</v>
      </c>
      <c r="R28" s="43">
        <f t="shared" si="7"/>
        <v>0</v>
      </c>
      <c r="S28" s="44">
        <f t="shared" si="7"/>
        <v>2</v>
      </c>
      <c r="T28" s="45">
        <f t="shared" ca="1" si="8"/>
        <v>26</v>
      </c>
      <c r="U28" s="46">
        <v>51000</v>
      </c>
      <c r="V28" s="47">
        <v>51000</v>
      </c>
      <c r="W28" s="47">
        <v>51000</v>
      </c>
      <c r="X28" s="47">
        <v>51000</v>
      </c>
      <c r="Y28" s="47">
        <v>51000</v>
      </c>
      <c r="Z28" s="47">
        <v>51000</v>
      </c>
      <c r="AA28" s="48">
        <v>51000</v>
      </c>
      <c r="AB28" s="49">
        <f t="shared" ca="1" si="9"/>
        <v>0</v>
      </c>
      <c r="AC28" s="50">
        <f t="shared" ca="1" si="9"/>
        <v>408000</v>
      </c>
      <c r="AD28" s="50">
        <f t="shared" ca="1" si="9"/>
        <v>408000</v>
      </c>
      <c r="AE28" s="50">
        <f t="shared" ca="1" si="9"/>
        <v>0</v>
      </c>
      <c r="AF28" s="50">
        <f t="shared" ca="1" si="9"/>
        <v>0</v>
      </c>
      <c r="AG28" s="50">
        <f t="shared" ca="1" si="9"/>
        <v>0</v>
      </c>
      <c r="AH28" s="102">
        <f t="shared" ca="1" si="9"/>
        <v>510000</v>
      </c>
      <c r="AI28" s="46">
        <f t="shared" ca="1" si="15"/>
        <v>1326000</v>
      </c>
      <c r="AJ28" s="50">
        <f t="shared" ca="1" si="10"/>
        <v>0</v>
      </c>
      <c r="AK28" s="50">
        <f t="shared" ca="1" si="10"/>
        <v>90.335999999999999</v>
      </c>
      <c r="AL28" s="50">
        <f t="shared" ca="1" si="10"/>
        <v>83.183999999999997</v>
      </c>
      <c r="AM28" s="50">
        <f t="shared" ca="1" si="10"/>
        <v>0</v>
      </c>
      <c r="AN28" s="50">
        <f t="shared" ca="1" si="10"/>
        <v>0</v>
      </c>
      <c r="AO28" s="50">
        <f t="shared" ca="1" si="10"/>
        <v>0</v>
      </c>
      <c r="AP28" s="50">
        <f t="shared" ca="1" si="10"/>
        <v>94.14</v>
      </c>
      <c r="AQ28" s="47">
        <f t="shared" ca="1" si="16"/>
        <v>267.65999999999997</v>
      </c>
      <c r="AR28" s="50" t="str">
        <f t="shared" ca="1" si="11"/>
        <v/>
      </c>
      <c r="AS28" s="50">
        <f t="shared" ca="1" si="11"/>
        <v>4516.4718384697135</v>
      </c>
      <c r="AT28" s="50">
        <f t="shared" ca="1" si="11"/>
        <v>4904.7893825735719</v>
      </c>
      <c r="AU28" s="50" t="str">
        <f t="shared" ca="1" si="11"/>
        <v/>
      </c>
      <c r="AV28" s="50" t="str">
        <f t="shared" ca="1" si="11"/>
        <v/>
      </c>
      <c r="AW28" s="50" t="str">
        <f t="shared" ca="1" si="11"/>
        <v/>
      </c>
      <c r="AX28" s="50">
        <f t="shared" ca="1" si="11"/>
        <v>5417.4633524537921</v>
      </c>
      <c r="AY28" s="48">
        <f t="shared" ca="1" si="11"/>
        <v>4954.0461779869993</v>
      </c>
      <c r="AZ28" s="101">
        <f t="shared" si="17"/>
        <v>6589.1472868217052</v>
      </c>
      <c r="BA28" s="37">
        <f t="shared" si="12"/>
        <v>4516.4718384697135</v>
      </c>
      <c r="BB28" s="37">
        <f t="shared" si="12"/>
        <v>4904.7893825735719</v>
      </c>
      <c r="BC28" s="37">
        <f t="shared" si="12"/>
        <v>6015.5697098372257</v>
      </c>
      <c r="BD28" s="37">
        <f t="shared" si="12"/>
        <v>6132.7561327561334</v>
      </c>
      <c r="BE28" s="37">
        <f t="shared" si="12"/>
        <v>6518.4049079754595</v>
      </c>
      <c r="BF28" s="37">
        <f t="shared" si="12"/>
        <v>5417.4633524537921</v>
      </c>
      <c r="BG28" s="173">
        <f t="shared" si="31"/>
        <v>0</v>
      </c>
      <c r="BH28" s="173">
        <f t="shared" si="25"/>
        <v>2</v>
      </c>
      <c r="BI28" s="173">
        <f t="shared" si="26"/>
        <v>2</v>
      </c>
      <c r="BJ28" s="173">
        <f t="shared" si="27"/>
        <v>0</v>
      </c>
      <c r="BK28" s="173">
        <f t="shared" si="28"/>
        <v>0</v>
      </c>
      <c r="BL28" s="173">
        <f t="shared" si="29"/>
        <v>0</v>
      </c>
      <c r="BM28" s="173">
        <f t="shared" si="30"/>
        <v>2</v>
      </c>
      <c r="BO28" s="113"/>
    </row>
    <row r="29" spans="1:67" ht="15" thickBot="1">
      <c r="B29" s="3" t="s">
        <v>49</v>
      </c>
      <c r="C29" s="54">
        <v>0.95833333333333337</v>
      </c>
      <c r="D29" s="55">
        <v>0</v>
      </c>
      <c r="E29" s="181">
        <v>0.78600000000000003</v>
      </c>
      <c r="F29" s="181">
        <v>1.31</v>
      </c>
      <c r="G29" s="181">
        <v>1.2</v>
      </c>
      <c r="H29" s="181">
        <v>0.93</v>
      </c>
      <c r="I29" s="181">
        <v>1.006</v>
      </c>
      <c r="J29" s="181">
        <v>1.083</v>
      </c>
      <c r="K29" s="181">
        <v>1.1419999999999999</v>
      </c>
      <c r="L29" s="56">
        <f t="shared" ca="1" si="6"/>
        <v>96</v>
      </c>
      <c r="M29" s="57">
        <f t="shared" si="14"/>
        <v>0</v>
      </c>
      <c r="N29" s="58">
        <f t="shared" si="7"/>
        <v>0</v>
      </c>
      <c r="O29" s="58">
        <f t="shared" si="7"/>
        <v>0</v>
      </c>
      <c r="P29" s="58">
        <f t="shared" si="7"/>
        <v>0</v>
      </c>
      <c r="Q29" s="58">
        <f t="shared" si="7"/>
        <v>4</v>
      </c>
      <c r="R29" s="58">
        <f t="shared" si="7"/>
        <v>0</v>
      </c>
      <c r="S29" s="59">
        <f t="shared" si="7"/>
        <v>0</v>
      </c>
      <c r="T29" s="60">
        <f t="shared" ca="1" si="8"/>
        <v>16</v>
      </c>
      <c r="U29" s="61">
        <v>29750</v>
      </c>
      <c r="V29" s="62">
        <v>29750</v>
      </c>
      <c r="W29" s="62">
        <v>29750</v>
      </c>
      <c r="X29" s="62">
        <v>29750</v>
      </c>
      <c r="Y29" s="62">
        <v>29750</v>
      </c>
      <c r="Z29" s="62">
        <v>29750</v>
      </c>
      <c r="AA29" s="63">
        <v>29750</v>
      </c>
      <c r="AB29" s="64">
        <f t="shared" ca="1" si="9"/>
        <v>0</v>
      </c>
      <c r="AC29" s="65">
        <f t="shared" ca="1" si="9"/>
        <v>0</v>
      </c>
      <c r="AD29" s="65">
        <f t="shared" ca="1" si="9"/>
        <v>0</v>
      </c>
      <c r="AE29" s="65">
        <f t="shared" ca="1" si="9"/>
        <v>0</v>
      </c>
      <c r="AF29" s="65">
        <f t="shared" ca="1" si="9"/>
        <v>476000</v>
      </c>
      <c r="AG29" s="65">
        <f t="shared" ca="1" si="9"/>
        <v>0</v>
      </c>
      <c r="AH29" s="104">
        <f t="shared" ca="1" si="9"/>
        <v>0</v>
      </c>
      <c r="AI29" s="61">
        <f t="shared" ca="1" si="15"/>
        <v>476000</v>
      </c>
      <c r="AJ29" s="105">
        <f t="shared" ca="1" si="10"/>
        <v>0</v>
      </c>
      <c r="AK29" s="105">
        <f t="shared" ca="1" si="10"/>
        <v>0</v>
      </c>
      <c r="AL29" s="105">
        <f t="shared" ca="1" si="10"/>
        <v>0</v>
      </c>
      <c r="AM29" s="105">
        <f t="shared" ca="1" si="10"/>
        <v>0</v>
      </c>
      <c r="AN29" s="105">
        <f t="shared" ca="1" si="10"/>
        <v>96.575999999999993</v>
      </c>
      <c r="AO29" s="105">
        <f t="shared" ca="1" si="10"/>
        <v>0</v>
      </c>
      <c r="AP29" s="105">
        <f t="shared" ca="1" si="10"/>
        <v>0</v>
      </c>
      <c r="AQ29" s="62">
        <f t="shared" ca="1" si="16"/>
        <v>96.575999999999993</v>
      </c>
      <c r="AR29" s="105" t="str">
        <f t="shared" ca="1" si="11"/>
        <v/>
      </c>
      <c r="AS29" s="105" t="str">
        <f t="shared" ca="1" si="11"/>
        <v/>
      </c>
      <c r="AT29" s="105" t="str">
        <f t="shared" ca="1" si="11"/>
        <v/>
      </c>
      <c r="AU29" s="105" t="str">
        <f t="shared" ca="1" si="11"/>
        <v/>
      </c>
      <c r="AV29" s="105">
        <f t="shared" ca="1" si="11"/>
        <v>4928.7607687210075</v>
      </c>
      <c r="AW29" s="105" t="str">
        <f t="shared" ca="1" si="11"/>
        <v/>
      </c>
      <c r="AX29" s="105" t="str">
        <f t="shared" ca="1" si="11"/>
        <v/>
      </c>
      <c r="AY29" s="63">
        <f t="shared" ca="1" si="11"/>
        <v>4928.7607687210075</v>
      </c>
      <c r="AZ29" s="101">
        <f t="shared" si="17"/>
        <v>6308.3121289228156</v>
      </c>
      <c r="BA29" s="37">
        <f t="shared" si="12"/>
        <v>3784.987277353689</v>
      </c>
      <c r="BB29" s="37">
        <f t="shared" si="12"/>
        <v>4131.9444444444443</v>
      </c>
      <c r="BC29" s="37">
        <f t="shared" si="12"/>
        <v>5331.5412186379926</v>
      </c>
      <c r="BD29" s="37">
        <f t="shared" si="12"/>
        <v>4928.7607687210066</v>
      </c>
      <c r="BE29" s="37">
        <f t="shared" si="12"/>
        <v>4578.3317943982765</v>
      </c>
      <c r="BF29" s="37">
        <f t="shared" si="12"/>
        <v>4341.7980151780503</v>
      </c>
      <c r="BG29" s="38">
        <f t="shared" si="18"/>
        <v>0</v>
      </c>
      <c r="BH29" s="38">
        <f t="shared" si="19"/>
        <v>0</v>
      </c>
      <c r="BI29" s="38">
        <f t="shared" si="20"/>
        <v>0</v>
      </c>
      <c r="BJ29" s="38">
        <f t="shared" si="21"/>
        <v>0</v>
      </c>
      <c r="BK29" s="38">
        <v>4</v>
      </c>
      <c r="BL29" s="38">
        <f t="shared" si="23"/>
        <v>0</v>
      </c>
      <c r="BM29" s="38">
        <f t="shared" si="24"/>
        <v>0</v>
      </c>
      <c r="BO29" s="113"/>
    </row>
    <row r="30" spans="1:67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32">SUM(M6:M29)</f>
        <v>28</v>
      </c>
      <c r="N30" s="70">
        <f t="shared" si="32"/>
        <v>64</v>
      </c>
      <c r="O30" s="70">
        <f t="shared" si="32"/>
        <v>74</v>
      </c>
      <c r="P30" s="70">
        <f t="shared" si="32"/>
        <v>68</v>
      </c>
      <c r="Q30" s="70">
        <f t="shared" si="32"/>
        <v>74</v>
      </c>
      <c r="R30" s="70">
        <f t="shared" si="32"/>
        <v>54</v>
      </c>
      <c r="S30" s="70">
        <f t="shared" si="32"/>
        <v>40</v>
      </c>
      <c r="T30" s="71">
        <f t="shared" ca="1" si="32"/>
        <v>1730</v>
      </c>
      <c r="U30" s="68"/>
      <c r="V30" s="68"/>
      <c r="W30" s="68"/>
      <c r="X30" s="68"/>
      <c r="Y30" s="68"/>
      <c r="Z30" s="68"/>
      <c r="AA30" s="68"/>
      <c r="AB30" s="70">
        <f t="shared" ref="AB30:AQ30" ca="1" si="33">SUM(AB6:AB29)</f>
        <v>2930800</v>
      </c>
      <c r="AC30" s="70">
        <f t="shared" ca="1" si="33"/>
        <v>6126800</v>
      </c>
      <c r="AD30" s="70">
        <f t="shared" ca="1" si="33"/>
        <v>12981880</v>
      </c>
      <c r="AE30" s="70">
        <f t="shared" ca="1" si="33"/>
        <v>4755240</v>
      </c>
      <c r="AF30" s="70">
        <f t="shared" ca="1" si="33"/>
        <v>12772440</v>
      </c>
      <c r="AG30" s="70">
        <f t="shared" ca="1" si="33"/>
        <v>5038800</v>
      </c>
      <c r="AH30" s="70">
        <f t="shared" ca="1" si="33"/>
        <v>2947800</v>
      </c>
      <c r="AI30" s="106">
        <f ca="1">SUM(AI6:AI29)</f>
        <v>47553760</v>
      </c>
      <c r="AJ30" s="107">
        <f t="shared" ca="1" si="33"/>
        <v>787.5</v>
      </c>
      <c r="AK30" s="107">
        <f t="shared" ca="1" si="33"/>
        <v>2581.4879999999998</v>
      </c>
      <c r="AL30" s="107">
        <f t="shared" ca="1" si="33"/>
        <v>4333.152</v>
      </c>
      <c r="AM30" s="107">
        <f t="shared" ca="1" si="33"/>
        <v>2130.288</v>
      </c>
      <c r="AN30" s="107">
        <f t="shared" ca="1" si="33"/>
        <v>4390.1279999999997</v>
      </c>
      <c r="AO30" s="107">
        <f t="shared" ca="1" si="33"/>
        <v>2265</v>
      </c>
      <c r="AP30" s="107">
        <f t="shared" ca="1" si="33"/>
        <v>967.02</v>
      </c>
      <c r="AQ30" s="106">
        <f t="shared" ca="1" si="33"/>
        <v>17454.575999999997</v>
      </c>
      <c r="AR30" s="107">
        <f t="shared" ref="AR30:AY30" ca="1" si="34">AB30/AJ30</f>
        <v>3721.6507936507937</v>
      </c>
      <c r="AS30" s="107">
        <f t="shared" ca="1" si="34"/>
        <v>2373.3598606695055</v>
      </c>
      <c r="AT30" s="107">
        <f t="shared" ca="1" si="34"/>
        <v>2995.9438302648973</v>
      </c>
      <c r="AU30" s="107">
        <f t="shared" ca="1" si="34"/>
        <v>2232.2052229557694</v>
      </c>
      <c r="AV30" s="107">
        <f t="shared" ca="1" si="34"/>
        <v>2909.3548069669041</v>
      </c>
      <c r="AW30" s="107">
        <f t="shared" ca="1" si="34"/>
        <v>2224.635761589404</v>
      </c>
      <c r="AX30" s="107">
        <f t="shared" ca="1" si="34"/>
        <v>3048.3340572066763</v>
      </c>
      <c r="AY30" s="108">
        <f t="shared" ca="1" si="34"/>
        <v>2724.4293989152188</v>
      </c>
      <c r="AZ30" s="73"/>
      <c r="BA30" s="73"/>
      <c r="BB30" s="73"/>
      <c r="BC30" s="73"/>
      <c r="BD30" s="73"/>
      <c r="BE30" s="73"/>
      <c r="BF30" s="73"/>
    </row>
    <row r="31" spans="1:67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7" ht="15" thickBot="1">
      <c r="B32" s="76" t="s">
        <v>26</v>
      </c>
      <c r="C32" s="99">
        <v>47075000</v>
      </c>
      <c r="D32" s="7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274"/>
      <c r="Z32" s="274"/>
      <c r="AA32" s="274"/>
      <c r="AB32" s="274"/>
      <c r="AC32" s="274"/>
      <c r="AD32" s="274"/>
      <c r="AE32" s="274"/>
      <c r="AF32" s="274"/>
      <c r="AG32" s="274"/>
      <c r="AH32" s="274"/>
      <c r="AI32" s="126"/>
      <c r="AJ32" s="68"/>
      <c r="AK32" s="68"/>
      <c r="AL32" s="68"/>
      <c r="AM32" s="68"/>
      <c r="AN32" s="68"/>
      <c r="AO32" s="68"/>
      <c r="AP32" s="68"/>
      <c r="AQ32" s="80">
        <f ca="1">SUM(AQ26:AQ28)</f>
        <v>4755.5159999999996</v>
      </c>
      <c r="AR32" s="68"/>
      <c r="AS32" s="68"/>
      <c r="AT32" s="68"/>
      <c r="AU32" s="68"/>
      <c r="AV32" s="68"/>
      <c r="AW32" s="68"/>
      <c r="AX32" s="68"/>
      <c r="AY32" s="81">
        <f ca="1">AI30</f>
        <v>47553760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58" ht="15" thickBot="1">
      <c r="B33" s="5" t="s">
        <v>31</v>
      </c>
      <c r="C33" s="78">
        <f ca="1">AI30/AQ30</f>
        <v>2724.4293989152188</v>
      </c>
      <c r="D33" s="82"/>
      <c r="F33" s="68"/>
      <c r="G33" s="68"/>
      <c r="H33" s="69"/>
      <c r="I33" s="69"/>
      <c r="J33" s="69"/>
      <c r="O33" s="69"/>
      <c r="P33" s="79"/>
      <c r="Q33" s="74"/>
      <c r="S33" s="69"/>
      <c r="T33" s="77"/>
      <c r="U33" s="68"/>
      <c r="V33" s="80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80"/>
      <c r="AJ33" s="68"/>
      <c r="AK33" s="68"/>
      <c r="AL33" s="68"/>
      <c r="AM33" s="68"/>
      <c r="AN33" s="68"/>
      <c r="AO33" s="68"/>
      <c r="AP33" s="68"/>
      <c r="AQ33" s="83">
        <f ca="1">AQ32/AQ30</f>
        <v>0.27245096071081876</v>
      </c>
      <c r="AR33" s="68"/>
      <c r="AS33" s="68"/>
      <c r="AT33" s="68"/>
      <c r="AU33" s="68"/>
      <c r="AV33" s="68"/>
      <c r="AW33" s="68"/>
      <c r="AX33" s="68"/>
      <c r="AY33" s="84">
        <f ca="1">C32-AY32</f>
        <v>-478760</v>
      </c>
      <c r="AZ33" s="73">
        <f ca="1">AQ30*70%</f>
        <v>12218.203199999998</v>
      </c>
      <c r="BA33" s="73">
        <v>3951.9047999999998</v>
      </c>
      <c r="BB33" s="73">
        <f ca="1">BA33+AZ33</f>
        <v>16170.107999999998</v>
      </c>
      <c r="BC33" s="73">
        <f ca="1">AY32</f>
        <v>47553760</v>
      </c>
      <c r="BD33" s="73">
        <f ca="1">BC33/BB33</f>
        <v>2940.8436851504025</v>
      </c>
      <c r="BE33" s="73"/>
      <c r="BF33" s="73"/>
    </row>
    <row r="34" spans="1:58" ht="15" thickBot="1">
      <c r="B34" s="5" t="s">
        <v>32</v>
      </c>
      <c r="C34" s="85">
        <f ca="1">C33*3</f>
        <v>8173.288196745656</v>
      </c>
      <c r="D34" s="86"/>
      <c r="F34" s="68"/>
      <c r="G34" s="68"/>
      <c r="H34" s="68"/>
      <c r="I34" s="68"/>
      <c r="J34" s="68"/>
      <c r="K34" s="68"/>
      <c r="O34" s="68"/>
      <c r="P34" s="68"/>
      <c r="Q34" s="68"/>
      <c r="R34" s="68"/>
      <c r="S34" s="68"/>
      <c r="T34" s="80"/>
      <c r="U34" s="80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90"/>
      <c r="C35" s="91"/>
      <c r="D35" s="92"/>
      <c r="F35" s="89"/>
      <c r="G35" s="89"/>
      <c r="H35" s="89"/>
      <c r="I35" s="89"/>
      <c r="J35" s="89"/>
      <c r="K35" s="89"/>
      <c r="O35" s="89"/>
      <c r="P35" s="89"/>
      <c r="Q35" s="6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8">
      <c r="AZ36" s="94"/>
    </row>
    <row r="38" spans="1:58" s="96" customFormat="1" ht="15.5">
      <c r="A38" s="95"/>
    </row>
    <row r="39" spans="1:58">
      <c r="A39" s="2"/>
      <c r="B39" s="2"/>
    </row>
    <row r="41" spans="1:58">
      <c r="A41" s="293"/>
    </row>
    <row r="42" spans="1:58">
      <c r="A42" s="293"/>
    </row>
    <row r="44" spans="1:58">
      <c r="B44" t="s">
        <v>54</v>
      </c>
      <c r="C44" t="s">
        <v>55</v>
      </c>
    </row>
    <row r="45" spans="1:58">
      <c r="A45" s="3" t="s">
        <v>46</v>
      </c>
      <c r="B45" s="135">
        <f ca="1">SUMIFS($AI$6:$AI$29,$B$6:$B$29,A45)/$B$53</f>
        <v>9.6522335983526848E-3</v>
      </c>
      <c r="C45" s="135">
        <f ca="1">SUMIFS($AQ$6:$AQ$29,$B$6:$B$29,A45)/$C$53</f>
        <v>8.2190481166657982E-3</v>
      </c>
    </row>
    <row r="46" spans="1:58">
      <c r="A46" s="3" t="s">
        <v>50</v>
      </c>
      <c r="B46" s="135">
        <f t="shared" ref="B46:B51" ca="1" si="35">SUMIFS($AI$6:$AI$29,$B$6:$B$29,A46)/$B$53</f>
        <v>6.2696619573299778E-2</v>
      </c>
      <c r="C46" s="135">
        <f t="shared" ref="C46:C51" ca="1" si="36">SUMIFS($AQ$6:$AQ$29,$B$6:$B$29,A46)/$C$53</f>
        <v>6.6754758179173188E-2</v>
      </c>
    </row>
    <row r="47" spans="1:58">
      <c r="A47" s="3" t="s">
        <v>51</v>
      </c>
      <c r="B47" s="135">
        <f t="shared" ca="1" si="35"/>
        <v>7.4143453640679521E-2</v>
      </c>
      <c r="C47" s="135">
        <f t="shared" ca="1" si="36"/>
        <v>9.7363579613735679E-2</v>
      </c>
    </row>
    <row r="48" spans="1:58">
      <c r="A48" s="3" t="s">
        <v>52</v>
      </c>
      <c r="B48" s="135">
        <f t="shared" ca="1" si="35"/>
        <v>0.15218354973402734</v>
      </c>
      <c r="C48" s="135">
        <f t="shared" ca="1" si="36"/>
        <v>0.15401623047159671</v>
      </c>
    </row>
    <row r="49" spans="1:10">
      <c r="A49" s="3" t="s">
        <v>48</v>
      </c>
      <c r="B49" s="135">
        <f t="shared" ca="1" si="35"/>
        <v>0.27108476806040155</v>
      </c>
      <c r="C49" s="135">
        <f t="shared" ca="1" si="36"/>
        <v>0.39566243259074302</v>
      </c>
    </row>
    <row r="50" spans="1:10">
      <c r="A50" s="171" t="s">
        <v>47</v>
      </c>
      <c r="B50" s="172">
        <f t="shared" ca="1" si="35"/>
        <v>0.42022965166161413</v>
      </c>
      <c r="C50" s="172">
        <f t="shared" ca="1" si="36"/>
        <v>0.27245096071081876</v>
      </c>
    </row>
    <row r="51" spans="1:10">
      <c r="A51" s="3" t="s">
        <v>49</v>
      </c>
      <c r="B51" s="135">
        <f t="shared" ca="1" si="35"/>
        <v>1.0009723731625007E-2</v>
      </c>
      <c r="C51" s="135">
        <f t="shared" ca="1" si="36"/>
        <v>5.5329903172669451E-3</v>
      </c>
    </row>
    <row r="53" spans="1:10">
      <c r="B53" s="1">
        <f ca="1">AI30</f>
        <v>47553760</v>
      </c>
      <c r="C53" s="1">
        <f ca="1">AQ30</f>
        <v>17454.575999999997</v>
      </c>
    </row>
    <row r="56" spans="1:10">
      <c r="H56" s="69"/>
      <c r="I56" s="69"/>
      <c r="J56" s="69"/>
    </row>
    <row r="57" spans="1:10">
      <c r="F57" s="73"/>
      <c r="G57" s="73"/>
      <c r="H57" s="73"/>
      <c r="I57" s="73"/>
      <c r="J57" s="73"/>
    </row>
  </sheetData>
  <mergeCells count="18">
    <mergeCell ref="A41:A42"/>
    <mergeCell ref="AQ3:AQ5"/>
    <mergeCell ref="AR3:AX3"/>
    <mergeCell ref="AY3:AY5"/>
    <mergeCell ref="AZ3:BF3"/>
    <mergeCell ref="Y32:AH32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E6:K29">
    <cfRule type="colorScale" priority="8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69" priority="3" operator="containsText" text="Paid">
      <formula>NOT(ISERROR(SEARCH("Paid",B6)))</formula>
    </cfRule>
    <cfRule type="containsText" dxfId="68" priority="4" operator="containsText" text="FOC">
      <formula>NOT(ISERROR(SEARCH("FOC",B6)))</formula>
    </cfRule>
  </conditionalFormatting>
  <conditionalFormatting sqref="A45:A51">
    <cfRule type="containsText" dxfId="67" priority="1" operator="containsText" text="Paid">
      <formula>NOT(ISERROR(SEARCH("Paid",A45)))</formula>
    </cfRule>
    <cfRule type="containsText" dxfId="66" priority="2" operator="containsText" text="FOC">
      <formula>NOT(ISERROR(SEARCH("FOC",A45)))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60" zoomScaleNormal="60" workbookViewId="0">
      <selection sqref="A1:XFD1048576"/>
    </sheetView>
  </sheetViews>
  <sheetFormatPr defaultRowHeight="14.5"/>
  <cols>
    <col min="1" max="1" width="12.08984375" bestFit="1" customWidth="1"/>
    <col min="4" max="4" width="13.7265625" bestFit="1" customWidth="1"/>
    <col min="8" max="11" width="4.7265625" bestFit="1" customWidth="1"/>
    <col min="12" max="12" width="11.90625" bestFit="1" customWidth="1"/>
    <col min="13" max="13" width="13.7265625" hidden="1" customWidth="1"/>
    <col min="14" max="14" width="6" hidden="1" customWidth="1"/>
    <col min="15" max="15" width="5.1796875" hidden="1" customWidth="1"/>
    <col min="16" max="16" width="6.08984375" hidden="1" customWidth="1"/>
    <col min="17" max="17" width="5.26953125" hidden="1" customWidth="1"/>
    <col min="18" max="19" width="4.7265625" hidden="1" customWidth="1"/>
    <col min="20" max="20" width="9.6328125" bestFit="1" customWidth="1"/>
    <col min="21" max="23" width="8.26953125" bestFit="1" customWidth="1"/>
    <col min="24" max="24" width="8.453125" bestFit="1" customWidth="1"/>
    <col min="25" max="27" width="8.26953125" bestFit="1" customWidth="1"/>
    <col min="28" max="28" width="5.1796875" hidden="1" customWidth="1"/>
    <col min="29" max="31" width="8.54296875" hidden="1" customWidth="1"/>
    <col min="32" max="32" width="5.26953125" hidden="1" customWidth="1"/>
    <col min="33" max="33" width="8.54296875" hidden="1" customWidth="1"/>
    <col min="34" max="34" width="4.7265625" hidden="1" customWidth="1"/>
    <col min="35" max="35" width="11" bestFit="1" customWidth="1"/>
    <col min="36" max="36" width="5.1796875" hidden="1" customWidth="1"/>
    <col min="37" max="37" width="6" hidden="1" customWidth="1"/>
    <col min="38" max="38" width="5.1796875" hidden="1" customWidth="1"/>
    <col min="39" max="39" width="6.08984375" hidden="1" customWidth="1"/>
    <col min="40" max="40" width="5.26953125" hidden="1" customWidth="1"/>
    <col min="41" max="42" width="4.7265625" hidden="1" customWidth="1"/>
    <col min="43" max="43" width="17" bestFit="1" customWidth="1"/>
    <col min="44" max="44" width="7.1796875" hidden="1" customWidth="1"/>
    <col min="45" max="45" width="7.54296875" hidden="1" customWidth="1"/>
    <col min="46" max="47" width="6.54296875" hidden="1" customWidth="1"/>
    <col min="48" max="48" width="7.1796875" hidden="1" customWidth="1"/>
    <col min="49" max="49" width="7.54296875" hidden="1" customWidth="1"/>
    <col min="50" max="50" width="7.1796875" hidden="1" customWidth="1"/>
    <col min="51" max="51" width="15.36328125" bestFit="1" customWidth="1"/>
    <col min="52" max="52" width="10" bestFit="1" customWidth="1"/>
    <col min="53" max="53" width="9.81640625" bestFit="1" customWidth="1"/>
    <col min="54" max="54" width="12.7265625" bestFit="1" customWidth="1"/>
    <col min="55" max="55" width="11.36328125" bestFit="1" customWidth="1"/>
    <col min="56" max="58" width="9.54296875" bestFit="1" customWidth="1"/>
  </cols>
  <sheetData>
    <row r="1" spans="1:78">
      <c r="A1" s="275">
        <v>43525</v>
      </c>
      <c r="B1" s="276" t="s">
        <v>67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  <c r="BD1" s="277"/>
      <c r="BE1" s="277"/>
      <c r="BF1" s="277"/>
      <c r="BG1" s="277"/>
      <c r="BH1" s="277"/>
      <c r="BI1" s="277"/>
      <c r="BJ1" s="277"/>
      <c r="BK1" s="277"/>
      <c r="BL1" s="277"/>
      <c r="BM1" s="277"/>
    </row>
    <row r="2" spans="1:78" ht="15" thickBot="1">
      <c r="A2" s="275"/>
      <c r="B2" s="276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277"/>
      <c r="BG2" s="277"/>
      <c r="BH2" s="277"/>
      <c r="BI2" s="277"/>
      <c r="BJ2" s="277"/>
      <c r="BK2" s="277"/>
      <c r="BL2" s="277"/>
      <c r="BM2" s="277"/>
      <c r="BO2" s="1">
        <v>1</v>
      </c>
      <c r="BP2">
        <v>8</v>
      </c>
    </row>
    <row r="3" spans="1:78" ht="15" thickBot="1">
      <c r="A3" s="2">
        <f>DAY(DATE(YEAR(A1),MONTH(A1)+1,1)-1)</f>
        <v>31</v>
      </c>
      <c r="B3" s="3"/>
      <c r="C3" s="278" t="s">
        <v>0</v>
      </c>
      <c r="D3" s="279"/>
      <c r="E3" s="280" t="s">
        <v>1</v>
      </c>
      <c r="F3" s="281"/>
      <c r="G3" s="281"/>
      <c r="H3" s="281"/>
      <c r="I3" s="281"/>
      <c r="J3" s="281"/>
      <c r="K3" s="282"/>
      <c r="L3" s="4" t="s">
        <v>2</v>
      </c>
      <c r="M3" s="283" t="s">
        <v>3</v>
      </c>
      <c r="N3" s="284"/>
      <c r="O3" s="284"/>
      <c r="P3" s="284"/>
      <c r="Q3" s="284"/>
      <c r="R3" s="284"/>
      <c r="S3" s="284"/>
      <c r="T3" s="285" t="s">
        <v>4</v>
      </c>
      <c r="U3" s="288" t="s">
        <v>5</v>
      </c>
      <c r="V3" s="288"/>
      <c r="W3" s="288"/>
      <c r="X3" s="288"/>
      <c r="Y3" s="288"/>
      <c r="Z3" s="288"/>
      <c r="AA3" s="289"/>
      <c r="AB3" s="262" t="s">
        <v>6</v>
      </c>
      <c r="AC3" s="263"/>
      <c r="AD3" s="263"/>
      <c r="AE3" s="263"/>
      <c r="AF3" s="263"/>
      <c r="AG3" s="263"/>
      <c r="AH3" s="263"/>
      <c r="AI3" s="290" t="s">
        <v>7</v>
      </c>
      <c r="AJ3" s="263" t="s">
        <v>8</v>
      </c>
      <c r="AK3" s="263"/>
      <c r="AL3" s="263"/>
      <c r="AM3" s="263"/>
      <c r="AN3" s="263"/>
      <c r="AO3" s="263"/>
      <c r="AP3" s="263"/>
      <c r="AQ3" s="260" t="s">
        <v>9</v>
      </c>
      <c r="AR3" s="263" t="s">
        <v>10</v>
      </c>
      <c r="AS3" s="263"/>
      <c r="AT3" s="263"/>
      <c r="AU3" s="263"/>
      <c r="AV3" s="263"/>
      <c r="AW3" s="263"/>
      <c r="AX3" s="263"/>
      <c r="AY3" s="260" t="s">
        <v>11</v>
      </c>
      <c r="AZ3" s="262" t="s">
        <v>12</v>
      </c>
      <c r="BA3" s="263"/>
      <c r="BB3" s="263"/>
      <c r="BC3" s="263"/>
      <c r="BD3" s="263"/>
      <c r="BE3" s="263"/>
      <c r="BF3" s="264"/>
      <c r="BG3" s="265" t="s">
        <v>13</v>
      </c>
      <c r="BH3" s="266"/>
      <c r="BI3" s="266"/>
      <c r="BJ3" s="266"/>
      <c r="BK3" s="266"/>
      <c r="BL3" s="266"/>
      <c r="BM3" s="267"/>
      <c r="BO3">
        <v>1500</v>
      </c>
      <c r="BP3">
        <v>8</v>
      </c>
    </row>
    <row r="4" spans="1:78" ht="15" thickBot="1">
      <c r="B4" s="3"/>
      <c r="C4" s="245"/>
      <c r="D4" s="246"/>
      <c r="E4" s="245"/>
      <c r="F4" s="246"/>
      <c r="G4" s="246"/>
      <c r="H4" s="246"/>
      <c r="I4" s="246"/>
      <c r="J4" s="246"/>
      <c r="K4" s="247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86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91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61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61"/>
      <c r="AZ4" s="271" t="s">
        <v>14</v>
      </c>
      <c r="BA4" s="272"/>
      <c r="BB4" s="272"/>
      <c r="BC4" s="272"/>
      <c r="BD4" s="272"/>
      <c r="BE4" s="272"/>
      <c r="BF4" s="273"/>
      <c r="BG4" s="268"/>
      <c r="BH4" s="269"/>
      <c r="BI4" s="269"/>
      <c r="BJ4" s="269"/>
      <c r="BK4" s="269"/>
      <c r="BL4" s="269"/>
      <c r="BM4" s="270"/>
      <c r="BO4">
        <f>BO3+1000</f>
        <v>2500</v>
      </c>
      <c r="BP4">
        <v>2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99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92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61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61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 t="shared" ref="BO5:BO10" si="4">BO4+1000</f>
        <v>3500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1">
        <v>1.2999999999999999E-2</v>
      </c>
      <c r="F6" s="181">
        <v>8.0000000000000002E-3</v>
      </c>
      <c r="G6" s="181">
        <v>5.1999999999999998E-2</v>
      </c>
      <c r="H6" s="181">
        <v>0</v>
      </c>
      <c r="I6" s="181">
        <v>2E-3</v>
      </c>
      <c r="J6" s="181">
        <v>1E-3</v>
      </c>
      <c r="K6" s="181">
        <v>1.2E-2</v>
      </c>
      <c r="L6" s="24">
        <f t="shared" ref="L6:L29" ca="1" si="5">T6*6</f>
        <v>0</v>
      </c>
      <c r="M6" s="25">
        <f t="shared" ref="M6:S29" si="6">BG6</f>
        <v>0</v>
      </c>
      <c r="N6" s="26">
        <f t="shared" si="6"/>
        <v>0</v>
      </c>
      <c r="O6" s="26">
        <f t="shared" si="6"/>
        <v>0</v>
      </c>
      <c r="P6" s="26" t="e">
        <f t="shared" si="6"/>
        <v>#N/A</v>
      </c>
      <c r="Q6" s="26">
        <f t="shared" si="6"/>
        <v>0</v>
      </c>
      <c r="R6" s="26">
        <f t="shared" si="6"/>
        <v>0</v>
      </c>
      <c r="S6" s="27">
        <f t="shared" si="6"/>
        <v>0</v>
      </c>
      <c r="T6" s="187" t="str">
        <f t="shared" ref="T6:T29" ca="1" si="7">IFERROR(M6*M$4+N6*N$4+O6*O$4+P6*P$4+Q6*Q$4+R6*R$4+S6*S$4,"0")</f>
        <v>0</v>
      </c>
      <c r="U6" s="248">
        <v>1700</v>
      </c>
      <c r="V6" s="248">
        <v>1700</v>
      </c>
      <c r="W6" s="248">
        <v>1700</v>
      </c>
      <c r="X6" s="248">
        <v>1700</v>
      </c>
      <c r="Y6" s="248">
        <v>1700</v>
      </c>
      <c r="Z6" s="248">
        <v>1700</v>
      </c>
      <c r="AA6" s="248">
        <v>1700</v>
      </c>
      <c r="AB6" s="186">
        <f t="shared" ref="AB6:AH29" ca="1" si="8">M6*U6*AB$4</f>
        <v>0</v>
      </c>
      <c r="AC6" s="33">
        <f t="shared" ca="1" si="8"/>
        <v>0</v>
      </c>
      <c r="AD6" s="33">
        <f t="shared" ca="1" si="8"/>
        <v>0</v>
      </c>
      <c r="AE6" s="33" t="e">
        <f t="shared" ca="1" si="8"/>
        <v>#N/A</v>
      </c>
      <c r="AF6" s="33">
        <f t="shared" ca="1" si="8"/>
        <v>0</v>
      </c>
      <c r="AG6" s="33">
        <f t="shared" ca="1" si="8"/>
        <v>0</v>
      </c>
      <c r="AH6" s="34">
        <f t="shared" ca="1" si="8"/>
        <v>0</v>
      </c>
      <c r="AI6" s="35" t="str">
        <f t="shared" ref="AI6:AI29" ca="1" si="9">IFERROR(SUM(AB6:AH6),"")</f>
        <v/>
      </c>
      <c r="AJ6" s="32">
        <f t="shared" ref="AJ6:AP29" ca="1" si="10">M6*AJ$4*60/$L$4*E6</f>
        <v>0</v>
      </c>
      <c r="AK6" s="33">
        <f t="shared" ca="1" si="10"/>
        <v>0</v>
      </c>
      <c r="AL6" s="33">
        <f t="shared" ca="1" si="10"/>
        <v>0</v>
      </c>
      <c r="AM6" s="33" t="e">
        <f t="shared" ca="1" si="10"/>
        <v>#N/A</v>
      </c>
      <c r="AN6" s="33">
        <f t="shared" ca="1" si="10"/>
        <v>0</v>
      </c>
      <c r="AO6" s="33">
        <f t="shared" ca="1" si="10"/>
        <v>0</v>
      </c>
      <c r="AP6" s="34">
        <f t="shared" ca="1" si="10"/>
        <v>0</v>
      </c>
      <c r="AQ6" s="36" t="str">
        <f t="shared" ref="AQ6:AQ29" ca="1" si="11">IFERROR(SUM(AJ6:AP6),"")</f>
        <v/>
      </c>
      <c r="AR6" s="32" t="str">
        <f t="shared" ref="AR6:AY29" ca="1" si="12">IFERROR(AB6/AJ6,"")</f>
        <v/>
      </c>
      <c r="AS6" s="33" t="str">
        <f t="shared" ca="1" si="12"/>
        <v/>
      </c>
      <c r="AT6" s="33" t="str">
        <f t="shared" ca="1" si="12"/>
        <v/>
      </c>
      <c r="AU6" s="33" t="str">
        <f t="shared" ca="1" si="12"/>
        <v/>
      </c>
      <c r="AV6" s="33" t="str">
        <f t="shared" ca="1" si="12"/>
        <v/>
      </c>
      <c r="AW6" s="33" t="str">
        <f t="shared" ca="1" si="12"/>
        <v/>
      </c>
      <c r="AX6" s="34" t="str">
        <f t="shared" ca="1" si="12"/>
        <v/>
      </c>
      <c r="AY6" s="36" t="str">
        <f t="shared" ca="1" si="12"/>
        <v/>
      </c>
      <c r="AZ6" s="37">
        <f t="shared" ref="AZ6:BF29" si="13">IFERROR(U6/6/E6,"0")</f>
        <v>21794.871794871793</v>
      </c>
      <c r="BA6" s="37">
        <f t="shared" si="13"/>
        <v>35416.666666666664</v>
      </c>
      <c r="BB6" s="37">
        <f t="shared" si="13"/>
        <v>5448.7179487179483</v>
      </c>
      <c r="BC6" s="37" t="str">
        <f t="shared" si="13"/>
        <v>0</v>
      </c>
      <c r="BD6" s="37">
        <f t="shared" si="13"/>
        <v>141666.66666666666</v>
      </c>
      <c r="BE6" s="37">
        <f t="shared" si="13"/>
        <v>283333.33333333331</v>
      </c>
      <c r="BF6" s="37">
        <f t="shared" si="13"/>
        <v>23611.111111111109</v>
      </c>
      <c r="BG6" s="38">
        <f t="shared" ref="BG6:BM6" si="14">VLOOKUP(AZ6,$BO$2:$BP$10,2,TRUE)</f>
        <v>0</v>
      </c>
      <c r="BH6" s="38">
        <f t="shared" si="14"/>
        <v>0</v>
      </c>
      <c r="BI6" s="38">
        <f t="shared" si="14"/>
        <v>0</v>
      </c>
      <c r="BJ6" s="38" t="e">
        <f t="shared" si="14"/>
        <v>#N/A</v>
      </c>
      <c r="BK6" s="38">
        <f t="shared" si="14"/>
        <v>0</v>
      </c>
      <c r="BL6" s="38">
        <f t="shared" si="14"/>
        <v>0</v>
      </c>
      <c r="BM6" s="38">
        <f t="shared" si="14"/>
        <v>0</v>
      </c>
      <c r="BO6">
        <f t="shared" si="4"/>
        <v>4500</v>
      </c>
      <c r="BP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3.0000000000000001E-3</v>
      </c>
      <c r="F7" s="181">
        <v>1E-3</v>
      </c>
      <c r="G7" s="181">
        <v>0.05</v>
      </c>
      <c r="H7" s="181">
        <v>1E-3</v>
      </c>
      <c r="I7" s="181">
        <v>2E-3</v>
      </c>
      <c r="J7" s="181">
        <v>6.0000000000000001E-3</v>
      </c>
      <c r="K7" s="181">
        <v>1E-3</v>
      </c>
      <c r="L7" s="41">
        <f t="shared" ca="1" si="5"/>
        <v>0</v>
      </c>
      <c r="M7" s="42">
        <f t="shared" si="6"/>
        <v>0</v>
      </c>
      <c r="N7" s="43">
        <f t="shared" si="6"/>
        <v>0</v>
      </c>
      <c r="O7" s="43">
        <f t="shared" si="6"/>
        <v>0</v>
      </c>
      <c r="P7" s="43">
        <f t="shared" si="6"/>
        <v>0</v>
      </c>
      <c r="Q7" s="43">
        <f t="shared" si="6"/>
        <v>0</v>
      </c>
      <c r="R7" s="43">
        <f t="shared" si="6"/>
        <v>0</v>
      </c>
      <c r="S7" s="44">
        <f t="shared" si="6"/>
        <v>0</v>
      </c>
      <c r="T7" s="185">
        <f t="shared" ca="1" si="7"/>
        <v>0</v>
      </c>
      <c r="U7" s="249">
        <v>1700</v>
      </c>
      <c r="V7" s="249">
        <v>1700</v>
      </c>
      <c r="W7" s="249">
        <v>1700</v>
      </c>
      <c r="X7" s="249">
        <v>1700</v>
      </c>
      <c r="Y7" s="249">
        <v>1700</v>
      </c>
      <c r="Z7" s="249">
        <v>1700</v>
      </c>
      <c r="AA7" s="249">
        <v>1700</v>
      </c>
      <c r="AB7" s="184">
        <f t="shared" ca="1" si="8"/>
        <v>0</v>
      </c>
      <c r="AC7" s="50">
        <f t="shared" ca="1" si="8"/>
        <v>0</v>
      </c>
      <c r="AD7" s="50">
        <f t="shared" ca="1" si="8"/>
        <v>0</v>
      </c>
      <c r="AE7" s="50">
        <f t="shared" ca="1" si="8"/>
        <v>0</v>
      </c>
      <c r="AF7" s="50">
        <f t="shared" ca="1" si="8"/>
        <v>0</v>
      </c>
      <c r="AG7" s="50">
        <f t="shared" ca="1" si="8"/>
        <v>0</v>
      </c>
      <c r="AH7" s="51">
        <f t="shared" ca="1" si="8"/>
        <v>0</v>
      </c>
      <c r="AI7" s="35">
        <f t="shared" ca="1" si="9"/>
        <v>0</v>
      </c>
      <c r="AJ7" s="49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1">
        <f t="shared" ca="1" si="10"/>
        <v>0</v>
      </c>
      <c r="AQ7" s="36">
        <f t="shared" ca="1" si="11"/>
        <v>0</v>
      </c>
      <c r="AR7" s="49" t="str">
        <f t="shared" ca="1" si="12"/>
        <v/>
      </c>
      <c r="AS7" s="50" t="str">
        <f t="shared" ca="1" si="12"/>
        <v/>
      </c>
      <c r="AT7" s="50" t="str">
        <f t="shared" ca="1" si="12"/>
        <v/>
      </c>
      <c r="AU7" s="50" t="str">
        <f t="shared" ca="1" si="12"/>
        <v/>
      </c>
      <c r="AV7" s="50" t="str">
        <f t="shared" ca="1" si="12"/>
        <v/>
      </c>
      <c r="AW7" s="50" t="str">
        <f t="shared" ca="1" si="12"/>
        <v/>
      </c>
      <c r="AX7" s="51" t="str">
        <f t="shared" ca="1" si="12"/>
        <v/>
      </c>
      <c r="AY7" s="52" t="str">
        <f t="shared" ca="1" si="12"/>
        <v/>
      </c>
      <c r="AZ7" s="37">
        <f t="shared" si="13"/>
        <v>94444.444444444438</v>
      </c>
      <c r="BA7" s="37">
        <f t="shared" si="13"/>
        <v>283333.33333333331</v>
      </c>
      <c r="BB7" s="37">
        <f t="shared" si="13"/>
        <v>5666.6666666666661</v>
      </c>
      <c r="BC7" s="37">
        <f t="shared" si="13"/>
        <v>283333.33333333331</v>
      </c>
      <c r="BD7" s="37">
        <f t="shared" si="13"/>
        <v>141666.66666666666</v>
      </c>
      <c r="BE7" s="37">
        <f t="shared" si="13"/>
        <v>47222.222222222219</v>
      </c>
      <c r="BF7" s="37">
        <f t="shared" si="13"/>
        <v>283333.33333333331</v>
      </c>
      <c r="BG7" s="238"/>
      <c r="BH7" s="238"/>
      <c r="BI7" s="238"/>
      <c r="BJ7" s="238"/>
      <c r="BK7" s="238"/>
      <c r="BL7" s="238"/>
      <c r="BM7" s="238"/>
      <c r="BO7">
        <f t="shared" si="4"/>
        <v>5500</v>
      </c>
      <c r="BP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3.0000000000000001E-3</v>
      </c>
      <c r="F8" s="181">
        <v>0</v>
      </c>
      <c r="G8" s="181">
        <v>3.3000000000000002E-2</v>
      </c>
      <c r="H8" s="181">
        <v>0</v>
      </c>
      <c r="I8" s="181">
        <v>0</v>
      </c>
      <c r="J8" s="181">
        <v>6.0000000000000001E-3</v>
      </c>
      <c r="K8" s="181">
        <v>0</v>
      </c>
      <c r="L8" s="41">
        <f t="shared" ca="1" si="5"/>
        <v>0</v>
      </c>
      <c r="M8" s="42">
        <f t="shared" si="6"/>
        <v>0</v>
      </c>
      <c r="N8" s="43">
        <f t="shared" si="6"/>
        <v>0</v>
      </c>
      <c r="O8" s="43">
        <f t="shared" si="6"/>
        <v>0</v>
      </c>
      <c r="P8" s="43">
        <f t="shared" si="6"/>
        <v>0</v>
      </c>
      <c r="Q8" s="43">
        <f t="shared" si="6"/>
        <v>0</v>
      </c>
      <c r="R8" s="43">
        <f t="shared" si="6"/>
        <v>0</v>
      </c>
      <c r="S8" s="44">
        <f t="shared" si="6"/>
        <v>0</v>
      </c>
      <c r="T8" s="185">
        <f t="shared" ca="1" si="7"/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184">
        <f t="shared" ca="1" si="8"/>
        <v>0</v>
      </c>
      <c r="AC8" s="50">
        <f t="shared" ca="1" si="8"/>
        <v>0</v>
      </c>
      <c r="AD8" s="50">
        <f t="shared" ca="1" si="8"/>
        <v>0</v>
      </c>
      <c r="AE8" s="50">
        <f t="shared" ca="1" si="8"/>
        <v>0</v>
      </c>
      <c r="AF8" s="50">
        <f t="shared" ca="1" si="8"/>
        <v>0</v>
      </c>
      <c r="AG8" s="50">
        <f t="shared" ca="1" si="8"/>
        <v>0</v>
      </c>
      <c r="AH8" s="51">
        <f t="shared" ca="1" si="8"/>
        <v>0</v>
      </c>
      <c r="AI8" s="35">
        <f t="shared" ca="1" si="9"/>
        <v>0</v>
      </c>
      <c r="AJ8" s="49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1">
        <f t="shared" ca="1" si="10"/>
        <v>0</v>
      </c>
      <c r="AQ8" s="36">
        <f t="shared" ca="1" si="11"/>
        <v>0</v>
      </c>
      <c r="AR8" s="49" t="str">
        <f t="shared" ca="1" si="12"/>
        <v/>
      </c>
      <c r="AS8" s="50" t="str">
        <f t="shared" ca="1" si="12"/>
        <v/>
      </c>
      <c r="AT8" s="50" t="str">
        <f t="shared" ca="1" si="12"/>
        <v/>
      </c>
      <c r="AU8" s="50" t="str">
        <f t="shared" ca="1" si="12"/>
        <v/>
      </c>
      <c r="AV8" s="50" t="str">
        <f t="shared" ca="1" si="12"/>
        <v/>
      </c>
      <c r="AW8" s="50" t="str">
        <f t="shared" ca="1" si="12"/>
        <v/>
      </c>
      <c r="AX8" s="51" t="str">
        <f t="shared" ca="1" si="12"/>
        <v/>
      </c>
      <c r="AY8" s="52" t="str">
        <f t="shared" ca="1" si="12"/>
        <v/>
      </c>
      <c r="AZ8" s="37">
        <f t="shared" si="13"/>
        <v>0</v>
      </c>
      <c r="BA8" s="37" t="str">
        <f t="shared" si="13"/>
        <v>0</v>
      </c>
      <c r="BB8" s="37">
        <f t="shared" si="13"/>
        <v>0</v>
      </c>
      <c r="BC8" s="37" t="str">
        <f t="shared" si="13"/>
        <v>0</v>
      </c>
      <c r="BD8" s="37" t="str">
        <f t="shared" si="13"/>
        <v>0</v>
      </c>
      <c r="BE8" s="37">
        <f t="shared" si="13"/>
        <v>0</v>
      </c>
      <c r="BF8" s="37" t="str">
        <f t="shared" si="13"/>
        <v>0</v>
      </c>
      <c r="BG8" s="238"/>
      <c r="BH8" s="238"/>
      <c r="BI8" s="238"/>
      <c r="BJ8" s="238"/>
      <c r="BK8" s="238"/>
      <c r="BL8" s="238"/>
      <c r="BM8" s="238"/>
      <c r="BO8">
        <f t="shared" si="4"/>
        <v>6500</v>
      </c>
      <c r="BP8">
        <v>0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4.0000000000000001E-3</v>
      </c>
      <c r="F9" s="181">
        <v>0</v>
      </c>
      <c r="G9" s="181">
        <v>3.2000000000000001E-2</v>
      </c>
      <c r="H9" s="181">
        <v>0</v>
      </c>
      <c r="I9" s="181">
        <v>7.0000000000000001E-3</v>
      </c>
      <c r="J9" s="181">
        <v>2E-3</v>
      </c>
      <c r="K9" s="181">
        <v>1E-3</v>
      </c>
      <c r="L9" s="41">
        <f t="shared" ca="1" si="5"/>
        <v>0</v>
      </c>
      <c r="M9" s="42">
        <f t="shared" si="6"/>
        <v>0</v>
      </c>
      <c r="N9" s="43">
        <f t="shared" si="6"/>
        <v>0</v>
      </c>
      <c r="O9" s="43">
        <f t="shared" si="6"/>
        <v>0</v>
      </c>
      <c r="P9" s="43">
        <f t="shared" si="6"/>
        <v>0</v>
      </c>
      <c r="Q9" s="43">
        <f t="shared" si="6"/>
        <v>0</v>
      </c>
      <c r="R9" s="43">
        <f t="shared" si="6"/>
        <v>0</v>
      </c>
      <c r="S9" s="44">
        <f t="shared" si="6"/>
        <v>0</v>
      </c>
      <c r="T9" s="185">
        <f t="shared" ca="1" si="7"/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s="184">
        <f t="shared" ca="1" si="8"/>
        <v>0</v>
      </c>
      <c r="AC9" s="50">
        <f t="shared" ca="1" si="8"/>
        <v>0</v>
      </c>
      <c r="AD9" s="50">
        <f t="shared" ca="1" si="8"/>
        <v>0</v>
      </c>
      <c r="AE9" s="50">
        <f t="shared" ca="1" si="8"/>
        <v>0</v>
      </c>
      <c r="AF9" s="50">
        <f t="shared" ca="1" si="8"/>
        <v>0</v>
      </c>
      <c r="AG9" s="50">
        <f t="shared" ca="1" si="8"/>
        <v>0</v>
      </c>
      <c r="AH9" s="51">
        <f t="shared" ca="1" si="8"/>
        <v>0</v>
      </c>
      <c r="AI9" s="35">
        <f t="shared" ca="1" si="9"/>
        <v>0</v>
      </c>
      <c r="AJ9" s="49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1">
        <f t="shared" ca="1" si="10"/>
        <v>0</v>
      </c>
      <c r="AQ9" s="36">
        <f t="shared" ca="1" si="11"/>
        <v>0</v>
      </c>
      <c r="AR9" s="49" t="str">
        <f t="shared" ca="1" si="12"/>
        <v/>
      </c>
      <c r="AS9" s="50" t="str">
        <f t="shared" ca="1" si="12"/>
        <v/>
      </c>
      <c r="AT9" s="50" t="str">
        <f t="shared" ca="1" si="12"/>
        <v/>
      </c>
      <c r="AU9" s="50" t="str">
        <f t="shared" ca="1" si="12"/>
        <v/>
      </c>
      <c r="AV9" s="50" t="str">
        <f t="shared" ca="1" si="12"/>
        <v/>
      </c>
      <c r="AW9" s="50" t="str">
        <f t="shared" ca="1" si="12"/>
        <v/>
      </c>
      <c r="AX9" s="51" t="str">
        <f t="shared" ca="1" si="12"/>
        <v/>
      </c>
      <c r="AY9" s="52" t="str">
        <f t="shared" ca="1" si="12"/>
        <v/>
      </c>
      <c r="AZ9" s="37">
        <f t="shared" si="13"/>
        <v>0</v>
      </c>
      <c r="BA9" s="37" t="str">
        <f t="shared" si="13"/>
        <v>0</v>
      </c>
      <c r="BB9" s="37">
        <f t="shared" si="13"/>
        <v>0</v>
      </c>
      <c r="BC9" s="37" t="str">
        <f t="shared" si="13"/>
        <v>0</v>
      </c>
      <c r="BD9" s="37">
        <f t="shared" si="13"/>
        <v>0</v>
      </c>
      <c r="BE9" s="37">
        <f t="shared" si="13"/>
        <v>0</v>
      </c>
      <c r="BF9" s="37">
        <f t="shared" si="13"/>
        <v>0</v>
      </c>
      <c r="BG9" s="238"/>
      <c r="BH9" s="238"/>
      <c r="BI9" s="238"/>
      <c r="BJ9" s="238"/>
      <c r="BK9" s="238"/>
      <c r="BL9" s="238"/>
      <c r="BM9" s="238"/>
      <c r="BO9">
        <f t="shared" si="4"/>
        <v>7500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7.0000000000000001E-3</v>
      </c>
      <c r="F10" s="181">
        <v>0</v>
      </c>
      <c r="G10" s="181">
        <v>2.3E-2</v>
      </c>
      <c r="H10" s="181">
        <v>1E-3</v>
      </c>
      <c r="I10" s="181">
        <v>7.0000000000000001E-3</v>
      </c>
      <c r="J10" s="181">
        <v>0</v>
      </c>
      <c r="K10" s="181">
        <v>6.0000000000000001E-3</v>
      </c>
      <c r="L10" s="41">
        <f t="shared" ca="1" si="5"/>
        <v>0</v>
      </c>
      <c r="M10" s="42">
        <f t="shared" si="6"/>
        <v>0</v>
      </c>
      <c r="N10" s="43">
        <f t="shared" si="6"/>
        <v>0</v>
      </c>
      <c r="O10" s="43">
        <f t="shared" si="6"/>
        <v>0</v>
      </c>
      <c r="P10" s="43">
        <f t="shared" si="6"/>
        <v>0</v>
      </c>
      <c r="Q10" s="43">
        <f t="shared" si="6"/>
        <v>0</v>
      </c>
      <c r="R10" s="43">
        <f t="shared" si="6"/>
        <v>0</v>
      </c>
      <c r="S10" s="44">
        <f t="shared" si="6"/>
        <v>0</v>
      </c>
      <c r="T10" s="185">
        <f t="shared" ca="1" si="7"/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s="184">
        <f t="shared" ca="1" si="8"/>
        <v>0</v>
      </c>
      <c r="AC10" s="50">
        <f t="shared" ca="1" si="8"/>
        <v>0</v>
      </c>
      <c r="AD10" s="50">
        <f t="shared" ca="1" si="8"/>
        <v>0</v>
      </c>
      <c r="AE10" s="50">
        <f t="shared" ca="1" si="8"/>
        <v>0</v>
      </c>
      <c r="AF10" s="50">
        <f t="shared" ca="1" si="8"/>
        <v>0</v>
      </c>
      <c r="AG10" s="50">
        <f t="shared" ca="1" si="8"/>
        <v>0</v>
      </c>
      <c r="AH10" s="51">
        <f t="shared" ca="1" si="8"/>
        <v>0</v>
      </c>
      <c r="AI10" s="35">
        <f t="shared" ca="1" si="9"/>
        <v>0</v>
      </c>
      <c r="AJ10" s="49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1">
        <f t="shared" ca="1" si="10"/>
        <v>0</v>
      </c>
      <c r="AQ10" s="36">
        <f t="shared" ca="1" si="11"/>
        <v>0</v>
      </c>
      <c r="AR10" s="49" t="str">
        <f t="shared" ca="1" si="12"/>
        <v/>
      </c>
      <c r="AS10" s="50" t="str">
        <f t="shared" ca="1" si="12"/>
        <v/>
      </c>
      <c r="AT10" s="50" t="str">
        <f t="shared" ca="1" si="12"/>
        <v/>
      </c>
      <c r="AU10" s="50" t="str">
        <f t="shared" ca="1" si="12"/>
        <v/>
      </c>
      <c r="AV10" s="50" t="str">
        <f t="shared" ca="1" si="12"/>
        <v/>
      </c>
      <c r="AW10" s="50" t="str">
        <f t="shared" ca="1" si="12"/>
        <v/>
      </c>
      <c r="AX10" s="51" t="str">
        <f t="shared" ca="1" si="12"/>
        <v/>
      </c>
      <c r="AY10" s="52" t="str">
        <f t="shared" ca="1" si="12"/>
        <v/>
      </c>
      <c r="AZ10" s="37">
        <f t="shared" si="13"/>
        <v>0</v>
      </c>
      <c r="BA10" s="37" t="str">
        <f t="shared" si="13"/>
        <v>0</v>
      </c>
      <c r="BB10" s="37">
        <f t="shared" si="13"/>
        <v>0</v>
      </c>
      <c r="BC10" s="37">
        <f t="shared" si="13"/>
        <v>0</v>
      </c>
      <c r="BD10" s="37">
        <f t="shared" si="13"/>
        <v>0</v>
      </c>
      <c r="BE10" s="37" t="str">
        <f t="shared" si="13"/>
        <v>0</v>
      </c>
      <c r="BF10" s="37">
        <f t="shared" si="13"/>
        <v>0</v>
      </c>
      <c r="BG10" s="238"/>
      <c r="BH10" s="238"/>
      <c r="BI10" s="238"/>
      <c r="BJ10" s="238"/>
      <c r="BK10" s="238"/>
      <c r="BL10" s="238"/>
      <c r="BM10" s="238"/>
      <c r="BO10">
        <f t="shared" si="4"/>
        <v>8500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4.0000000000000001E-3</v>
      </c>
      <c r="F11" s="181">
        <v>1E-3</v>
      </c>
      <c r="G11" s="181">
        <v>3.0000000000000001E-3</v>
      </c>
      <c r="H11" s="181">
        <v>2E-3</v>
      </c>
      <c r="I11" s="181">
        <v>0</v>
      </c>
      <c r="J11" s="181">
        <v>3.0000000000000001E-3</v>
      </c>
      <c r="K11" s="181">
        <v>2.7E-2</v>
      </c>
      <c r="L11" s="41">
        <f t="shared" ca="1" si="5"/>
        <v>0</v>
      </c>
      <c r="M11" s="42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4">
        <f t="shared" si="6"/>
        <v>0</v>
      </c>
      <c r="T11" s="185">
        <f t="shared" ca="1" si="7"/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s="184">
        <f t="shared" ca="1" si="8"/>
        <v>0</v>
      </c>
      <c r="AC11" s="50">
        <f t="shared" ca="1" si="8"/>
        <v>0</v>
      </c>
      <c r="AD11" s="50">
        <f t="shared" ca="1" si="8"/>
        <v>0</v>
      </c>
      <c r="AE11" s="50">
        <f t="shared" ca="1" si="8"/>
        <v>0</v>
      </c>
      <c r="AF11" s="50">
        <f t="shared" ca="1" si="8"/>
        <v>0</v>
      </c>
      <c r="AG11" s="50">
        <f t="shared" ca="1" si="8"/>
        <v>0</v>
      </c>
      <c r="AH11" s="51">
        <f t="shared" ca="1" si="8"/>
        <v>0</v>
      </c>
      <c r="AI11" s="35">
        <f t="shared" ca="1" si="9"/>
        <v>0</v>
      </c>
      <c r="AJ11" s="49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1">
        <f t="shared" ca="1" si="10"/>
        <v>0</v>
      </c>
      <c r="AQ11" s="36">
        <f t="shared" ca="1" si="11"/>
        <v>0</v>
      </c>
      <c r="AR11" s="49" t="str">
        <f t="shared" ca="1" si="12"/>
        <v/>
      </c>
      <c r="AS11" s="50" t="str">
        <f t="shared" ca="1" si="12"/>
        <v/>
      </c>
      <c r="AT11" s="50" t="str">
        <f t="shared" ca="1" si="12"/>
        <v/>
      </c>
      <c r="AU11" s="50" t="str">
        <f t="shared" ca="1" si="12"/>
        <v/>
      </c>
      <c r="AV11" s="50" t="str">
        <f t="shared" ca="1" si="12"/>
        <v/>
      </c>
      <c r="AW11" s="50" t="str">
        <f t="shared" ca="1" si="12"/>
        <v/>
      </c>
      <c r="AX11" s="51" t="str">
        <f t="shared" ca="1" si="12"/>
        <v/>
      </c>
      <c r="AY11" s="52" t="str">
        <f t="shared" ca="1" si="12"/>
        <v/>
      </c>
      <c r="AZ11" s="37">
        <f t="shared" si="13"/>
        <v>0</v>
      </c>
      <c r="BA11" s="37">
        <f t="shared" si="13"/>
        <v>0</v>
      </c>
      <c r="BB11" s="37">
        <f t="shared" si="13"/>
        <v>0</v>
      </c>
      <c r="BC11" s="37">
        <f t="shared" si="13"/>
        <v>0</v>
      </c>
      <c r="BD11" s="37" t="str">
        <f t="shared" si="13"/>
        <v>0</v>
      </c>
      <c r="BE11" s="37">
        <f t="shared" si="13"/>
        <v>0</v>
      </c>
      <c r="BF11" s="37">
        <f t="shared" si="13"/>
        <v>0</v>
      </c>
      <c r="BG11" s="238"/>
      <c r="BH11" s="238"/>
      <c r="BI11" s="238"/>
      <c r="BJ11" s="238"/>
      <c r="BK11" s="238"/>
      <c r="BL11" s="238"/>
      <c r="BM11" s="238"/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1E-3</v>
      </c>
      <c r="F12" s="181">
        <v>0</v>
      </c>
      <c r="G12" s="181">
        <v>0</v>
      </c>
      <c r="H12" s="181">
        <v>1E-3</v>
      </c>
      <c r="I12" s="181">
        <v>2E-3</v>
      </c>
      <c r="J12" s="181">
        <v>1E-3</v>
      </c>
      <c r="K12" s="181">
        <v>1E-3</v>
      </c>
      <c r="L12" s="41">
        <f t="shared" ca="1" si="5"/>
        <v>0</v>
      </c>
      <c r="M12" s="42">
        <f t="shared" si="6"/>
        <v>0</v>
      </c>
      <c r="N12" s="43">
        <f t="shared" si="6"/>
        <v>0</v>
      </c>
      <c r="O12" s="43">
        <f t="shared" si="6"/>
        <v>0</v>
      </c>
      <c r="P12" s="43">
        <f t="shared" si="6"/>
        <v>0</v>
      </c>
      <c r="Q12" s="43">
        <f t="shared" si="6"/>
        <v>0</v>
      </c>
      <c r="R12" s="43">
        <f t="shared" si="6"/>
        <v>0</v>
      </c>
      <c r="S12" s="44">
        <f t="shared" si="6"/>
        <v>0</v>
      </c>
      <c r="T12" s="185">
        <f t="shared" ca="1" si="7"/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s="184">
        <f t="shared" ca="1" si="8"/>
        <v>0</v>
      </c>
      <c r="AC12" s="50">
        <f t="shared" ca="1" si="8"/>
        <v>0</v>
      </c>
      <c r="AD12" s="50">
        <f t="shared" ca="1" si="8"/>
        <v>0</v>
      </c>
      <c r="AE12" s="50">
        <f t="shared" ca="1" si="8"/>
        <v>0</v>
      </c>
      <c r="AF12" s="50">
        <f t="shared" ca="1" si="8"/>
        <v>0</v>
      </c>
      <c r="AG12" s="50">
        <f t="shared" ca="1" si="8"/>
        <v>0</v>
      </c>
      <c r="AH12" s="51">
        <f t="shared" ca="1" si="8"/>
        <v>0</v>
      </c>
      <c r="AI12" s="35">
        <f t="shared" ca="1" si="9"/>
        <v>0</v>
      </c>
      <c r="AJ12" s="49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1">
        <f t="shared" ca="1" si="10"/>
        <v>0</v>
      </c>
      <c r="AQ12" s="36">
        <f t="shared" ca="1" si="11"/>
        <v>0</v>
      </c>
      <c r="AR12" s="49" t="str">
        <f t="shared" ca="1" si="12"/>
        <v/>
      </c>
      <c r="AS12" s="50" t="str">
        <f t="shared" ca="1" si="12"/>
        <v/>
      </c>
      <c r="AT12" s="50" t="str">
        <f t="shared" ca="1" si="12"/>
        <v/>
      </c>
      <c r="AU12" s="50" t="str">
        <f t="shared" ca="1" si="12"/>
        <v/>
      </c>
      <c r="AV12" s="50" t="str">
        <f t="shared" ca="1" si="12"/>
        <v/>
      </c>
      <c r="AW12" s="50" t="str">
        <f t="shared" ca="1" si="12"/>
        <v/>
      </c>
      <c r="AX12" s="51" t="str">
        <f t="shared" ca="1" si="12"/>
        <v/>
      </c>
      <c r="AY12" s="52" t="str">
        <f t="shared" ca="1" si="12"/>
        <v/>
      </c>
      <c r="AZ12" s="37">
        <f t="shared" si="13"/>
        <v>0</v>
      </c>
      <c r="BA12" s="37" t="str">
        <f t="shared" si="13"/>
        <v>0</v>
      </c>
      <c r="BB12" s="37" t="str">
        <f t="shared" si="13"/>
        <v>0</v>
      </c>
      <c r="BC12" s="37">
        <f t="shared" si="13"/>
        <v>0</v>
      </c>
      <c r="BD12" s="37">
        <f t="shared" si="13"/>
        <v>0</v>
      </c>
      <c r="BE12" s="37">
        <f t="shared" si="13"/>
        <v>0</v>
      </c>
      <c r="BF12" s="37">
        <f t="shared" si="13"/>
        <v>0</v>
      </c>
      <c r="BG12" s="238"/>
      <c r="BH12" s="238"/>
      <c r="BI12" s="238"/>
      <c r="BJ12" s="238"/>
      <c r="BK12" s="238"/>
      <c r="BL12" s="238"/>
      <c r="BM12" s="2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0</v>
      </c>
      <c r="F13" s="181">
        <v>0</v>
      </c>
      <c r="G13" s="181">
        <v>1E-3</v>
      </c>
      <c r="H13" s="181">
        <v>2E-3</v>
      </c>
      <c r="I13" s="181">
        <v>4.0000000000000001E-3</v>
      </c>
      <c r="J13" s="181">
        <v>0</v>
      </c>
      <c r="K13" s="181">
        <v>2E-3</v>
      </c>
      <c r="L13" s="41">
        <f t="shared" ca="1" si="5"/>
        <v>0</v>
      </c>
      <c r="M13" s="42" t="str">
        <f t="shared" si="6"/>
        <v/>
      </c>
      <c r="N13" s="43" t="str">
        <f t="shared" si="6"/>
        <v/>
      </c>
      <c r="O13" s="43">
        <f t="shared" si="6"/>
        <v>0</v>
      </c>
      <c r="P13" s="43">
        <f t="shared" si="6"/>
        <v>0</v>
      </c>
      <c r="Q13" s="43">
        <f t="shared" si="6"/>
        <v>0</v>
      </c>
      <c r="R13" s="43" t="str">
        <f t="shared" si="6"/>
        <v/>
      </c>
      <c r="S13" s="44">
        <f t="shared" si="6"/>
        <v>0</v>
      </c>
      <c r="T13" s="185" t="str">
        <f t="shared" ca="1" si="7"/>
        <v>0</v>
      </c>
      <c r="U13" s="46">
        <v>1190</v>
      </c>
      <c r="V13" s="46">
        <v>1190</v>
      </c>
      <c r="W13" s="46">
        <v>1190</v>
      </c>
      <c r="X13" s="46">
        <v>1190</v>
      </c>
      <c r="Y13" s="46">
        <v>1190</v>
      </c>
      <c r="Z13" s="46">
        <v>1190</v>
      </c>
      <c r="AA13" s="46">
        <v>1190</v>
      </c>
      <c r="AB13" s="184" t="e">
        <f t="shared" ca="1" si="8"/>
        <v>#VALUE!</v>
      </c>
      <c r="AC13" s="50" t="e">
        <f t="shared" ca="1" si="8"/>
        <v>#VALUE!</v>
      </c>
      <c r="AD13" s="50">
        <f t="shared" ca="1" si="8"/>
        <v>0</v>
      </c>
      <c r="AE13" s="50">
        <f t="shared" ca="1" si="8"/>
        <v>0</v>
      </c>
      <c r="AF13" s="50">
        <f t="shared" ca="1" si="8"/>
        <v>0</v>
      </c>
      <c r="AG13" s="50" t="e">
        <f t="shared" ca="1" si="8"/>
        <v>#VALUE!</v>
      </c>
      <c r="AH13" s="51">
        <f t="shared" ca="1" si="8"/>
        <v>0</v>
      </c>
      <c r="AI13" s="35" t="str">
        <f t="shared" ca="1" si="9"/>
        <v/>
      </c>
      <c r="AJ13" s="49" t="e">
        <f t="shared" ca="1" si="10"/>
        <v>#VALUE!</v>
      </c>
      <c r="AK13" s="50" t="e">
        <f t="shared" ca="1" si="10"/>
        <v>#VALUE!</v>
      </c>
      <c r="AL13" s="50">
        <f t="shared" ca="1" si="10"/>
        <v>0</v>
      </c>
      <c r="AM13" s="50">
        <f t="shared" ca="1" si="10"/>
        <v>0</v>
      </c>
      <c r="AN13" s="50">
        <f t="shared" ca="1" si="10"/>
        <v>0</v>
      </c>
      <c r="AO13" s="50" t="e">
        <f t="shared" ca="1" si="10"/>
        <v>#VALUE!</v>
      </c>
      <c r="AP13" s="51">
        <f t="shared" ca="1" si="10"/>
        <v>0</v>
      </c>
      <c r="AQ13" s="36" t="str">
        <f t="shared" ca="1" si="11"/>
        <v/>
      </c>
      <c r="AR13" s="49" t="str">
        <f t="shared" ca="1" si="12"/>
        <v/>
      </c>
      <c r="AS13" s="50" t="str">
        <f t="shared" ca="1" si="12"/>
        <v/>
      </c>
      <c r="AT13" s="50" t="str">
        <f t="shared" ca="1" si="12"/>
        <v/>
      </c>
      <c r="AU13" s="50" t="str">
        <f t="shared" ca="1" si="12"/>
        <v/>
      </c>
      <c r="AV13" s="50" t="str">
        <f t="shared" ca="1" si="12"/>
        <v/>
      </c>
      <c r="AW13" s="50" t="str">
        <f t="shared" ca="1" si="12"/>
        <v/>
      </c>
      <c r="AX13" s="51" t="str">
        <f t="shared" ca="1" si="12"/>
        <v/>
      </c>
      <c r="AY13" s="52" t="str">
        <f t="shared" ca="1" si="12"/>
        <v/>
      </c>
      <c r="AZ13" s="37" t="str">
        <f t="shared" si="13"/>
        <v>0</v>
      </c>
      <c r="BA13" s="37" t="str">
        <f t="shared" si="13"/>
        <v>0</v>
      </c>
      <c r="BB13" s="37">
        <f t="shared" si="13"/>
        <v>198333.33333333334</v>
      </c>
      <c r="BC13" s="37">
        <f t="shared" si="13"/>
        <v>99166.666666666672</v>
      </c>
      <c r="BD13" s="37">
        <f t="shared" si="13"/>
        <v>49583.333333333336</v>
      </c>
      <c r="BE13" s="37" t="str">
        <f t="shared" si="13"/>
        <v>0</v>
      </c>
      <c r="BF13" s="37">
        <f t="shared" si="13"/>
        <v>99166.666666666672</v>
      </c>
      <c r="BG13" s="38" t="str">
        <f>IFERROR(VLOOKUP(AZ13,$BO$2:$BP$10,2,TRUE),"")</f>
        <v/>
      </c>
      <c r="BH13" s="38" t="str">
        <f t="shared" ref="BH13:BM29" si="15">IFERROR(VLOOKUP(BA13,$BO$2:$BP$10,2,TRUE),"")</f>
        <v/>
      </c>
      <c r="BI13" s="38">
        <f t="shared" si="15"/>
        <v>0</v>
      </c>
      <c r="BJ13" s="38">
        <f t="shared" si="15"/>
        <v>0</v>
      </c>
      <c r="BK13" s="38">
        <f t="shared" si="15"/>
        <v>0</v>
      </c>
      <c r="BL13" s="38" t="str">
        <f t="shared" si="15"/>
        <v/>
      </c>
      <c r="BM13" s="38">
        <f t="shared" si="15"/>
        <v>0</v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2E-3</v>
      </c>
      <c r="F14" s="181">
        <v>3.6999999999999998E-2</v>
      </c>
      <c r="G14" s="181">
        <v>0</v>
      </c>
      <c r="H14" s="181">
        <v>4.0000000000000001E-3</v>
      </c>
      <c r="I14" s="181">
        <v>2.3E-2</v>
      </c>
      <c r="J14" s="181">
        <v>1E-3</v>
      </c>
      <c r="K14" s="181">
        <v>1E-3</v>
      </c>
      <c r="L14" s="41">
        <f t="shared" ca="1" si="5"/>
        <v>0</v>
      </c>
      <c r="M14" s="42">
        <f t="shared" si="6"/>
        <v>0</v>
      </c>
      <c r="N14" s="43">
        <f t="shared" si="6"/>
        <v>0</v>
      </c>
      <c r="O14" s="43" t="str">
        <f t="shared" si="6"/>
        <v/>
      </c>
      <c r="P14" s="43">
        <f t="shared" si="6"/>
        <v>0</v>
      </c>
      <c r="Q14" s="43">
        <f t="shared" si="6"/>
        <v>0</v>
      </c>
      <c r="R14" s="43">
        <f t="shared" si="6"/>
        <v>0</v>
      </c>
      <c r="S14" s="44">
        <f t="shared" si="6"/>
        <v>0</v>
      </c>
      <c r="T14" s="185" t="str">
        <f t="shared" ca="1" si="7"/>
        <v>0</v>
      </c>
      <c r="U14" s="46">
        <v>1190</v>
      </c>
      <c r="V14" s="46">
        <v>1190</v>
      </c>
      <c r="W14" s="46">
        <v>1190</v>
      </c>
      <c r="X14" s="46">
        <v>1190</v>
      </c>
      <c r="Y14" s="46">
        <v>1190</v>
      </c>
      <c r="Z14" s="46">
        <v>1190</v>
      </c>
      <c r="AA14" s="46">
        <v>1190</v>
      </c>
      <c r="AB14" s="184">
        <f t="shared" ca="1" si="8"/>
        <v>0</v>
      </c>
      <c r="AC14" s="50">
        <f t="shared" ca="1" si="8"/>
        <v>0</v>
      </c>
      <c r="AD14" s="50" t="e">
        <f t="shared" ca="1" si="8"/>
        <v>#VALUE!</v>
      </c>
      <c r="AE14" s="50">
        <f t="shared" ca="1" si="8"/>
        <v>0</v>
      </c>
      <c r="AF14" s="50">
        <f t="shared" ca="1" si="8"/>
        <v>0</v>
      </c>
      <c r="AG14" s="50">
        <f t="shared" ca="1" si="8"/>
        <v>0</v>
      </c>
      <c r="AH14" s="51">
        <f t="shared" ca="1" si="8"/>
        <v>0</v>
      </c>
      <c r="AI14" s="35" t="str">
        <f t="shared" ca="1" si="9"/>
        <v/>
      </c>
      <c r="AJ14" s="49">
        <f t="shared" ca="1" si="10"/>
        <v>0</v>
      </c>
      <c r="AK14" s="50">
        <f t="shared" ca="1" si="10"/>
        <v>0</v>
      </c>
      <c r="AL14" s="50" t="e">
        <f t="shared" ca="1" si="10"/>
        <v>#VALUE!</v>
      </c>
      <c r="AM14" s="50">
        <f t="shared" ca="1" si="10"/>
        <v>0</v>
      </c>
      <c r="AN14" s="50">
        <f t="shared" ca="1" si="10"/>
        <v>0</v>
      </c>
      <c r="AO14" s="50">
        <f t="shared" ca="1" si="10"/>
        <v>0</v>
      </c>
      <c r="AP14" s="51">
        <f t="shared" ca="1" si="10"/>
        <v>0</v>
      </c>
      <c r="AQ14" s="36" t="str">
        <f t="shared" ca="1" si="11"/>
        <v/>
      </c>
      <c r="AR14" s="49" t="str">
        <f t="shared" ca="1" si="12"/>
        <v/>
      </c>
      <c r="AS14" s="50" t="str">
        <f t="shared" ca="1" si="12"/>
        <v/>
      </c>
      <c r="AT14" s="50" t="str">
        <f t="shared" ca="1" si="12"/>
        <v/>
      </c>
      <c r="AU14" s="50" t="str">
        <f t="shared" ca="1" si="12"/>
        <v/>
      </c>
      <c r="AV14" s="50" t="str">
        <f t="shared" ca="1" si="12"/>
        <v/>
      </c>
      <c r="AW14" s="50" t="str">
        <f t="shared" ca="1" si="12"/>
        <v/>
      </c>
      <c r="AX14" s="51" t="str">
        <f t="shared" ca="1" si="12"/>
        <v/>
      </c>
      <c r="AY14" s="52" t="str">
        <f t="shared" ca="1" si="12"/>
        <v/>
      </c>
      <c r="AZ14" s="37">
        <f t="shared" si="13"/>
        <v>99166.666666666672</v>
      </c>
      <c r="BA14" s="37">
        <f t="shared" si="13"/>
        <v>5360.3603603603606</v>
      </c>
      <c r="BB14" s="37" t="str">
        <f t="shared" si="13"/>
        <v>0</v>
      </c>
      <c r="BC14" s="37">
        <f t="shared" si="13"/>
        <v>49583.333333333336</v>
      </c>
      <c r="BD14" s="37">
        <f t="shared" si="13"/>
        <v>8623.188405797102</v>
      </c>
      <c r="BE14" s="37">
        <f t="shared" si="13"/>
        <v>198333.33333333334</v>
      </c>
      <c r="BF14" s="37">
        <f t="shared" si="13"/>
        <v>198333.33333333334</v>
      </c>
      <c r="BG14" s="38">
        <f t="shared" ref="BG14:BG29" si="16">IFERROR(VLOOKUP(AZ14,$BO$2:$BP$10,2,TRUE),"")</f>
        <v>0</v>
      </c>
      <c r="BH14" s="38">
        <f t="shared" si="15"/>
        <v>0</v>
      </c>
      <c r="BI14" s="38" t="str">
        <f t="shared" si="15"/>
        <v/>
      </c>
      <c r="BJ14" s="38">
        <f t="shared" si="15"/>
        <v>0</v>
      </c>
      <c r="BK14" s="38">
        <f t="shared" si="15"/>
        <v>0</v>
      </c>
      <c r="BL14" s="38">
        <f t="shared" si="15"/>
        <v>0</v>
      </c>
      <c r="BM14" s="38">
        <f t="shared" si="15"/>
        <v>0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4.0000000000000001E-3</v>
      </c>
      <c r="F15" s="181">
        <v>5.0000000000000001E-3</v>
      </c>
      <c r="G15" s="181">
        <v>0</v>
      </c>
      <c r="H15" s="181">
        <v>2E-3</v>
      </c>
      <c r="I15" s="181">
        <v>0</v>
      </c>
      <c r="J15" s="181">
        <v>0</v>
      </c>
      <c r="K15" s="181">
        <v>0</v>
      </c>
      <c r="L15" s="41">
        <f t="shared" ca="1" si="5"/>
        <v>0</v>
      </c>
      <c r="M15" s="42">
        <f t="shared" si="6"/>
        <v>0</v>
      </c>
      <c r="N15" s="43">
        <f t="shared" si="6"/>
        <v>0</v>
      </c>
      <c r="O15" s="43" t="str">
        <f t="shared" si="6"/>
        <v/>
      </c>
      <c r="P15" s="43">
        <f t="shared" si="6"/>
        <v>0</v>
      </c>
      <c r="Q15" s="43" t="str">
        <f t="shared" si="6"/>
        <v/>
      </c>
      <c r="R15" s="43" t="str">
        <f t="shared" si="6"/>
        <v/>
      </c>
      <c r="S15" s="44" t="str">
        <f t="shared" si="6"/>
        <v/>
      </c>
      <c r="T15" s="185" t="str">
        <f t="shared" ca="1" si="7"/>
        <v>0</v>
      </c>
      <c r="U15" s="46">
        <v>1190</v>
      </c>
      <c r="V15" s="46">
        <v>1190</v>
      </c>
      <c r="W15" s="46">
        <v>1190</v>
      </c>
      <c r="X15" s="46">
        <v>1190</v>
      </c>
      <c r="Y15" s="46">
        <v>1190</v>
      </c>
      <c r="Z15" s="46">
        <v>1190</v>
      </c>
      <c r="AA15" s="46">
        <v>1190</v>
      </c>
      <c r="AB15" s="184">
        <f t="shared" ca="1" si="8"/>
        <v>0</v>
      </c>
      <c r="AC15" s="50">
        <f t="shared" ca="1" si="8"/>
        <v>0</v>
      </c>
      <c r="AD15" s="50" t="e">
        <f t="shared" ca="1" si="8"/>
        <v>#VALUE!</v>
      </c>
      <c r="AE15" s="50">
        <f t="shared" ca="1" si="8"/>
        <v>0</v>
      </c>
      <c r="AF15" s="50" t="e">
        <f t="shared" ca="1" si="8"/>
        <v>#VALUE!</v>
      </c>
      <c r="AG15" s="50" t="e">
        <f t="shared" ca="1" si="8"/>
        <v>#VALUE!</v>
      </c>
      <c r="AH15" s="51" t="e">
        <f t="shared" ca="1" si="8"/>
        <v>#VALUE!</v>
      </c>
      <c r="AI15" s="35" t="str">
        <f t="shared" ca="1" si="9"/>
        <v/>
      </c>
      <c r="AJ15" s="49">
        <f t="shared" ca="1" si="10"/>
        <v>0</v>
      </c>
      <c r="AK15" s="50">
        <f t="shared" ca="1" si="10"/>
        <v>0</v>
      </c>
      <c r="AL15" s="50" t="e">
        <f t="shared" ca="1" si="10"/>
        <v>#VALUE!</v>
      </c>
      <c r="AM15" s="50">
        <f t="shared" ca="1" si="10"/>
        <v>0</v>
      </c>
      <c r="AN15" s="50" t="e">
        <f t="shared" ca="1" si="10"/>
        <v>#VALUE!</v>
      </c>
      <c r="AO15" s="50" t="e">
        <f t="shared" ca="1" si="10"/>
        <v>#VALUE!</v>
      </c>
      <c r="AP15" s="51" t="e">
        <f t="shared" ca="1" si="10"/>
        <v>#VALUE!</v>
      </c>
      <c r="AQ15" s="36" t="str">
        <f t="shared" ca="1" si="11"/>
        <v/>
      </c>
      <c r="AR15" s="49" t="str">
        <f t="shared" ca="1" si="12"/>
        <v/>
      </c>
      <c r="AS15" s="50" t="str">
        <f t="shared" ca="1" si="12"/>
        <v/>
      </c>
      <c r="AT15" s="50" t="str">
        <f t="shared" ca="1" si="12"/>
        <v/>
      </c>
      <c r="AU15" s="50" t="str">
        <f t="shared" ca="1" si="12"/>
        <v/>
      </c>
      <c r="AV15" s="50" t="str">
        <f t="shared" ca="1" si="12"/>
        <v/>
      </c>
      <c r="AW15" s="50" t="str">
        <f t="shared" ca="1" si="12"/>
        <v/>
      </c>
      <c r="AX15" s="51" t="str">
        <f t="shared" ca="1" si="12"/>
        <v/>
      </c>
      <c r="AY15" s="52" t="str">
        <f t="shared" ca="1" si="12"/>
        <v/>
      </c>
      <c r="AZ15" s="37">
        <f t="shared" si="13"/>
        <v>49583.333333333336</v>
      </c>
      <c r="BA15" s="37">
        <f t="shared" si="13"/>
        <v>39666.666666666664</v>
      </c>
      <c r="BB15" s="37" t="str">
        <f t="shared" si="13"/>
        <v>0</v>
      </c>
      <c r="BC15" s="37">
        <f t="shared" si="13"/>
        <v>99166.666666666672</v>
      </c>
      <c r="BD15" s="37" t="str">
        <f t="shared" si="13"/>
        <v>0</v>
      </c>
      <c r="BE15" s="37" t="str">
        <f t="shared" si="13"/>
        <v>0</v>
      </c>
      <c r="BF15" s="37" t="str">
        <f t="shared" si="13"/>
        <v>0</v>
      </c>
      <c r="BG15" s="38">
        <f t="shared" si="16"/>
        <v>0</v>
      </c>
      <c r="BH15" s="38">
        <f t="shared" si="15"/>
        <v>0</v>
      </c>
      <c r="BI15" s="38" t="str">
        <f t="shared" si="15"/>
        <v/>
      </c>
      <c r="BJ15" s="38">
        <f t="shared" si="15"/>
        <v>0</v>
      </c>
      <c r="BK15" s="38" t="str">
        <f t="shared" si="15"/>
        <v/>
      </c>
      <c r="BL15" s="38" t="str">
        <f t="shared" si="15"/>
        <v/>
      </c>
      <c r="BM15" s="38" t="str">
        <f t="shared" si="15"/>
        <v/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0</v>
      </c>
      <c r="F16" s="181">
        <v>0</v>
      </c>
      <c r="G16" s="181">
        <v>0</v>
      </c>
      <c r="H16" s="181">
        <v>1E-3</v>
      </c>
      <c r="I16" s="181">
        <v>0</v>
      </c>
      <c r="J16" s="181">
        <v>1E-3</v>
      </c>
      <c r="K16" s="181">
        <v>2E-3</v>
      </c>
      <c r="L16" s="41">
        <f t="shared" ca="1" si="5"/>
        <v>0</v>
      </c>
      <c r="M16" s="42" t="str">
        <f t="shared" si="6"/>
        <v/>
      </c>
      <c r="N16" s="43" t="str">
        <f t="shared" si="6"/>
        <v/>
      </c>
      <c r="O16" s="43" t="str">
        <f t="shared" si="6"/>
        <v/>
      </c>
      <c r="P16" s="43">
        <f t="shared" si="6"/>
        <v>0</v>
      </c>
      <c r="Q16" s="43" t="str">
        <f t="shared" si="6"/>
        <v/>
      </c>
      <c r="R16" s="43">
        <f t="shared" si="6"/>
        <v>0</v>
      </c>
      <c r="S16" s="44">
        <f t="shared" si="6"/>
        <v>0</v>
      </c>
      <c r="T16" s="185" t="str">
        <f t="shared" ca="1" si="7"/>
        <v>0</v>
      </c>
      <c r="U16" s="46">
        <v>1190</v>
      </c>
      <c r="V16" s="46">
        <v>1190</v>
      </c>
      <c r="W16" s="46">
        <v>1190</v>
      </c>
      <c r="X16" s="46">
        <v>1190</v>
      </c>
      <c r="Y16" s="46">
        <v>1190</v>
      </c>
      <c r="Z16" s="46">
        <v>1190</v>
      </c>
      <c r="AA16" s="46">
        <v>1190</v>
      </c>
      <c r="AB16" s="184" t="e">
        <f t="shared" ca="1" si="8"/>
        <v>#VALUE!</v>
      </c>
      <c r="AC16" s="50" t="e">
        <f t="shared" ca="1" si="8"/>
        <v>#VALUE!</v>
      </c>
      <c r="AD16" s="50" t="e">
        <f t="shared" ca="1" si="8"/>
        <v>#VALUE!</v>
      </c>
      <c r="AE16" s="50">
        <f t="shared" ca="1" si="8"/>
        <v>0</v>
      </c>
      <c r="AF16" s="50" t="e">
        <f t="shared" ca="1" si="8"/>
        <v>#VALUE!</v>
      </c>
      <c r="AG16" s="50">
        <f t="shared" ca="1" si="8"/>
        <v>0</v>
      </c>
      <c r="AH16" s="51">
        <f t="shared" ca="1" si="8"/>
        <v>0</v>
      </c>
      <c r="AI16" s="35" t="str">
        <f t="shared" ca="1" si="9"/>
        <v/>
      </c>
      <c r="AJ16" s="49" t="e">
        <f t="shared" ca="1" si="10"/>
        <v>#VALUE!</v>
      </c>
      <c r="AK16" s="50" t="e">
        <f t="shared" ca="1" si="10"/>
        <v>#VALUE!</v>
      </c>
      <c r="AL16" s="50" t="e">
        <f t="shared" ca="1" si="10"/>
        <v>#VALUE!</v>
      </c>
      <c r="AM16" s="50">
        <f t="shared" ca="1" si="10"/>
        <v>0</v>
      </c>
      <c r="AN16" s="50" t="e">
        <f t="shared" ca="1" si="10"/>
        <v>#VALUE!</v>
      </c>
      <c r="AO16" s="50">
        <f t="shared" ca="1" si="10"/>
        <v>0</v>
      </c>
      <c r="AP16" s="51">
        <f t="shared" ca="1" si="10"/>
        <v>0</v>
      </c>
      <c r="AQ16" s="36" t="str">
        <f t="shared" ca="1" si="11"/>
        <v/>
      </c>
      <c r="AR16" s="49" t="str">
        <f t="shared" ca="1" si="12"/>
        <v/>
      </c>
      <c r="AS16" s="50" t="str">
        <f t="shared" ca="1" si="12"/>
        <v/>
      </c>
      <c r="AT16" s="50" t="str">
        <f t="shared" ca="1" si="12"/>
        <v/>
      </c>
      <c r="AU16" s="50" t="str">
        <f t="shared" ca="1" si="12"/>
        <v/>
      </c>
      <c r="AV16" s="50" t="str">
        <f t="shared" ca="1" si="12"/>
        <v/>
      </c>
      <c r="AW16" s="50" t="str">
        <f t="shared" ca="1" si="12"/>
        <v/>
      </c>
      <c r="AX16" s="51" t="str">
        <f t="shared" ca="1" si="12"/>
        <v/>
      </c>
      <c r="AY16" s="52" t="str">
        <f t="shared" ca="1" si="12"/>
        <v/>
      </c>
      <c r="AZ16" s="37" t="str">
        <f t="shared" si="13"/>
        <v>0</v>
      </c>
      <c r="BA16" s="37" t="str">
        <f t="shared" si="13"/>
        <v>0</v>
      </c>
      <c r="BB16" s="37" t="str">
        <f t="shared" si="13"/>
        <v>0</v>
      </c>
      <c r="BC16" s="37">
        <f t="shared" si="13"/>
        <v>198333.33333333334</v>
      </c>
      <c r="BD16" s="37" t="str">
        <f t="shared" si="13"/>
        <v>0</v>
      </c>
      <c r="BE16" s="37">
        <f t="shared" si="13"/>
        <v>198333.33333333334</v>
      </c>
      <c r="BF16" s="37">
        <f t="shared" si="13"/>
        <v>99166.666666666672</v>
      </c>
      <c r="BG16" s="38" t="str">
        <f t="shared" si="16"/>
        <v/>
      </c>
      <c r="BH16" s="38" t="str">
        <f t="shared" si="15"/>
        <v/>
      </c>
      <c r="BI16" s="38" t="str">
        <f t="shared" si="15"/>
        <v/>
      </c>
      <c r="BJ16" s="38">
        <f t="shared" si="15"/>
        <v>0</v>
      </c>
      <c r="BK16" s="38" t="str">
        <f t="shared" si="15"/>
        <v/>
      </c>
      <c r="BL16" s="38">
        <f t="shared" si="15"/>
        <v>0</v>
      </c>
      <c r="BM16" s="38">
        <f t="shared" si="15"/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1">
        <v>0</v>
      </c>
      <c r="F17" s="181">
        <v>0</v>
      </c>
      <c r="G17" s="181">
        <v>4.0000000000000001E-3</v>
      </c>
      <c r="H17" s="181">
        <v>2E-3</v>
      </c>
      <c r="I17" s="181">
        <v>4.0000000000000001E-3</v>
      </c>
      <c r="J17" s="181">
        <v>0</v>
      </c>
      <c r="K17" s="181">
        <v>1.7000000000000001E-2</v>
      </c>
      <c r="L17" s="41">
        <f t="shared" ca="1" si="5"/>
        <v>0</v>
      </c>
      <c r="M17" s="42" t="str">
        <f t="shared" si="6"/>
        <v/>
      </c>
      <c r="N17" s="43" t="str">
        <f t="shared" si="6"/>
        <v/>
      </c>
      <c r="O17" s="43">
        <f t="shared" si="6"/>
        <v>0</v>
      </c>
      <c r="P17" s="43">
        <f t="shared" si="6"/>
        <v>0</v>
      </c>
      <c r="Q17" s="43">
        <f t="shared" si="6"/>
        <v>0</v>
      </c>
      <c r="R17" s="43" t="str">
        <f t="shared" si="6"/>
        <v/>
      </c>
      <c r="S17" s="44">
        <f t="shared" si="6"/>
        <v>0</v>
      </c>
      <c r="T17" s="185" t="str">
        <f t="shared" ca="1" si="7"/>
        <v>0</v>
      </c>
      <c r="U17" s="46">
        <v>1190</v>
      </c>
      <c r="V17" s="46">
        <v>1190</v>
      </c>
      <c r="W17" s="46">
        <v>1190</v>
      </c>
      <c r="X17" s="46">
        <v>1190</v>
      </c>
      <c r="Y17" s="46">
        <v>1190</v>
      </c>
      <c r="Z17" s="46">
        <v>1190</v>
      </c>
      <c r="AA17" s="46">
        <v>1190</v>
      </c>
      <c r="AB17" s="184" t="e">
        <f t="shared" ca="1" si="8"/>
        <v>#VALUE!</v>
      </c>
      <c r="AC17" s="50" t="e">
        <f t="shared" ca="1" si="8"/>
        <v>#VALUE!</v>
      </c>
      <c r="AD17" s="50">
        <f t="shared" ca="1" si="8"/>
        <v>0</v>
      </c>
      <c r="AE17" s="50">
        <f t="shared" ca="1" si="8"/>
        <v>0</v>
      </c>
      <c r="AF17" s="50">
        <f t="shared" ca="1" si="8"/>
        <v>0</v>
      </c>
      <c r="AG17" s="50" t="e">
        <f t="shared" ca="1" si="8"/>
        <v>#VALUE!</v>
      </c>
      <c r="AH17" s="51">
        <f t="shared" ca="1" si="8"/>
        <v>0</v>
      </c>
      <c r="AI17" s="35" t="str">
        <f t="shared" ca="1" si="9"/>
        <v/>
      </c>
      <c r="AJ17" s="49" t="e">
        <f t="shared" ca="1" si="10"/>
        <v>#VALUE!</v>
      </c>
      <c r="AK17" s="50" t="e">
        <f t="shared" ca="1" si="10"/>
        <v>#VALUE!</v>
      </c>
      <c r="AL17" s="50">
        <f t="shared" ca="1" si="10"/>
        <v>0</v>
      </c>
      <c r="AM17" s="50">
        <f t="shared" ca="1" si="10"/>
        <v>0</v>
      </c>
      <c r="AN17" s="50">
        <f t="shared" ca="1" si="10"/>
        <v>0</v>
      </c>
      <c r="AO17" s="50" t="e">
        <f t="shared" ca="1" si="10"/>
        <v>#VALUE!</v>
      </c>
      <c r="AP17" s="51">
        <f t="shared" ca="1" si="10"/>
        <v>0</v>
      </c>
      <c r="AQ17" s="36" t="str">
        <f t="shared" ca="1" si="11"/>
        <v/>
      </c>
      <c r="AR17" s="49" t="str">
        <f t="shared" ca="1" si="12"/>
        <v/>
      </c>
      <c r="AS17" s="50" t="str">
        <f t="shared" ca="1" si="12"/>
        <v/>
      </c>
      <c r="AT17" s="50" t="str">
        <f t="shared" ca="1" si="12"/>
        <v/>
      </c>
      <c r="AU17" s="50" t="str">
        <f t="shared" ca="1" si="12"/>
        <v/>
      </c>
      <c r="AV17" s="50" t="str">
        <f t="shared" ca="1" si="12"/>
        <v/>
      </c>
      <c r="AW17" s="50" t="str">
        <f t="shared" ca="1" si="12"/>
        <v/>
      </c>
      <c r="AX17" s="51" t="str">
        <f t="shared" ca="1" si="12"/>
        <v/>
      </c>
      <c r="AY17" s="52" t="str">
        <f t="shared" ca="1" si="12"/>
        <v/>
      </c>
      <c r="AZ17" s="37" t="str">
        <f t="shared" si="13"/>
        <v>0</v>
      </c>
      <c r="BA17" s="37" t="str">
        <f t="shared" si="13"/>
        <v>0</v>
      </c>
      <c r="BB17" s="37">
        <f t="shared" si="13"/>
        <v>49583.333333333336</v>
      </c>
      <c r="BC17" s="37">
        <f t="shared" si="13"/>
        <v>99166.666666666672</v>
      </c>
      <c r="BD17" s="37">
        <f t="shared" si="13"/>
        <v>49583.333333333336</v>
      </c>
      <c r="BE17" s="37" t="str">
        <f t="shared" si="13"/>
        <v>0</v>
      </c>
      <c r="BF17" s="37">
        <f t="shared" si="13"/>
        <v>11666.666666666666</v>
      </c>
      <c r="BG17" s="38" t="str">
        <f t="shared" si="16"/>
        <v/>
      </c>
      <c r="BH17" s="38" t="str">
        <f t="shared" si="15"/>
        <v/>
      </c>
      <c r="BI17" s="38">
        <f t="shared" si="15"/>
        <v>0</v>
      </c>
      <c r="BJ17" s="38">
        <f t="shared" si="15"/>
        <v>0</v>
      </c>
      <c r="BK17" s="38">
        <f t="shared" si="15"/>
        <v>0</v>
      </c>
      <c r="BL17" s="38" t="str">
        <f t="shared" si="15"/>
        <v/>
      </c>
      <c r="BM17" s="38">
        <f t="shared" si="15"/>
        <v>0</v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81">
        <v>0</v>
      </c>
      <c r="F18" s="181">
        <v>1E-3</v>
      </c>
      <c r="G18" s="181">
        <v>2E-3</v>
      </c>
      <c r="H18" s="181">
        <v>1E-3</v>
      </c>
      <c r="I18" s="181">
        <v>0</v>
      </c>
      <c r="J18" s="181">
        <v>0</v>
      </c>
      <c r="K18" s="181">
        <v>1.6E-2</v>
      </c>
      <c r="L18" s="41">
        <f t="shared" ca="1" si="5"/>
        <v>0</v>
      </c>
      <c r="M18" s="42" t="str">
        <f t="shared" si="6"/>
        <v/>
      </c>
      <c r="N18" s="43">
        <f t="shared" si="6"/>
        <v>0</v>
      </c>
      <c r="O18" s="43">
        <f t="shared" si="6"/>
        <v>0</v>
      </c>
      <c r="P18" s="43">
        <f t="shared" si="6"/>
        <v>0</v>
      </c>
      <c r="Q18" s="43" t="str">
        <f t="shared" si="6"/>
        <v/>
      </c>
      <c r="R18" s="43" t="str">
        <f t="shared" si="6"/>
        <v/>
      </c>
      <c r="S18" s="44">
        <f t="shared" si="6"/>
        <v>0</v>
      </c>
      <c r="T18" s="185" t="str">
        <f t="shared" ca="1" si="7"/>
        <v>0</v>
      </c>
      <c r="U18" s="46">
        <v>1190</v>
      </c>
      <c r="V18" s="46">
        <v>1190</v>
      </c>
      <c r="W18" s="46">
        <v>1190</v>
      </c>
      <c r="X18" s="46">
        <v>1190</v>
      </c>
      <c r="Y18" s="46">
        <v>1190</v>
      </c>
      <c r="Z18" s="46">
        <v>1190</v>
      </c>
      <c r="AA18" s="46">
        <v>1190</v>
      </c>
      <c r="AB18" s="184" t="e">
        <f t="shared" ca="1" si="8"/>
        <v>#VALUE!</v>
      </c>
      <c r="AC18" s="50">
        <f t="shared" ca="1" si="8"/>
        <v>0</v>
      </c>
      <c r="AD18" s="50">
        <f t="shared" ca="1" si="8"/>
        <v>0</v>
      </c>
      <c r="AE18" s="50">
        <f t="shared" ca="1" si="8"/>
        <v>0</v>
      </c>
      <c r="AF18" s="50" t="e">
        <f t="shared" ca="1" si="8"/>
        <v>#VALUE!</v>
      </c>
      <c r="AG18" s="50" t="e">
        <f t="shared" ca="1" si="8"/>
        <v>#VALUE!</v>
      </c>
      <c r="AH18" s="51">
        <f t="shared" ca="1" si="8"/>
        <v>0</v>
      </c>
      <c r="AI18" s="35" t="str">
        <f t="shared" ca="1" si="9"/>
        <v/>
      </c>
      <c r="AJ18" s="49" t="e">
        <f t="shared" ca="1" si="10"/>
        <v>#VALUE!</v>
      </c>
      <c r="AK18" s="50">
        <f t="shared" ca="1" si="10"/>
        <v>0</v>
      </c>
      <c r="AL18" s="50">
        <f t="shared" ca="1" si="10"/>
        <v>0</v>
      </c>
      <c r="AM18" s="50">
        <f t="shared" ca="1" si="10"/>
        <v>0</v>
      </c>
      <c r="AN18" s="50" t="e">
        <f t="shared" ca="1" si="10"/>
        <v>#VALUE!</v>
      </c>
      <c r="AO18" s="50" t="e">
        <f t="shared" ca="1" si="10"/>
        <v>#VALUE!</v>
      </c>
      <c r="AP18" s="51">
        <f t="shared" ca="1" si="10"/>
        <v>0</v>
      </c>
      <c r="AQ18" s="36" t="str">
        <f t="shared" ca="1" si="11"/>
        <v/>
      </c>
      <c r="AR18" s="49" t="str">
        <f t="shared" ca="1" si="12"/>
        <v/>
      </c>
      <c r="AS18" s="50" t="str">
        <f t="shared" ca="1" si="12"/>
        <v/>
      </c>
      <c r="AT18" s="50" t="str">
        <f t="shared" ca="1" si="12"/>
        <v/>
      </c>
      <c r="AU18" s="50" t="str">
        <f t="shared" ca="1" si="12"/>
        <v/>
      </c>
      <c r="AV18" s="50" t="str">
        <f t="shared" ca="1" si="12"/>
        <v/>
      </c>
      <c r="AW18" s="50" t="str">
        <f t="shared" ca="1" si="12"/>
        <v/>
      </c>
      <c r="AX18" s="51" t="str">
        <f t="shared" ca="1" si="12"/>
        <v/>
      </c>
      <c r="AY18" s="52" t="str">
        <f t="shared" ca="1" si="12"/>
        <v/>
      </c>
      <c r="AZ18" s="37" t="str">
        <f t="shared" si="13"/>
        <v>0</v>
      </c>
      <c r="BA18" s="37">
        <f t="shared" si="13"/>
        <v>198333.33333333334</v>
      </c>
      <c r="BB18" s="37">
        <f t="shared" si="13"/>
        <v>99166.666666666672</v>
      </c>
      <c r="BC18" s="37">
        <f t="shared" si="13"/>
        <v>198333.33333333334</v>
      </c>
      <c r="BD18" s="37" t="str">
        <f t="shared" si="13"/>
        <v>0</v>
      </c>
      <c r="BE18" s="37" t="str">
        <f t="shared" si="13"/>
        <v>0</v>
      </c>
      <c r="BF18" s="37">
        <f t="shared" si="13"/>
        <v>12395.833333333334</v>
      </c>
      <c r="BG18" s="38" t="str">
        <f t="shared" si="16"/>
        <v/>
      </c>
      <c r="BH18" s="38">
        <f t="shared" si="15"/>
        <v>0</v>
      </c>
      <c r="BI18" s="38">
        <f t="shared" si="15"/>
        <v>0</v>
      </c>
      <c r="BJ18" s="38">
        <f t="shared" si="15"/>
        <v>0</v>
      </c>
      <c r="BK18" s="38" t="str">
        <f t="shared" si="15"/>
        <v/>
      </c>
      <c r="BL18" s="38" t="str">
        <f t="shared" si="15"/>
        <v/>
      </c>
      <c r="BM18" s="38">
        <f t="shared" si="15"/>
        <v>0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1">
        <v>3.0000000000000001E-3</v>
      </c>
      <c r="F19" s="181">
        <v>0.06</v>
      </c>
      <c r="G19" s="181">
        <v>8.9999999999999993E-3</v>
      </c>
      <c r="H19" s="181">
        <v>8.9999999999999993E-3</v>
      </c>
      <c r="I19" s="181">
        <v>1.7000000000000001E-2</v>
      </c>
      <c r="J19" s="181">
        <v>4.0000000000000001E-3</v>
      </c>
      <c r="K19" s="181">
        <v>8.0000000000000002E-3</v>
      </c>
      <c r="L19" s="41">
        <f t="shared" ca="1" si="5"/>
        <v>48</v>
      </c>
      <c r="M19" s="42">
        <f t="shared" si="6"/>
        <v>0</v>
      </c>
      <c r="N19" s="43">
        <f t="shared" si="6"/>
        <v>2</v>
      </c>
      <c r="O19" s="43">
        <f t="shared" si="6"/>
        <v>0</v>
      </c>
      <c r="P19" s="43">
        <f t="shared" si="6"/>
        <v>0</v>
      </c>
      <c r="Q19" s="43">
        <f t="shared" si="6"/>
        <v>0</v>
      </c>
      <c r="R19" s="43">
        <f t="shared" si="6"/>
        <v>0</v>
      </c>
      <c r="S19" s="44">
        <f t="shared" si="6"/>
        <v>0</v>
      </c>
      <c r="T19" s="185">
        <f t="shared" ca="1" si="7"/>
        <v>8</v>
      </c>
      <c r="U19" s="46">
        <v>1190</v>
      </c>
      <c r="V19" s="46">
        <v>1190</v>
      </c>
      <c r="W19" s="46">
        <v>1190</v>
      </c>
      <c r="X19" s="46">
        <v>1190</v>
      </c>
      <c r="Y19" s="46">
        <v>1190</v>
      </c>
      <c r="Z19" s="46">
        <v>1190</v>
      </c>
      <c r="AA19" s="46">
        <v>1190</v>
      </c>
      <c r="AB19" s="184">
        <f t="shared" ca="1" si="8"/>
        <v>0</v>
      </c>
      <c r="AC19" s="50">
        <f t="shared" ca="1" si="8"/>
        <v>9520</v>
      </c>
      <c r="AD19" s="50">
        <f t="shared" ca="1" si="8"/>
        <v>0</v>
      </c>
      <c r="AE19" s="50">
        <f t="shared" ca="1" si="8"/>
        <v>0</v>
      </c>
      <c r="AF19" s="50">
        <f t="shared" ca="1" si="8"/>
        <v>0</v>
      </c>
      <c r="AG19" s="50">
        <f t="shared" ca="1" si="8"/>
        <v>0</v>
      </c>
      <c r="AH19" s="51">
        <f t="shared" ca="1" si="8"/>
        <v>0</v>
      </c>
      <c r="AI19" s="35">
        <f t="shared" ca="1" si="9"/>
        <v>9520</v>
      </c>
      <c r="AJ19" s="49">
        <f t="shared" ca="1" si="10"/>
        <v>0</v>
      </c>
      <c r="AK19" s="50">
        <f t="shared" ca="1" si="10"/>
        <v>2.88</v>
      </c>
      <c r="AL19" s="50">
        <f t="shared" ca="1" si="10"/>
        <v>0</v>
      </c>
      <c r="AM19" s="50">
        <f t="shared" ca="1" si="10"/>
        <v>0</v>
      </c>
      <c r="AN19" s="50">
        <f t="shared" ca="1" si="10"/>
        <v>0</v>
      </c>
      <c r="AO19" s="50">
        <f t="shared" ca="1" si="10"/>
        <v>0</v>
      </c>
      <c r="AP19" s="51">
        <f t="shared" ca="1" si="10"/>
        <v>0</v>
      </c>
      <c r="AQ19" s="36">
        <f t="shared" ca="1" si="11"/>
        <v>2.88</v>
      </c>
      <c r="AR19" s="49" t="str">
        <f t="shared" ca="1" si="12"/>
        <v/>
      </c>
      <c r="AS19" s="50">
        <f t="shared" ca="1" si="12"/>
        <v>3305.5555555555557</v>
      </c>
      <c r="AT19" s="50" t="str">
        <f t="shared" ca="1" si="12"/>
        <v/>
      </c>
      <c r="AU19" s="50" t="str">
        <f t="shared" ca="1" si="12"/>
        <v/>
      </c>
      <c r="AV19" s="50" t="str">
        <f t="shared" ca="1" si="12"/>
        <v/>
      </c>
      <c r="AW19" s="50" t="str">
        <f t="shared" ca="1" si="12"/>
        <v/>
      </c>
      <c r="AX19" s="51" t="str">
        <f t="shared" ca="1" si="12"/>
        <v/>
      </c>
      <c r="AY19" s="52">
        <f t="shared" ca="1" si="12"/>
        <v>3305.5555555555557</v>
      </c>
      <c r="AZ19" s="37">
        <f t="shared" si="13"/>
        <v>66111.111111111109</v>
      </c>
      <c r="BA19" s="37">
        <f t="shared" si="13"/>
        <v>3305.5555555555557</v>
      </c>
      <c r="BB19" s="37">
        <f t="shared" si="13"/>
        <v>22037.03703703704</v>
      </c>
      <c r="BC19" s="37">
        <f t="shared" si="13"/>
        <v>22037.03703703704</v>
      </c>
      <c r="BD19" s="37">
        <f t="shared" si="13"/>
        <v>11666.666666666666</v>
      </c>
      <c r="BE19" s="37">
        <f t="shared" si="13"/>
        <v>49583.333333333336</v>
      </c>
      <c r="BF19" s="37">
        <f t="shared" si="13"/>
        <v>24791.666666666668</v>
      </c>
      <c r="BG19" s="38">
        <f t="shared" si="16"/>
        <v>0</v>
      </c>
      <c r="BH19" s="38">
        <f t="shared" si="15"/>
        <v>2</v>
      </c>
      <c r="BI19" s="38">
        <f t="shared" si="15"/>
        <v>0</v>
      </c>
      <c r="BJ19" s="38">
        <f t="shared" si="15"/>
        <v>0</v>
      </c>
      <c r="BK19" s="38">
        <f t="shared" si="15"/>
        <v>0</v>
      </c>
      <c r="BL19" s="38">
        <f t="shared" si="15"/>
        <v>0</v>
      </c>
      <c r="BM19" s="38">
        <f t="shared" si="15"/>
        <v>0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 s="181">
        <v>1.2999999999999999E-2</v>
      </c>
      <c r="F20" s="181">
        <v>1.0999999999999999E-2</v>
      </c>
      <c r="G20" s="181">
        <v>4.1000000000000002E-2</v>
      </c>
      <c r="H20" s="181">
        <v>6.9000000000000006E-2</v>
      </c>
      <c r="I20" s="181">
        <v>8.0000000000000002E-3</v>
      </c>
      <c r="J20" s="181">
        <v>2.4E-2</v>
      </c>
      <c r="K20" s="181">
        <v>0.114</v>
      </c>
      <c r="L20" s="41">
        <f t="shared" ca="1" si="5"/>
        <v>60</v>
      </c>
      <c r="M20" s="42">
        <f t="shared" si="6"/>
        <v>0</v>
      </c>
      <c r="N20" s="43">
        <f t="shared" si="6"/>
        <v>0</v>
      </c>
      <c r="O20" s="43">
        <f t="shared" si="6"/>
        <v>0</v>
      </c>
      <c r="P20" s="43">
        <f t="shared" si="6"/>
        <v>0</v>
      </c>
      <c r="Q20" s="43">
        <f t="shared" si="6"/>
        <v>0</v>
      </c>
      <c r="R20" s="43">
        <f t="shared" si="6"/>
        <v>0</v>
      </c>
      <c r="S20" s="44">
        <f t="shared" si="6"/>
        <v>2</v>
      </c>
      <c r="T20" s="185">
        <f t="shared" ca="1" si="7"/>
        <v>10</v>
      </c>
      <c r="U20" s="46">
        <v>1933.75</v>
      </c>
      <c r="V20" s="46">
        <v>1933.75</v>
      </c>
      <c r="W20" s="46">
        <v>1933.75</v>
      </c>
      <c r="X20" s="46">
        <v>1933.75</v>
      </c>
      <c r="Y20" s="46">
        <v>1933.75</v>
      </c>
      <c r="Z20" s="46">
        <v>1933.75</v>
      </c>
      <c r="AA20" s="46">
        <v>1933.75</v>
      </c>
      <c r="AB20" s="184">
        <f t="shared" ca="1" si="8"/>
        <v>0</v>
      </c>
      <c r="AC20" s="50">
        <f t="shared" ca="1" si="8"/>
        <v>0</v>
      </c>
      <c r="AD20" s="50">
        <f t="shared" ca="1" si="8"/>
        <v>0</v>
      </c>
      <c r="AE20" s="50">
        <f t="shared" ca="1" si="8"/>
        <v>0</v>
      </c>
      <c r="AF20" s="50">
        <f t="shared" ca="1" si="8"/>
        <v>0</v>
      </c>
      <c r="AG20" s="50">
        <f t="shared" ca="1" si="8"/>
        <v>0</v>
      </c>
      <c r="AH20" s="51">
        <f t="shared" ca="1" si="8"/>
        <v>19337.5</v>
      </c>
      <c r="AI20" s="35">
        <f t="shared" ca="1" si="9"/>
        <v>19337.5</v>
      </c>
      <c r="AJ20" s="49">
        <f t="shared" ca="1" si="10"/>
        <v>0</v>
      </c>
      <c r="AK20" s="50">
        <f t="shared" ca="1" si="10"/>
        <v>0</v>
      </c>
      <c r="AL20" s="50">
        <f t="shared" ca="1" si="10"/>
        <v>0</v>
      </c>
      <c r="AM20" s="50">
        <f t="shared" ca="1" si="10"/>
        <v>0</v>
      </c>
      <c r="AN20" s="50">
        <f t="shared" ca="1" si="10"/>
        <v>0</v>
      </c>
      <c r="AO20" s="50">
        <f t="shared" ca="1" si="10"/>
        <v>0</v>
      </c>
      <c r="AP20" s="51">
        <f t="shared" ca="1" si="10"/>
        <v>6.84</v>
      </c>
      <c r="AQ20" s="36">
        <f t="shared" ca="1" si="11"/>
        <v>6.84</v>
      </c>
      <c r="AR20" s="49" t="str">
        <f t="shared" ca="1" si="12"/>
        <v/>
      </c>
      <c r="AS20" s="50" t="str">
        <f t="shared" ca="1" si="12"/>
        <v/>
      </c>
      <c r="AT20" s="50" t="str">
        <f t="shared" ca="1" si="12"/>
        <v/>
      </c>
      <c r="AU20" s="50" t="str">
        <f t="shared" ca="1" si="12"/>
        <v/>
      </c>
      <c r="AV20" s="50" t="str">
        <f t="shared" ca="1" si="12"/>
        <v/>
      </c>
      <c r="AW20" s="50" t="str">
        <f t="shared" ca="1" si="12"/>
        <v/>
      </c>
      <c r="AX20" s="51">
        <f t="shared" ca="1" si="12"/>
        <v>2827.1198830409357</v>
      </c>
      <c r="AY20" s="52">
        <f t="shared" ca="1" si="12"/>
        <v>2827.1198830409357</v>
      </c>
      <c r="AZ20" s="37">
        <f t="shared" si="13"/>
        <v>24791.666666666668</v>
      </c>
      <c r="BA20" s="37">
        <f t="shared" si="13"/>
        <v>29299.242424242428</v>
      </c>
      <c r="BB20" s="37">
        <f t="shared" si="13"/>
        <v>7860.7723577235774</v>
      </c>
      <c r="BC20" s="37">
        <f t="shared" si="13"/>
        <v>4670.8937198067633</v>
      </c>
      <c r="BD20" s="37">
        <f t="shared" si="13"/>
        <v>40286.458333333336</v>
      </c>
      <c r="BE20" s="37">
        <f t="shared" si="13"/>
        <v>13428.819444444445</v>
      </c>
      <c r="BF20" s="37">
        <f t="shared" si="13"/>
        <v>2827.1198830409357</v>
      </c>
      <c r="BG20" s="38">
        <f t="shared" si="16"/>
        <v>0</v>
      </c>
      <c r="BH20" s="38">
        <f t="shared" si="15"/>
        <v>0</v>
      </c>
      <c r="BI20" s="38">
        <f t="shared" si="15"/>
        <v>0</v>
      </c>
      <c r="BJ20" s="38">
        <f t="shared" si="15"/>
        <v>0</v>
      </c>
      <c r="BK20" s="38">
        <f t="shared" si="15"/>
        <v>0</v>
      </c>
      <c r="BL20" s="38">
        <f t="shared" si="15"/>
        <v>0</v>
      </c>
      <c r="BM20" s="38">
        <f t="shared" si="15"/>
        <v>2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 s="181">
        <v>2.1000000000000001E-2</v>
      </c>
      <c r="F21" s="181">
        <v>8.9999999999999993E-3</v>
      </c>
      <c r="G21" s="181">
        <v>4.8000000000000001E-2</v>
      </c>
      <c r="H21" s="181">
        <v>3.2000000000000001E-2</v>
      </c>
      <c r="I21" s="181">
        <v>6.0999999999999999E-2</v>
      </c>
      <c r="J21" s="181">
        <v>8.7999999999999995E-2</v>
      </c>
      <c r="K21" s="181">
        <v>0.24</v>
      </c>
      <c r="L21" s="41">
        <f t="shared" ca="1" si="5"/>
        <v>240</v>
      </c>
      <c r="M21" s="42">
        <f t="shared" si="6"/>
        <v>0</v>
      </c>
      <c r="N21" s="43">
        <f t="shared" si="6"/>
        <v>0</v>
      </c>
      <c r="O21" s="43">
        <f t="shared" si="6"/>
        <v>0</v>
      </c>
      <c r="P21" s="43">
        <f t="shared" si="6"/>
        <v>0</v>
      </c>
      <c r="Q21" s="43">
        <f t="shared" si="6"/>
        <v>0</v>
      </c>
      <c r="R21" s="43">
        <f t="shared" si="6"/>
        <v>0</v>
      </c>
      <c r="S21" s="44">
        <f t="shared" si="6"/>
        <v>8</v>
      </c>
      <c r="T21" s="185">
        <f t="shared" ca="1" si="7"/>
        <v>40</v>
      </c>
      <c r="U21" s="46">
        <v>1933.75</v>
      </c>
      <c r="V21" s="46">
        <v>1933.75</v>
      </c>
      <c r="W21" s="46">
        <v>1933.75</v>
      </c>
      <c r="X21" s="46">
        <v>1933.75</v>
      </c>
      <c r="Y21" s="46">
        <v>1933.75</v>
      </c>
      <c r="Z21" s="46">
        <v>1933.75</v>
      </c>
      <c r="AA21" s="46">
        <v>1933.75</v>
      </c>
      <c r="AB21" s="184">
        <f t="shared" ca="1" si="8"/>
        <v>0</v>
      </c>
      <c r="AC21" s="50">
        <f t="shared" ca="1" si="8"/>
        <v>0</v>
      </c>
      <c r="AD21" s="50">
        <f t="shared" ca="1" si="8"/>
        <v>0</v>
      </c>
      <c r="AE21" s="50">
        <f t="shared" ca="1" si="8"/>
        <v>0</v>
      </c>
      <c r="AF21" s="50">
        <f t="shared" ca="1" si="8"/>
        <v>0</v>
      </c>
      <c r="AG21" s="50">
        <f t="shared" ca="1" si="8"/>
        <v>0</v>
      </c>
      <c r="AH21" s="51">
        <f t="shared" ca="1" si="8"/>
        <v>77350</v>
      </c>
      <c r="AI21" s="35">
        <f t="shared" ca="1" si="9"/>
        <v>77350</v>
      </c>
      <c r="AJ21" s="49">
        <f t="shared" ca="1" si="10"/>
        <v>0</v>
      </c>
      <c r="AK21" s="50">
        <f t="shared" ca="1" si="10"/>
        <v>0</v>
      </c>
      <c r="AL21" s="50">
        <f t="shared" ca="1" si="10"/>
        <v>0</v>
      </c>
      <c r="AM21" s="50">
        <f t="shared" ca="1" si="10"/>
        <v>0</v>
      </c>
      <c r="AN21" s="50">
        <f t="shared" ca="1" si="10"/>
        <v>0</v>
      </c>
      <c r="AO21" s="50">
        <f t="shared" ca="1" si="10"/>
        <v>0</v>
      </c>
      <c r="AP21" s="51">
        <f t="shared" ca="1" si="10"/>
        <v>57.599999999999994</v>
      </c>
      <c r="AQ21" s="36">
        <f t="shared" ca="1" si="11"/>
        <v>57.599999999999994</v>
      </c>
      <c r="AR21" s="49" t="str">
        <f t="shared" ca="1" si="12"/>
        <v/>
      </c>
      <c r="AS21" s="50" t="str">
        <f t="shared" ca="1" si="12"/>
        <v/>
      </c>
      <c r="AT21" s="50" t="str">
        <f t="shared" ca="1" si="12"/>
        <v/>
      </c>
      <c r="AU21" s="50" t="str">
        <f t="shared" ca="1" si="12"/>
        <v/>
      </c>
      <c r="AV21" s="50" t="str">
        <f t="shared" ca="1" si="12"/>
        <v/>
      </c>
      <c r="AW21" s="50" t="str">
        <f t="shared" ca="1" si="12"/>
        <v/>
      </c>
      <c r="AX21" s="51">
        <f t="shared" ca="1" si="12"/>
        <v>1342.8819444444446</v>
      </c>
      <c r="AY21" s="52">
        <f t="shared" ca="1" si="12"/>
        <v>1342.8819444444446</v>
      </c>
      <c r="AZ21" s="37">
        <f t="shared" si="13"/>
        <v>15347.222222222223</v>
      </c>
      <c r="BA21" s="37">
        <f t="shared" si="13"/>
        <v>35810.18518518519</v>
      </c>
      <c r="BB21" s="37">
        <f t="shared" si="13"/>
        <v>6714.4097222222226</v>
      </c>
      <c r="BC21" s="37">
        <f t="shared" si="13"/>
        <v>10071.614583333334</v>
      </c>
      <c r="BD21" s="37">
        <f t="shared" si="13"/>
        <v>5283.4699453551921</v>
      </c>
      <c r="BE21" s="37">
        <f t="shared" si="13"/>
        <v>3662.4053030303035</v>
      </c>
      <c r="BF21" s="37">
        <f t="shared" si="13"/>
        <v>1342.8819444444446</v>
      </c>
      <c r="BG21" s="38">
        <f t="shared" si="16"/>
        <v>0</v>
      </c>
      <c r="BH21" s="38">
        <f t="shared" si="15"/>
        <v>0</v>
      </c>
      <c r="BI21" s="38">
        <f t="shared" si="15"/>
        <v>0</v>
      </c>
      <c r="BJ21" s="38">
        <f t="shared" si="15"/>
        <v>0</v>
      </c>
      <c r="BK21" s="38">
        <f t="shared" si="15"/>
        <v>0</v>
      </c>
      <c r="BL21" s="38">
        <f t="shared" si="15"/>
        <v>0</v>
      </c>
      <c r="BM21" s="38">
        <f t="shared" si="15"/>
        <v>8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1">
        <v>5.0000000000000001E-3</v>
      </c>
      <c r="F22" s="181">
        <v>8.9999999999999993E-3</v>
      </c>
      <c r="G22" s="181">
        <v>1.2999999999999999E-2</v>
      </c>
      <c r="H22" s="181">
        <v>1.6E-2</v>
      </c>
      <c r="I22" s="181">
        <v>0.02</v>
      </c>
      <c r="J22" s="181">
        <v>1.2E-2</v>
      </c>
      <c r="K22" s="181">
        <v>7.8E-2</v>
      </c>
      <c r="L22" s="41">
        <f t="shared" ca="1" si="5"/>
        <v>0</v>
      </c>
      <c r="M22" s="42">
        <f t="shared" si="6"/>
        <v>0</v>
      </c>
      <c r="N22" s="43">
        <f t="shared" si="6"/>
        <v>0</v>
      </c>
      <c r="O22" s="43">
        <f t="shared" si="6"/>
        <v>0</v>
      </c>
      <c r="P22" s="43">
        <f t="shared" si="6"/>
        <v>0</v>
      </c>
      <c r="Q22" s="43">
        <f t="shared" si="6"/>
        <v>0</v>
      </c>
      <c r="R22" s="43">
        <f t="shared" si="6"/>
        <v>0</v>
      </c>
      <c r="S22" s="44">
        <f t="shared" si="6"/>
        <v>0</v>
      </c>
      <c r="T22" s="185">
        <f t="shared" ca="1" si="7"/>
        <v>0</v>
      </c>
      <c r="U22" s="46">
        <v>1933.75</v>
      </c>
      <c r="V22" s="46">
        <v>1933.75</v>
      </c>
      <c r="W22" s="46">
        <v>1933.75</v>
      </c>
      <c r="X22" s="46">
        <v>1933.75</v>
      </c>
      <c r="Y22" s="46">
        <v>1933.75</v>
      </c>
      <c r="Z22" s="46">
        <v>1933.75</v>
      </c>
      <c r="AA22" s="46">
        <v>1933.75</v>
      </c>
      <c r="AB22" s="184">
        <f t="shared" ca="1" si="8"/>
        <v>0</v>
      </c>
      <c r="AC22" s="50">
        <f t="shared" ca="1" si="8"/>
        <v>0</v>
      </c>
      <c r="AD22" s="50">
        <f t="shared" ca="1" si="8"/>
        <v>0</v>
      </c>
      <c r="AE22" s="50">
        <f t="shared" ca="1" si="8"/>
        <v>0</v>
      </c>
      <c r="AF22" s="50">
        <f t="shared" ca="1" si="8"/>
        <v>0</v>
      </c>
      <c r="AG22" s="50">
        <f t="shared" ca="1" si="8"/>
        <v>0</v>
      </c>
      <c r="AH22" s="51">
        <f t="shared" ca="1" si="8"/>
        <v>0</v>
      </c>
      <c r="AI22" s="35">
        <f t="shared" ca="1" si="9"/>
        <v>0</v>
      </c>
      <c r="AJ22" s="49">
        <f t="shared" ca="1" si="10"/>
        <v>0</v>
      </c>
      <c r="AK22" s="50">
        <f t="shared" ca="1" si="10"/>
        <v>0</v>
      </c>
      <c r="AL22" s="50">
        <f t="shared" ca="1" si="10"/>
        <v>0</v>
      </c>
      <c r="AM22" s="50">
        <f t="shared" ca="1" si="10"/>
        <v>0</v>
      </c>
      <c r="AN22" s="50">
        <f t="shared" ca="1" si="10"/>
        <v>0</v>
      </c>
      <c r="AO22" s="50">
        <f t="shared" ca="1" si="10"/>
        <v>0</v>
      </c>
      <c r="AP22" s="51">
        <f t="shared" ca="1" si="10"/>
        <v>0</v>
      </c>
      <c r="AQ22" s="36">
        <f t="shared" ca="1" si="11"/>
        <v>0</v>
      </c>
      <c r="AR22" s="49" t="str">
        <f t="shared" ca="1" si="12"/>
        <v/>
      </c>
      <c r="AS22" s="50" t="str">
        <f t="shared" ca="1" si="12"/>
        <v/>
      </c>
      <c r="AT22" s="50" t="str">
        <f t="shared" ca="1" si="12"/>
        <v/>
      </c>
      <c r="AU22" s="50" t="str">
        <f t="shared" ca="1" si="12"/>
        <v/>
      </c>
      <c r="AV22" s="50" t="str">
        <f t="shared" ca="1" si="12"/>
        <v/>
      </c>
      <c r="AW22" s="50" t="str">
        <f t="shared" ca="1" si="12"/>
        <v/>
      </c>
      <c r="AX22" s="51" t="str">
        <f t="shared" ca="1" si="12"/>
        <v/>
      </c>
      <c r="AY22" s="52" t="str">
        <f t="shared" ca="1" si="12"/>
        <v/>
      </c>
      <c r="AZ22" s="37">
        <f t="shared" si="13"/>
        <v>64458.333333333336</v>
      </c>
      <c r="BA22" s="37">
        <f t="shared" si="13"/>
        <v>35810.18518518519</v>
      </c>
      <c r="BB22" s="37">
        <f t="shared" si="13"/>
        <v>24791.666666666668</v>
      </c>
      <c r="BC22" s="37">
        <f t="shared" si="13"/>
        <v>20143.229166666668</v>
      </c>
      <c r="BD22" s="37">
        <f t="shared" si="13"/>
        <v>16114.583333333334</v>
      </c>
      <c r="BE22" s="37">
        <f t="shared" si="13"/>
        <v>26857.638888888891</v>
      </c>
      <c r="BF22" s="37">
        <f t="shared" si="13"/>
        <v>4131.9444444444443</v>
      </c>
      <c r="BG22" s="38">
        <f t="shared" si="16"/>
        <v>0</v>
      </c>
      <c r="BH22" s="38">
        <f t="shared" si="15"/>
        <v>0</v>
      </c>
      <c r="BI22" s="38">
        <f t="shared" si="15"/>
        <v>0</v>
      </c>
      <c r="BJ22" s="38">
        <f t="shared" si="15"/>
        <v>0</v>
      </c>
      <c r="BK22" s="38">
        <f t="shared" si="15"/>
        <v>0</v>
      </c>
      <c r="BL22" s="38">
        <f t="shared" si="15"/>
        <v>0</v>
      </c>
      <c r="BM22" s="38">
        <f t="shared" si="15"/>
        <v>0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 s="181">
        <v>1.7999999999999999E-2</v>
      </c>
      <c r="F23" s="181">
        <v>2.3E-2</v>
      </c>
      <c r="G23" s="181">
        <v>3.4000000000000002E-2</v>
      </c>
      <c r="H23" s="181">
        <v>2.1000000000000001E-2</v>
      </c>
      <c r="I23" s="181">
        <v>2.4E-2</v>
      </c>
      <c r="J23" s="181">
        <v>0.10299999999999999</v>
      </c>
      <c r="K23" s="181">
        <v>8.0000000000000002E-3</v>
      </c>
      <c r="L23" s="41">
        <f t="shared" ca="1" si="5"/>
        <v>60</v>
      </c>
      <c r="M23" s="42">
        <f t="shared" si="6"/>
        <v>0</v>
      </c>
      <c r="N23" s="43">
        <f t="shared" si="6"/>
        <v>0</v>
      </c>
      <c r="O23" s="43">
        <f t="shared" si="6"/>
        <v>0</v>
      </c>
      <c r="P23" s="43">
        <f t="shared" si="6"/>
        <v>0</v>
      </c>
      <c r="Q23" s="43">
        <f t="shared" si="6"/>
        <v>0</v>
      </c>
      <c r="R23" s="43">
        <f t="shared" si="6"/>
        <v>2</v>
      </c>
      <c r="S23" s="44">
        <f t="shared" si="6"/>
        <v>0</v>
      </c>
      <c r="T23" s="185">
        <f t="shared" ca="1" si="7"/>
        <v>10</v>
      </c>
      <c r="U23" s="46">
        <v>1933.75</v>
      </c>
      <c r="V23" s="46">
        <v>1933.75</v>
      </c>
      <c r="W23" s="46">
        <v>1933.75</v>
      </c>
      <c r="X23" s="46">
        <v>1933.75</v>
      </c>
      <c r="Y23" s="46">
        <v>1933.75</v>
      </c>
      <c r="Z23" s="46">
        <v>1933.75</v>
      </c>
      <c r="AA23" s="46">
        <v>1933.75</v>
      </c>
      <c r="AB23" s="184">
        <f t="shared" ca="1" si="8"/>
        <v>0</v>
      </c>
      <c r="AC23" s="50">
        <f t="shared" ca="1" si="8"/>
        <v>0</v>
      </c>
      <c r="AD23" s="50">
        <f t="shared" ca="1" si="8"/>
        <v>0</v>
      </c>
      <c r="AE23" s="50">
        <f t="shared" ca="1" si="8"/>
        <v>0</v>
      </c>
      <c r="AF23" s="50">
        <f t="shared" ca="1" si="8"/>
        <v>0</v>
      </c>
      <c r="AG23" s="50">
        <f t="shared" ca="1" si="8"/>
        <v>19337.5</v>
      </c>
      <c r="AH23" s="51">
        <f t="shared" ca="1" si="8"/>
        <v>0</v>
      </c>
      <c r="AI23" s="35">
        <f t="shared" ca="1" si="9"/>
        <v>19337.5</v>
      </c>
      <c r="AJ23" s="49">
        <f t="shared" ca="1" si="10"/>
        <v>0</v>
      </c>
      <c r="AK23" s="50">
        <f t="shared" ca="1" si="10"/>
        <v>0</v>
      </c>
      <c r="AL23" s="50">
        <f t="shared" ca="1" si="10"/>
        <v>0</v>
      </c>
      <c r="AM23" s="50">
        <f t="shared" ca="1" si="10"/>
        <v>0</v>
      </c>
      <c r="AN23" s="50">
        <f t="shared" ca="1" si="10"/>
        <v>0</v>
      </c>
      <c r="AO23" s="50">
        <f t="shared" ca="1" si="10"/>
        <v>6.18</v>
      </c>
      <c r="AP23" s="51">
        <f t="shared" ca="1" si="10"/>
        <v>0</v>
      </c>
      <c r="AQ23" s="36">
        <f t="shared" ca="1" si="11"/>
        <v>6.18</v>
      </c>
      <c r="AR23" s="49" t="str">
        <f t="shared" ca="1" si="12"/>
        <v/>
      </c>
      <c r="AS23" s="50" t="str">
        <f t="shared" ca="1" si="12"/>
        <v/>
      </c>
      <c r="AT23" s="50" t="str">
        <f t="shared" ca="1" si="12"/>
        <v/>
      </c>
      <c r="AU23" s="50" t="str">
        <f t="shared" ca="1" si="12"/>
        <v/>
      </c>
      <c r="AV23" s="50" t="str">
        <f t="shared" ca="1" si="12"/>
        <v/>
      </c>
      <c r="AW23" s="50">
        <f t="shared" ca="1" si="12"/>
        <v>3129.0453074433658</v>
      </c>
      <c r="AX23" s="51" t="str">
        <f t="shared" ca="1" si="12"/>
        <v/>
      </c>
      <c r="AY23" s="52">
        <f t="shared" ca="1" si="12"/>
        <v>3129.0453074433658</v>
      </c>
      <c r="AZ23" s="37">
        <f t="shared" si="13"/>
        <v>17905.092592592595</v>
      </c>
      <c r="BA23" s="37">
        <f t="shared" si="13"/>
        <v>14012.681159420292</v>
      </c>
      <c r="BB23" s="37">
        <f t="shared" si="13"/>
        <v>9479.1666666666661</v>
      </c>
      <c r="BC23" s="37">
        <f t="shared" si="13"/>
        <v>15347.222222222223</v>
      </c>
      <c r="BD23" s="37">
        <f t="shared" si="13"/>
        <v>13428.819444444445</v>
      </c>
      <c r="BE23" s="37">
        <f t="shared" si="13"/>
        <v>3129.0453074433663</v>
      </c>
      <c r="BF23" s="37">
        <f t="shared" si="13"/>
        <v>40286.458333333336</v>
      </c>
      <c r="BG23" s="38">
        <f t="shared" si="16"/>
        <v>0</v>
      </c>
      <c r="BH23" s="38">
        <f t="shared" si="15"/>
        <v>0</v>
      </c>
      <c r="BI23" s="38">
        <f t="shared" si="15"/>
        <v>0</v>
      </c>
      <c r="BJ23" s="38">
        <f t="shared" si="15"/>
        <v>0</v>
      </c>
      <c r="BK23" s="38">
        <f t="shared" si="15"/>
        <v>0</v>
      </c>
      <c r="BL23" s="38">
        <f t="shared" si="15"/>
        <v>2</v>
      </c>
      <c r="BM23" s="38">
        <f t="shared" si="15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 s="181">
        <v>8.4000000000000005E-2</v>
      </c>
      <c r="F24" s="181">
        <v>8.6999999999999994E-2</v>
      </c>
      <c r="G24" s="181">
        <v>0.16600000000000001</v>
      </c>
      <c r="H24" s="181">
        <v>0.05</v>
      </c>
      <c r="I24" s="181">
        <v>2.8000000000000001E-2</v>
      </c>
      <c r="J24" s="181">
        <v>8.0000000000000002E-3</v>
      </c>
      <c r="K24" s="181">
        <v>0.05</v>
      </c>
      <c r="L24" s="41">
        <f t="shared" ca="1" si="5"/>
        <v>192</v>
      </c>
      <c r="M24" s="42">
        <f t="shared" si="6"/>
        <v>0</v>
      </c>
      <c r="N24" s="43">
        <f t="shared" si="6"/>
        <v>0</v>
      </c>
      <c r="O24" s="43">
        <f t="shared" si="6"/>
        <v>8</v>
      </c>
      <c r="P24" s="43">
        <f t="shared" si="6"/>
        <v>0</v>
      </c>
      <c r="Q24" s="43">
        <f t="shared" si="6"/>
        <v>0</v>
      </c>
      <c r="R24" s="43">
        <f t="shared" si="6"/>
        <v>0</v>
      </c>
      <c r="S24" s="44">
        <f t="shared" si="6"/>
        <v>0</v>
      </c>
      <c r="T24" s="185">
        <f t="shared" ca="1" si="7"/>
        <v>32</v>
      </c>
      <c r="U24" s="46">
        <v>1933.75</v>
      </c>
      <c r="V24" s="46">
        <v>1933.75</v>
      </c>
      <c r="W24" s="46">
        <v>1933.75</v>
      </c>
      <c r="X24" s="46">
        <v>1933.75</v>
      </c>
      <c r="Y24" s="46">
        <v>1933.75</v>
      </c>
      <c r="Z24" s="46">
        <v>1933.75</v>
      </c>
      <c r="AA24" s="46">
        <v>1933.75</v>
      </c>
      <c r="AB24" s="184">
        <f t="shared" ca="1" si="8"/>
        <v>0</v>
      </c>
      <c r="AC24" s="50">
        <f t="shared" ca="1" si="8"/>
        <v>0</v>
      </c>
      <c r="AD24" s="50">
        <f t="shared" ca="1" si="8"/>
        <v>61880</v>
      </c>
      <c r="AE24" s="50">
        <f t="shared" ca="1" si="8"/>
        <v>0</v>
      </c>
      <c r="AF24" s="50">
        <f t="shared" ca="1" si="8"/>
        <v>0</v>
      </c>
      <c r="AG24" s="50">
        <f t="shared" ca="1" si="8"/>
        <v>0</v>
      </c>
      <c r="AH24" s="51">
        <f t="shared" ca="1" si="8"/>
        <v>0</v>
      </c>
      <c r="AI24" s="35">
        <f t="shared" ca="1" si="9"/>
        <v>61880</v>
      </c>
      <c r="AJ24" s="49">
        <f t="shared" ca="1" si="10"/>
        <v>0</v>
      </c>
      <c r="AK24" s="50">
        <f t="shared" ca="1" si="10"/>
        <v>0</v>
      </c>
      <c r="AL24" s="50">
        <f t="shared" ca="1" si="10"/>
        <v>31.872</v>
      </c>
      <c r="AM24" s="50">
        <f t="shared" ca="1" si="10"/>
        <v>0</v>
      </c>
      <c r="AN24" s="50">
        <f t="shared" ca="1" si="10"/>
        <v>0</v>
      </c>
      <c r="AO24" s="50">
        <f t="shared" ca="1" si="10"/>
        <v>0</v>
      </c>
      <c r="AP24" s="51">
        <f t="shared" ca="1" si="10"/>
        <v>0</v>
      </c>
      <c r="AQ24" s="36">
        <f t="shared" ca="1" si="11"/>
        <v>31.872</v>
      </c>
      <c r="AR24" s="49" t="str">
        <f t="shared" ca="1" si="12"/>
        <v/>
      </c>
      <c r="AS24" s="50" t="str">
        <f t="shared" ca="1" si="12"/>
        <v/>
      </c>
      <c r="AT24" s="50">
        <f t="shared" ca="1" si="12"/>
        <v>1941.5160642570281</v>
      </c>
      <c r="AU24" s="50" t="str">
        <f t="shared" ca="1" si="12"/>
        <v/>
      </c>
      <c r="AV24" s="50" t="str">
        <f t="shared" ca="1" si="12"/>
        <v/>
      </c>
      <c r="AW24" s="50" t="str">
        <f t="shared" ca="1" si="12"/>
        <v/>
      </c>
      <c r="AX24" s="51" t="str">
        <f t="shared" ca="1" si="12"/>
        <v/>
      </c>
      <c r="AY24" s="52">
        <f t="shared" ca="1" si="12"/>
        <v>1941.5160642570281</v>
      </c>
      <c r="AZ24" s="37">
        <f t="shared" si="13"/>
        <v>3836.8055555555557</v>
      </c>
      <c r="BA24" s="37">
        <f t="shared" si="13"/>
        <v>3704.5019157088127</v>
      </c>
      <c r="BB24" s="37">
        <f t="shared" si="13"/>
        <v>1941.5160642570281</v>
      </c>
      <c r="BC24" s="37">
        <f t="shared" si="13"/>
        <v>6445.833333333333</v>
      </c>
      <c r="BD24" s="37">
        <f t="shared" si="13"/>
        <v>11510.416666666668</v>
      </c>
      <c r="BE24" s="37">
        <f t="shared" si="13"/>
        <v>40286.458333333336</v>
      </c>
      <c r="BF24" s="37">
        <f t="shared" si="13"/>
        <v>6445.833333333333</v>
      </c>
      <c r="BG24" s="38">
        <f t="shared" si="16"/>
        <v>0</v>
      </c>
      <c r="BH24" s="38">
        <f t="shared" si="15"/>
        <v>0</v>
      </c>
      <c r="BI24" s="38">
        <f t="shared" si="15"/>
        <v>8</v>
      </c>
      <c r="BJ24" s="38">
        <f t="shared" si="15"/>
        <v>0</v>
      </c>
      <c r="BK24" s="38">
        <f t="shared" si="15"/>
        <v>0</v>
      </c>
      <c r="BL24" s="38">
        <f t="shared" si="15"/>
        <v>0</v>
      </c>
      <c r="BM24" s="38">
        <f t="shared" si="15"/>
        <v>0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1">
        <v>3.4000000000000002E-2</v>
      </c>
      <c r="F25" s="181">
        <v>0.29699999999999999</v>
      </c>
      <c r="G25" s="181">
        <v>0.128</v>
      </c>
      <c r="H25" s="181">
        <v>7.3999999999999996E-2</v>
      </c>
      <c r="I25" s="181">
        <v>3.2000000000000001E-2</v>
      </c>
      <c r="J25" s="181">
        <v>1.6E-2</v>
      </c>
      <c r="K25" s="181">
        <v>0.122</v>
      </c>
      <c r="L25" s="41">
        <f t="shared" ca="1" si="5"/>
        <v>300</v>
      </c>
      <c r="M25" s="42">
        <f t="shared" si="6"/>
        <v>0</v>
      </c>
      <c r="N25" s="43">
        <f t="shared" si="6"/>
        <v>8</v>
      </c>
      <c r="O25" s="43">
        <f t="shared" si="6"/>
        <v>2</v>
      </c>
      <c r="P25" s="43">
        <f t="shared" si="6"/>
        <v>0</v>
      </c>
      <c r="Q25" s="43">
        <f t="shared" si="6"/>
        <v>0</v>
      </c>
      <c r="R25" s="43">
        <f t="shared" si="6"/>
        <v>0</v>
      </c>
      <c r="S25" s="44">
        <f t="shared" si="6"/>
        <v>2</v>
      </c>
      <c r="T25" s="185">
        <f t="shared" ca="1" si="7"/>
        <v>50</v>
      </c>
      <c r="U25" s="46">
        <v>1933.75</v>
      </c>
      <c r="V25" s="46">
        <v>1933.75</v>
      </c>
      <c r="W25" s="46">
        <v>1933.75</v>
      </c>
      <c r="X25" s="46">
        <v>1933.75</v>
      </c>
      <c r="Y25" s="46">
        <v>1933.75</v>
      </c>
      <c r="Z25" s="46">
        <v>1933.75</v>
      </c>
      <c r="AA25" s="46">
        <v>1933.75</v>
      </c>
      <c r="AB25" s="184">
        <f t="shared" ca="1" si="8"/>
        <v>0</v>
      </c>
      <c r="AC25" s="50">
        <f t="shared" ca="1" si="8"/>
        <v>61880</v>
      </c>
      <c r="AD25" s="50">
        <f t="shared" ca="1" si="8"/>
        <v>15470</v>
      </c>
      <c r="AE25" s="50">
        <f t="shared" ca="1" si="8"/>
        <v>0</v>
      </c>
      <c r="AF25" s="50">
        <f t="shared" ca="1" si="8"/>
        <v>0</v>
      </c>
      <c r="AG25" s="50">
        <f t="shared" ca="1" si="8"/>
        <v>0</v>
      </c>
      <c r="AH25" s="51">
        <f t="shared" ca="1" si="8"/>
        <v>19337.5</v>
      </c>
      <c r="AI25" s="35">
        <f t="shared" ca="1" si="9"/>
        <v>96687.5</v>
      </c>
      <c r="AJ25" s="49">
        <f t="shared" ca="1" si="10"/>
        <v>0</v>
      </c>
      <c r="AK25" s="50">
        <f t="shared" ca="1" si="10"/>
        <v>57.024000000000001</v>
      </c>
      <c r="AL25" s="50">
        <f t="shared" ca="1" si="10"/>
        <v>6.1440000000000001</v>
      </c>
      <c r="AM25" s="50">
        <f t="shared" ca="1" si="10"/>
        <v>0</v>
      </c>
      <c r="AN25" s="50">
        <f t="shared" ca="1" si="10"/>
        <v>0</v>
      </c>
      <c r="AO25" s="50">
        <f t="shared" ca="1" si="10"/>
        <v>0</v>
      </c>
      <c r="AP25" s="51">
        <f t="shared" ca="1" si="10"/>
        <v>7.32</v>
      </c>
      <c r="AQ25" s="36">
        <f t="shared" ca="1" si="11"/>
        <v>70.488</v>
      </c>
      <c r="AR25" s="49" t="str">
        <f t="shared" ca="1" si="12"/>
        <v/>
      </c>
      <c r="AS25" s="50">
        <f t="shared" ca="1" si="12"/>
        <v>1085.1571268237935</v>
      </c>
      <c r="AT25" s="50">
        <f t="shared" ca="1" si="12"/>
        <v>2517.9036458333335</v>
      </c>
      <c r="AU25" s="50" t="str">
        <f t="shared" ca="1" si="12"/>
        <v/>
      </c>
      <c r="AV25" s="50" t="str">
        <f t="shared" ca="1" si="12"/>
        <v/>
      </c>
      <c r="AW25" s="50" t="str">
        <f t="shared" ca="1" si="12"/>
        <v/>
      </c>
      <c r="AX25" s="51">
        <f t="shared" ca="1" si="12"/>
        <v>2641.7349726775956</v>
      </c>
      <c r="AY25" s="52">
        <f t="shared" ca="1" si="12"/>
        <v>1371.6873794120986</v>
      </c>
      <c r="AZ25" s="37">
        <f t="shared" si="13"/>
        <v>9479.1666666666661</v>
      </c>
      <c r="BA25" s="37">
        <f t="shared" si="13"/>
        <v>1085.1571268237935</v>
      </c>
      <c r="BB25" s="37">
        <f t="shared" si="13"/>
        <v>2517.9036458333335</v>
      </c>
      <c r="BC25" s="37">
        <f t="shared" si="13"/>
        <v>4355.2927927927931</v>
      </c>
      <c r="BD25" s="37">
        <f t="shared" si="13"/>
        <v>10071.614583333334</v>
      </c>
      <c r="BE25" s="37">
        <f t="shared" si="13"/>
        <v>20143.229166666668</v>
      </c>
      <c r="BF25" s="37">
        <f t="shared" si="13"/>
        <v>2641.734972677596</v>
      </c>
      <c r="BG25" s="38">
        <f t="shared" si="16"/>
        <v>0</v>
      </c>
      <c r="BH25" s="38">
        <f t="shared" si="15"/>
        <v>8</v>
      </c>
      <c r="BI25" s="38">
        <f t="shared" si="15"/>
        <v>2</v>
      </c>
      <c r="BJ25" s="38">
        <f t="shared" si="15"/>
        <v>0</v>
      </c>
      <c r="BK25" s="38">
        <f t="shared" si="15"/>
        <v>0</v>
      </c>
      <c r="BL25" s="38">
        <f t="shared" si="15"/>
        <v>0</v>
      </c>
      <c r="BM25" s="38">
        <f t="shared" si="15"/>
        <v>2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 s="181">
        <v>1.9E-2</v>
      </c>
      <c r="F26" s="181">
        <v>0.125</v>
      </c>
      <c r="G26" s="181">
        <v>3.5999999999999997E-2</v>
      </c>
      <c r="H26" s="181">
        <v>0.05</v>
      </c>
      <c r="I26" s="181">
        <v>8.5999999999999993E-2</v>
      </c>
      <c r="J26" s="181">
        <v>2.4E-2</v>
      </c>
      <c r="K26" s="181">
        <v>0.114</v>
      </c>
      <c r="L26" s="41">
        <f t="shared" ca="1" si="5"/>
        <v>0</v>
      </c>
      <c r="M26" s="42">
        <f t="shared" si="6"/>
        <v>0</v>
      </c>
      <c r="N26" s="43">
        <f t="shared" si="6"/>
        <v>0</v>
      </c>
      <c r="O26" s="43">
        <f t="shared" si="6"/>
        <v>0</v>
      </c>
      <c r="P26" s="43">
        <f t="shared" si="6"/>
        <v>0</v>
      </c>
      <c r="Q26" s="43">
        <f t="shared" si="6"/>
        <v>0</v>
      </c>
      <c r="R26" s="43">
        <f t="shared" si="6"/>
        <v>0</v>
      </c>
      <c r="S26" s="44">
        <f t="shared" si="6"/>
        <v>0</v>
      </c>
      <c r="T26" s="185">
        <f t="shared" ca="1" si="7"/>
        <v>0</v>
      </c>
      <c r="U26" s="46">
        <v>2805</v>
      </c>
      <c r="V26" s="46">
        <v>2805</v>
      </c>
      <c r="W26" s="46">
        <v>2805</v>
      </c>
      <c r="X26" s="46">
        <v>2805</v>
      </c>
      <c r="Y26" s="46">
        <v>2805</v>
      </c>
      <c r="Z26" s="46">
        <v>2805</v>
      </c>
      <c r="AA26" s="46">
        <v>2805</v>
      </c>
      <c r="AB26" s="184">
        <f t="shared" ca="1" si="8"/>
        <v>0</v>
      </c>
      <c r="AC26" s="50">
        <f t="shared" ca="1" si="8"/>
        <v>0</v>
      </c>
      <c r="AD26" s="50">
        <f t="shared" ca="1" si="8"/>
        <v>0</v>
      </c>
      <c r="AE26" s="50">
        <f t="shared" ca="1" si="8"/>
        <v>0</v>
      </c>
      <c r="AF26" s="50">
        <f t="shared" ca="1" si="8"/>
        <v>0</v>
      </c>
      <c r="AG26" s="50">
        <f t="shared" ca="1" si="8"/>
        <v>0</v>
      </c>
      <c r="AH26" s="51">
        <f t="shared" ca="1" si="8"/>
        <v>0</v>
      </c>
      <c r="AI26" s="35">
        <f t="shared" ca="1" si="9"/>
        <v>0</v>
      </c>
      <c r="AJ26" s="49">
        <f t="shared" ca="1" si="10"/>
        <v>0</v>
      </c>
      <c r="AK26" s="50">
        <f t="shared" ca="1" si="10"/>
        <v>0</v>
      </c>
      <c r="AL26" s="50">
        <f t="shared" ca="1" si="10"/>
        <v>0</v>
      </c>
      <c r="AM26" s="50">
        <f t="shared" ca="1" si="10"/>
        <v>0</v>
      </c>
      <c r="AN26" s="50">
        <f t="shared" ca="1" si="10"/>
        <v>0</v>
      </c>
      <c r="AO26" s="50">
        <f t="shared" ca="1" si="10"/>
        <v>0</v>
      </c>
      <c r="AP26" s="51">
        <f t="shared" ca="1" si="10"/>
        <v>0</v>
      </c>
      <c r="AQ26" s="36">
        <f t="shared" ca="1" si="11"/>
        <v>0</v>
      </c>
      <c r="AR26" s="49" t="str">
        <f t="shared" ca="1" si="12"/>
        <v/>
      </c>
      <c r="AS26" s="50" t="str">
        <f t="shared" ca="1" si="12"/>
        <v/>
      </c>
      <c r="AT26" s="50" t="str">
        <f t="shared" ca="1" si="12"/>
        <v/>
      </c>
      <c r="AU26" s="50" t="str">
        <f t="shared" ca="1" si="12"/>
        <v/>
      </c>
      <c r="AV26" s="50" t="str">
        <f t="shared" ca="1" si="12"/>
        <v/>
      </c>
      <c r="AW26" s="50" t="str">
        <f t="shared" ca="1" si="12"/>
        <v/>
      </c>
      <c r="AX26" s="51" t="str">
        <f t="shared" ca="1" si="12"/>
        <v/>
      </c>
      <c r="AY26" s="52" t="str">
        <f t="shared" ca="1" si="12"/>
        <v/>
      </c>
      <c r="AZ26" s="37">
        <f t="shared" si="13"/>
        <v>24605.263157894737</v>
      </c>
      <c r="BA26" s="37">
        <f t="shared" si="13"/>
        <v>3740</v>
      </c>
      <c r="BB26" s="37">
        <f t="shared" si="13"/>
        <v>12986.111111111111</v>
      </c>
      <c r="BC26" s="37">
        <f t="shared" si="13"/>
        <v>9350</v>
      </c>
      <c r="BD26" s="37">
        <f t="shared" si="13"/>
        <v>5436.0465116279074</v>
      </c>
      <c r="BE26" s="37">
        <f t="shared" si="13"/>
        <v>19479.166666666668</v>
      </c>
      <c r="BF26" s="37">
        <f t="shared" si="13"/>
        <v>4100.8771929824561</v>
      </c>
      <c r="BG26" s="38">
        <f t="shared" si="16"/>
        <v>0</v>
      </c>
      <c r="BH26" s="38">
        <f t="shared" si="15"/>
        <v>0</v>
      </c>
      <c r="BI26" s="38">
        <f t="shared" si="15"/>
        <v>0</v>
      </c>
      <c r="BJ26" s="38">
        <f t="shared" si="15"/>
        <v>0</v>
      </c>
      <c r="BK26" s="38">
        <f t="shared" si="15"/>
        <v>0</v>
      </c>
      <c r="BL26" s="38">
        <f t="shared" si="15"/>
        <v>0</v>
      </c>
      <c r="BM26" s="38">
        <f t="shared" si="15"/>
        <v>0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 s="181">
        <v>2.1000000000000001E-2</v>
      </c>
      <c r="F27" s="181">
        <v>5.1999999999999998E-2</v>
      </c>
      <c r="G27" s="181">
        <v>0.03</v>
      </c>
      <c r="H27" s="181">
        <v>2.1000000000000001E-2</v>
      </c>
      <c r="I27" s="181">
        <v>0.125</v>
      </c>
      <c r="J27" s="181">
        <v>3.3000000000000002E-2</v>
      </c>
      <c r="K27" s="181">
        <v>0.14299999999999999</v>
      </c>
      <c r="L27" s="41">
        <f t="shared" ca="1" si="5"/>
        <v>60</v>
      </c>
      <c r="M27" s="42">
        <f t="shared" si="6"/>
        <v>0</v>
      </c>
      <c r="N27" s="43">
        <f t="shared" si="6"/>
        <v>0</v>
      </c>
      <c r="O27" s="43">
        <f t="shared" si="6"/>
        <v>0</v>
      </c>
      <c r="P27" s="43">
        <f t="shared" si="6"/>
        <v>0</v>
      </c>
      <c r="Q27" s="43">
        <f t="shared" si="6"/>
        <v>0</v>
      </c>
      <c r="R27" s="43">
        <f t="shared" si="6"/>
        <v>0</v>
      </c>
      <c r="S27" s="44">
        <f t="shared" si="6"/>
        <v>2</v>
      </c>
      <c r="T27" s="185">
        <f t="shared" ca="1" si="7"/>
        <v>10</v>
      </c>
      <c r="U27" s="46">
        <v>2805</v>
      </c>
      <c r="V27" s="46">
        <v>2805</v>
      </c>
      <c r="W27" s="46">
        <v>2805</v>
      </c>
      <c r="X27" s="46">
        <v>2805</v>
      </c>
      <c r="Y27" s="46">
        <v>2805</v>
      </c>
      <c r="Z27" s="46">
        <v>2805</v>
      </c>
      <c r="AA27" s="46">
        <v>2805</v>
      </c>
      <c r="AB27" s="184">
        <f t="shared" ca="1" si="8"/>
        <v>0</v>
      </c>
      <c r="AC27" s="50">
        <f t="shared" ca="1" si="8"/>
        <v>0</v>
      </c>
      <c r="AD27" s="50">
        <f t="shared" ca="1" si="8"/>
        <v>0</v>
      </c>
      <c r="AE27" s="50">
        <f t="shared" ca="1" si="8"/>
        <v>0</v>
      </c>
      <c r="AF27" s="50">
        <f t="shared" ca="1" si="8"/>
        <v>0</v>
      </c>
      <c r="AG27" s="50">
        <f t="shared" ca="1" si="8"/>
        <v>0</v>
      </c>
      <c r="AH27" s="51">
        <f t="shared" ca="1" si="8"/>
        <v>28050</v>
      </c>
      <c r="AI27" s="35">
        <f t="shared" ca="1" si="9"/>
        <v>28050</v>
      </c>
      <c r="AJ27" s="49">
        <f t="shared" ca="1" si="10"/>
        <v>0</v>
      </c>
      <c r="AK27" s="50">
        <f t="shared" ca="1" si="10"/>
        <v>0</v>
      </c>
      <c r="AL27" s="50">
        <f t="shared" ca="1" si="10"/>
        <v>0</v>
      </c>
      <c r="AM27" s="50">
        <f t="shared" ca="1" si="10"/>
        <v>0</v>
      </c>
      <c r="AN27" s="50">
        <f t="shared" ca="1" si="10"/>
        <v>0</v>
      </c>
      <c r="AO27" s="50">
        <f t="shared" ca="1" si="10"/>
        <v>0</v>
      </c>
      <c r="AP27" s="51">
        <f t="shared" ca="1" si="10"/>
        <v>8.58</v>
      </c>
      <c r="AQ27" s="36">
        <f t="shared" ca="1" si="11"/>
        <v>8.58</v>
      </c>
      <c r="AR27" s="49" t="str">
        <f t="shared" ca="1" si="12"/>
        <v/>
      </c>
      <c r="AS27" s="50" t="str">
        <f t="shared" ca="1" si="12"/>
        <v/>
      </c>
      <c r="AT27" s="50" t="str">
        <f t="shared" ca="1" si="12"/>
        <v/>
      </c>
      <c r="AU27" s="50" t="str">
        <f t="shared" ca="1" si="12"/>
        <v/>
      </c>
      <c r="AV27" s="50" t="str">
        <f t="shared" ca="1" si="12"/>
        <v/>
      </c>
      <c r="AW27" s="50" t="str">
        <f t="shared" ca="1" si="12"/>
        <v/>
      </c>
      <c r="AX27" s="51">
        <f t="shared" ca="1" si="12"/>
        <v>3269.2307692307691</v>
      </c>
      <c r="AY27" s="52">
        <f t="shared" ca="1" si="12"/>
        <v>3269.2307692307691</v>
      </c>
      <c r="AZ27" s="37">
        <f t="shared" si="13"/>
        <v>22261.90476190476</v>
      </c>
      <c r="BA27" s="37">
        <f t="shared" si="13"/>
        <v>8990.3846153846152</v>
      </c>
      <c r="BB27" s="37">
        <f t="shared" si="13"/>
        <v>15583.333333333334</v>
      </c>
      <c r="BC27" s="37">
        <f t="shared" si="13"/>
        <v>22261.90476190476</v>
      </c>
      <c r="BD27" s="37">
        <f t="shared" si="13"/>
        <v>3740</v>
      </c>
      <c r="BE27" s="37">
        <f t="shared" si="13"/>
        <v>14166.666666666666</v>
      </c>
      <c r="BF27" s="37">
        <f t="shared" si="13"/>
        <v>3269.2307692307695</v>
      </c>
      <c r="BG27" s="38">
        <f t="shared" si="16"/>
        <v>0</v>
      </c>
      <c r="BH27" s="38">
        <f t="shared" si="15"/>
        <v>0</v>
      </c>
      <c r="BI27" s="38">
        <f t="shared" si="15"/>
        <v>0</v>
      </c>
      <c r="BJ27" s="38">
        <f t="shared" si="15"/>
        <v>0</v>
      </c>
      <c r="BK27" s="38">
        <f t="shared" si="15"/>
        <v>0</v>
      </c>
      <c r="BL27" s="38">
        <f t="shared" si="15"/>
        <v>0</v>
      </c>
      <c r="BM27" s="38">
        <f t="shared" si="15"/>
        <v>2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1">
        <v>9.7000000000000003E-2</v>
      </c>
      <c r="F28" s="181">
        <v>0.113</v>
      </c>
      <c r="G28" s="181">
        <v>9.2999999999999999E-2</v>
      </c>
      <c r="H28" s="181">
        <v>0.04</v>
      </c>
      <c r="I28" s="181">
        <v>0.217</v>
      </c>
      <c r="J28" s="181">
        <v>5.0999999999999997E-2</v>
      </c>
      <c r="K28" s="181">
        <v>0.14499999999999999</v>
      </c>
      <c r="L28" s="41">
        <f t="shared" ca="1" si="5"/>
        <v>432</v>
      </c>
      <c r="M28" s="42">
        <f t="shared" si="6"/>
        <v>0</v>
      </c>
      <c r="N28" s="43">
        <f t="shared" si="6"/>
        <v>0</v>
      </c>
      <c r="O28" s="43">
        <f t="shared" si="6"/>
        <v>0</v>
      </c>
      <c r="P28" s="43">
        <f t="shared" si="6"/>
        <v>0</v>
      </c>
      <c r="Q28" s="43">
        <f t="shared" si="6"/>
        <v>8</v>
      </c>
      <c r="R28" s="43">
        <f t="shared" si="6"/>
        <v>0</v>
      </c>
      <c r="S28" s="44">
        <f t="shared" si="6"/>
        <v>8</v>
      </c>
      <c r="T28" s="185">
        <f t="shared" ca="1" si="7"/>
        <v>72</v>
      </c>
      <c r="U28" s="46">
        <v>2805</v>
      </c>
      <c r="V28" s="46">
        <v>2805</v>
      </c>
      <c r="W28" s="46">
        <v>2805</v>
      </c>
      <c r="X28" s="46">
        <v>2805</v>
      </c>
      <c r="Y28" s="46">
        <v>2805</v>
      </c>
      <c r="Z28" s="46">
        <v>2805</v>
      </c>
      <c r="AA28" s="46">
        <v>2805</v>
      </c>
      <c r="AB28" s="184">
        <f t="shared" ca="1" si="8"/>
        <v>0</v>
      </c>
      <c r="AC28" s="50">
        <f t="shared" ca="1" si="8"/>
        <v>0</v>
      </c>
      <c r="AD28" s="50">
        <f t="shared" ca="1" si="8"/>
        <v>0</v>
      </c>
      <c r="AE28" s="50">
        <f t="shared" ca="1" si="8"/>
        <v>0</v>
      </c>
      <c r="AF28" s="50">
        <f t="shared" ca="1" si="8"/>
        <v>89760</v>
      </c>
      <c r="AG28" s="50">
        <f t="shared" ca="1" si="8"/>
        <v>0</v>
      </c>
      <c r="AH28" s="51">
        <f t="shared" ca="1" si="8"/>
        <v>112200</v>
      </c>
      <c r="AI28" s="35">
        <f t="shared" ca="1" si="9"/>
        <v>201960</v>
      </c>
      <c r="AJ28" s="49">
        <f t="shared" ca="1" si="10"/>
        <v>0</v>
      </c>
      <c r="AK28" s="50">
        <f t="shared" ca="1" si="10"/>
        <v>0</v>
      </c>
      <c r="AL28" s="50">
        <f t="shared" ca="1" si="10"/>
        <v>0</v>
      </c>
      <c r="AM28" s="50">
        <f t="shared" ca="1" si="10"/>
        <v>0</v>
      </c>
      <c r="AN28" s="50">
        <f t="shared" ca="1" si="10"/>
        <v>41.664000000000001</v>
      </c>
      <c r="AO28" s="50">
        <f t="shared" ca="1" si="10"/>
        <v>0</v>
      </c>
      <c r="AP28" s="51">
        <f t="shared" ca="1" si="10"/>
        <v>34.799999999999997</v>
      </c>
      <c r="AQ28" s="36">
        <f t="shared" ca="1" si="11"/>
        <v>76.463999999999999</v>
      </c>
      <c r="AR28" s="49" t="str">
        <f t="shared" ca="1" si="12"/>
        <v/>
      </c>
      <c r="AS28" s="50" t="str">
        <f t="shared" ca="1" si="12"/>
        <v/>
      </c>
      <c r="AT28" s="50" t="str">
        <f t="shared" ca="1" si="12"/>
        <v/>
      </c>
      <c r="AU28" s="50" t="str">
        <f t="shared" ca="1" si="12"/>
        <v/>
      </c>
      <c r="AV28" s="50">
        <f t="shared" ca="1" si="12"/>
        <v>2154.3778801843318</v>
      </c>
      <c r="AW28" s="50" t="str">
        <f t="shared" ca="1" si="12"/>
        <v/>
      </c>
      <c r="AX28" s="51">
        <f t="shared" ca="1" si="12"/>
        <v>3224.1379310344832</v>
      </c>
      <c r="AY28" s="52">
        <f t="shared" ca="1" si="12"/>
        <v>2641.2429378531074</v>
      </c>
      <c r="AZ28" s="37">
        <f t="shared" si="13"/>
        <v>4819.5876288659792</v>
      </c>
      <c r="BA28" s="37">
        <f t="shared" si="13"/>
        <v>4137.1681415929206</v>
      </c>
      <c r="BB28" s="37">
        <f t="shared" si="13"/>
        <v>5026.8817204301076</v>
      </c>
      <c r="BC28" s="37">
        <f t="shared" si="13"/>
        <v>11687.5</v>
      </c>
      <c r="BD28" s="37">
        <f t="shared" si="13"/>
        <v>2154.3778801843318</v>
      </c>
      <c r="BE28" s="37">
        <f t="shared" si="13"/>
        <v>9166.6666666666679</v>
      </c>
      <c r="BF28" s="37">
        <f t="shared" si="13"/>
        <v>3224.1379310344828</v>
      </c>
      <c r="BG28" s="38">
        <f t="shared" si="16"/>
        <v>0</v>
      </c>
      <c r="BH28" s="38">
        <f t="shared" si="15"/>
        <v>0</v>
      </c>
      <c r="BI28" s="38">
        <f t="shared" si="15"/>
        <v>0</v>
      </c>
      <c r="BJ28" s="38">
        <f t="shared" si="15"/>
        <v>0</v>
      </c>
      <c r="BK28" s="38">
        <f t="shared" si="15"/>
        <v>8</v>
      </c>
      <c r="BL28" s="38">
        <f t="shared" si="15"/>
        <v>0</v>
      </c>
      <c r="BM28" s="38">
        <v>8</v>
      </c>
    </row>
    <row r="29" spans="1:65" ht="15" thickBot="1">
      <c r="B29" s="3" t="s">
        <v>49</v>
      </c>
      <c r="C29" s="54">
        <v>0.95833333333333337</v>
      </c>
      <c r="D29" s="55">
        <v>0</v>
      </c>
      <c r="E29" s="181">
        <v>6.8000000000000005E-2</v>
      </c>
      <c r="F29" s="181">
        <v>0.159</v>
      </c>
      <c r="G29" s="181">
        <v>2.4E-2</v>
      </c>
      <c r="H29" s="181">
        <v>3.4000000000000002E-2</v>
      </c>
      <c r="I29" s="181">
        <v>0.112</v>
      </c>
      <c r="J29" s="181">
        <v>0.04</v>
      </c>
      <c r="K29" s="181">
        <v>0.155</v>
      </c>
      <c r="L29" s="56">
        <f t="shared" ca="1" si="5"/>
        <v>108</v>
      </c>
      <c r="M29" s="57">
        <f t="shared" si="6"/>
        <v>0</v>
      </c>
      <c r="N29" s="58">
        <f t="shared" si="6"/>
        <v>2</v>
      </c>
      <c r="O29" s="58">
        <f t="shared" si="6"/>
        <v>0</v>
      </c>
      <c r="P29" s="58">
        <f t="shared" si="6"/>
        <v>0</v>
      </c>
      <c r="Q29" s="58">
        <f t="shared" si="6"/>
        <v>0</v>
      </c>
      <c r="R29" s="58">
        <f t="shared" si="6"/>
        <v>0</v>
      </c>
      <c r="S29" s="59">
        <f t="shared" si="6"/>
        <v>2</v>
      </c>
      <c r="T29" s="183">
        <f t="shared" ca="1" si="7"/>
        <v>18</v>
      </c>
      <c r="U29" s="61">
        <v>2805</v>
      </c>
      <c r="V29" s="61">
        <v>2805</v>
      </c>
      <c r="W29" s="61">
        <v>2805</v>
      </c>
      <c r="X29" s="61">
        <v>2805</v>
      </c>
      <c r="Y29" s="61">
        <v>2805</v>
      </c>
      <c r="Z29" s="61">
        <v>2805</v>
      </c>
      <c r="AA29" s="61">
        <v>2805</v>
      </c>
      <c r="AB29" s="182">
        <f t="shared" ca="1" si="8"/>
        <v>0</v>
      </c>
      <c r="AC29" s="65">
        <f t="shared" ca="1" si="8"/>
        <v>22440</v>
      </c>
      <c r="AD29" s="65">
        <f t="shared" ca="1" si="8"/>
        <v>0</v>
      </c>
      <c r="AE29" s="65">
        <f t="shared" ca="1" si="8"/>
        <v>0</v>
      </c>
      <c r="AF29" s="65">
        <f t="shared" ca="1" si="8"/>
        <v>0</v>
      </c>
      <c r="AG29" s="65">
        <f t="shared" ca="1" si="8"/>
        <v>0</v>
      </c>
      <c r="AH29" s="66">
        <f t="shared" ca="1" si="8"/>
        <v>28050</v>
      </c>
      <c r="AI29" s="35">
        <f t="shared" ca="1" si="9"/>
        <v>50490</v>
      </c>
      <c r="AJ29" s="64">
        <f t="shared" ca="1" si="10"/>
        <v>0</v>
      </c>
      <c r="AK29" s="65">
        <f t="shared" ca="1" si="10"/>
        <v>7.6319999999999997</v>
      </c>
      <c r="AL29" s="65">
        <f t="shared" ca="1" si="10"/>
        <v>0</v>
      </c>
      <c r="AM29" s="65">
        <f t="shared" ca="1" si="10"/>
        <v>0</v>
      </c>
      <c r="AN29" s="65">
        <f t="shared" ca="1" si="10"/>
        <v>0</v>
      </c>
      <c r="AO29" s="65">
        <f t="shared" ca="1" si="10"/>
        <v>0</v>
      </c>
      <c r="AP29" s="66">
        <f t="shared" ca="1" si="10"/>
        <v>9.3000000000000007</v>
      </c>
      <c r="AQ29" s="36">
        <f t="shared" ca="1" si="11"/>
        <v>16.932000000000002</v>
      </c>
      <c r="AR29" s="64" t="str">
        <f t="shared" ca="1" si="12"/>
        <v/>
      </c>
      <c r="AS29" s="65">
        <f t="shared" ca="1" si="12"/>
        <v>2940.251572327044</v>
      </c>
      <c r="AT29" s="65" t="str">
        <f t="shared" ca="1" si="12"/>
        <v/>
      </c>
      <c r="AU29" s="65" t="str">
        <f t="shared" ca="1" si="12"/>
        <v/>
      </c>
      <c r="AV29" s="65" t="str">
        <f t="shared" ca="1" si="12"/>
        <v/>
      </c>
      <c r="AW29" s="65" t="str">
        <f t="shared" ca="1" si="12"/>
        <v/>
      </c>
      <c r="AX29" s="66">
        <f t="shared" ca="1" si="12"/>
        <v>3016.1290322580644</v>
      </c>
      <c r="AY29" s="67">
        <f t="shared" ca="1" si="12"/>
        <v>2981.927710843373</v>
      </c>
      <c r="AZ29" s="37">
        <f t="shared" si="13"/>
        <v>6874.9999999999991</v>
      </c>
      <c r="BA29" s="37">
        <f t="shared" si="13"/>
        <v>2940.251572327044</v>
      </c>
      <c r="BB29" s="37">
        <f t="shared" si="13"/>
        <v>19479.166666666668</v>
      </c>
      <c r="BC29" s="37">
        <f t="shared" si="13"/>
        <v>13749.999999999998</v>
      </c>
      <c r="BD29" s="37">
        <f t="shared" si="13"/>
        <v>4174.1071428571431</v>
      </c>
      <c r="BE29" s="37">
        <f t="shared" si="13"/>
        <v>11687.5</v>
      </c>
      <c r="BF29" s="37">
        <f t="shared" si="13"/>
        <v>3016.1290322580644</v>
      </c>
      <c r="BG29" s="38">
        <f t="shared" si="16"/>
        <v>0</v>
      </c>
      <c r="BH29" s="38">
        <f t="shared" si="15"/>
        <v>2</v>
      </c>
      <c r="BI29" s="38">
        <f t="shared" si="15"/>
        <v>0</v>
      </c>
      <c r="BJ29" s="38">
        <f t="shared" si="15"/>
        <v>0</v>
      </c>
      <c r="BK29" s="38">
        <f t="shared" si="15"/>
        <v>0</v>
      </c>
      <c r="BL29" s="38">
        <f t="shared" si="15"/>
        <v>0</v>
      </c>
      <c r="BM29" s="38">
        <f t="shared" si="15"/>
        <v>2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7">SUM(M6:M29)</f>
        <v>0</v>
      </c>
      <c r="N30" s="70">
        <f t="shared" si="17"/>
        <v>12</v>
      </c>
      <c r="O30" s="70">
        <f t="shared" si="17"/>
        <v>10</v>
      </c>
      <c r="P30" s="70" t="e">
        <f t="shared" si="17"/>
        <v>#N/A</v>
      </c>
      <c r="Q30" s="70">
        <f t="shared" si="17"/>
        <v>8</v>
      </c>
      <c r="R30" s="70">
        <f t="shared" si="17"/>
        <v>2</v>
      </c>
      <c r="S30" s="70">
        <f t="shared" si="17"/>
        <v>24</v>
      </c>
      <c r="T30" s="71">
        <f t="shared" ca="1" si="17"/>
        <v>250</v>
      </c>
      <c r="U30" s="68"/>
      <c r="V30" s="68"/>
      <c r="W30" s="68"/>
      <c r="X30" s="68"/>
      <c r="Y30" s="68"/>
      <c r="Z30" s="68"/>
      <c r="AA30" s="68"/>
      <c r="AB30" s="70" t="e">
        <f t="shared" ref="AB30:AQ30" ca="1" si="18">SUM(AB6:AB29)</f>
        <v>#VALUE!</v>
      </c>
      <c r="AC30" s="70" t="e">
        <f t="shared" ca="1" si="18"/>
        <v>#VALUE!</v>
      </c>
      <c r="AD30" s="70" t="e">
        <f t="shared" ca="1" si="18"/>
        <v>#VALUE!</v>
      </c>
      <c r="AE30" s="70" t="e">
        <f t="shared" ca="1" si="18"/>
        <v>#N/A</v>
      </c>
      <c r="AF30" s="70" t="e">
        <f t="shared" ca="1" si="18"/>
        <v>#VALUE!</v>
      </c>
      <c r="AG30" s="70" t="e">
        <f t="shared" ca="1" si="18"/>
        <v>#VALUE!</v>
      </c>
      <c r="AH30" s="70" t="e">
        <f t="shared" ca="1" si="18"/>
        <v>#VALUE!</v>
      </c>
      <c r="AI30" s="71">
        <f t="shared" ca="1" si="18"/>
        <v>564612.5</v>
      </c>
      <c r="AJ30" s="70" t="e">
        <f t="shared" ca="1" si="18"/>
        <v>#VALUE!</v>
      </c>
      <c r="AK30" s="70" t="e">
        <f t="shared" ca="1" si="18"/>
        <v>#VALUE!</v>
      </c>
      <c r="AL30" s="70" t="e">
        <f t="shared" ca="1" si="18"/>
        <v>#VALUE!</v>
      </c>
      <c r="AM30" s="70" t="e">
        <f t="shared" ca="1" si="18"/>
        <v>#N/A</v>
      </c>
      <c r="AN30" s="70" t="e">
        <f t="shared" ca="1" si="18"/>
        <v>#VALUE!</v>
      </c>
      <c r="AO30" s="70" t="e">
        <f t="shared" ca="1" si="18"/>
        <v>#VALUE!</v>
      </c>
      <c r="AP30" s="70" t="e">
        <f t="shared" ca="1" si="18"/>
        <v>#VALUE!</v>
      </c>
      <c r="AQ30" s="71">
        <f t="shared" ca="1" si="18"/>
        <v>277.83600000000001</v>
      </c>
      <c r="AR30" s="70" t="e">
        <f t="shared" ref="AR30:AY30" ca="1" si="19">AB30/AJ30</f>
        <v>#VALUE!</v>
      </c>
      <c r="AS30" s="70" t="e">
        <f t="shared" ca="1" si="19"/>
        <v>#VALUE!</v>
      </c>
      <c r="AT30" s="70" t="e">
        <f t="shared" ca="1" si="19"/>
        <v>#VALUE!</v>
      </c>
      <c r="AU30" s="70" t="e">
        <f t="shared" ca="1" si="19"/>
        <v>#N/A</v>
      </c>
      <c r="AV30" s="70" t="e">
        <f t="shared" ca="1" si="19"/>
        <v>#VALUE!</v>
      </c>
      <c r="AW30" s="70" t="e">
        <f t="shared" ca="1" si="19"/>
        <v>#VALUE!</v>
      </c>
      <c r="AX30" s="70" t="e">
        <f t="shared" ca="1" si="19"/>
        <v>#VALUE!</v>
      </c>
      <c r="AY30" s="72">
        <f t="shared" ca="1" si="19"/>
        <v>2032.1790552700154</v>
      </c>
      <c r="AZ30" s="73"/>
      <c r="BA30" s="73"/>
      <c r="BB30" s="73"/>
      <c r="BC30" s="73"/>
      <c r="BD30" s="73"/>
      <c r="BE30" s="73"/>
      <c r="BF30" s="73"/>
    </row>
    <row r="31" spans="1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 t="e">
        <f ca="1">AB30/4</f>
        <v>#VALUE!</v>
      </c>
      <c r="AC31" s="80" t="e">
        <f ca="1">AC30/4</f>
        <v>#VALUE!</v>
      </c>
      <c r="AD31" s="68"/>
      <c r="AE31" s="68"/>
      <c r="AF31" s="68"/>
      <c r="AG31" s="68"/>
      <c r="AH31" s="80" t="e">
        <f ca="1">AH30/4</f>
        <v>#VALUE!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76" t="s">
        <v>26</v>
      </c>
      <c r="D32" s="99">
        <v>850000</v>
      </c>
      <c r="E32" s="7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85.043999999999997</v>
      </c>
      <c r="AR32" s="68"/>
      <c r="AS32" s="68"/>
      <c r="AT32" s="68"/>
      <c r="AU32" s="68"/>
      <c r="AV32" s="68"/>
      <c r="AW32" s="68"/>
      <c r="AX32" s="68"/>
      <c r="AY32" s="81">
        <f ca="1">AI30</f>
        <v>564612.5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3"/>
      <c r="C33" s="245" t="s">
        <v>31</v>
      </c>
      <c r="D33" s="78">
        <f ca="1">AI30/AQ30</f>
        <v>2032.1790552700154</v>
      </c>
      <c r="E33" s="82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0.30609424264674123</v>
      </c>
      <c r="AR33" s="68"/>
      <c r="AS33" s="68"/>
      <c r="AT33" s="68"/>
      <c r="AU33" s="68"/>
      <c r="AV33" s="68"/>
      <c r="AW33" s="68"/>
      <c r="AX33" s="68"/>
      <c r="AY33" s="84">
        <f ca="1">D32-AY32</f>
        <v>285387.5</v>
      </c>
      <c r="AZ33" s="73">
        <f ca="1">AQ30*70%</f>
        <v>194.48519999999999</v>
      </c>
      <c r="BA33" s="73">
        <v>265.83119999999997</v>
      </c>
      <c r="BB33" s="73">
        <f ca="1">BA33+AZ33</f>
        <v>460.31639999999993</v>
      </c>
      <c r="BC33" s="73">
        <f ca="1">AY32</f>
        <v>564612.5</v>
      </c>
      <c r="BD33" s="73">
        <f ca="1">BC33/BB33</f>
        <v>1226.5748081102479</v>
      </c>
      <c r="BE33" s="73"/>
      <c r="BF33" s="73"/>
    </row>
    <row r="34" spans="1:78" ht="15" thickBot="1">
      <c r="B34" s="3"/>
      <c r="C34" s="245" t="s">
        <v>32</v>
      </c>
      <c r="D34" s="85">
        <f ca="1">D33*3</f>
        <v>6096.5371658100466</v>
      </c>
      <c r="E34" s="86"/>
      <c r="F34" s="68"/>
      <c r="G34" s="68"/>
      <c r="H34" s="68"/>
      <c r="I34" s="68"/>
      <c r="J34" s="68"/>
      <c r="K34" s="68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/>
      <c r="BA34" s="73"/>
      <c r="BB34" s="73"/>
      <c r="BC34" s="118"/>
      <c r="BD34" s="73"/>
      <c r="BE34" s="73"/>
      <c r="BF34" s="73"/>
    </row>
    <row r="35" spans="1:78" ht="15" thickBot="1">
      <c r="B35" s="88"/>
      <c r="C35" s="90"/>
      <c r="D35" s="91"/>
      <c r="E35" s="92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7" spans="1:78">
      <c r="AY37" s="94"/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78">
      <c r="T39" s="111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5" priority="1" operator="containsText" text="Paid">
      <formula>NOT(ISERROR(SEARCH("Paid",B6)))</formula>
    </cfRule>
    <cfRule type="containsText" dxfId="4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topLeftCell="B1" zoomScale="60" zoomScaleNormal="60" workbookViewId="0">
      <selection activeCell="B1" sqref="B1:BM2"/>
    </sheetView>
  </sheetViews>
  <sheetFormatPr defaultRowHeight="14.5"/>
  <cols>
    <col min="1" max="1" width="12.08984375" bestFit="1" customWidth="1"/>
    <col min="4" max="4" width="13.7265625" bestFit="1" customWidth="1"/>
    <col min="8" max="11" width="4.7265625" bestFit="1" customWidth="1"/>
    <col min="12" max="12" width="11.90625" bestFit="1" customWidth="1"/>
    <col min="13" max="13" width="13.7265625" hidden="1" customWidth="1"/>
    <col min="14" max="14" width="6" hidden="1" customWidth="1"/>
    <col min="15" max="15" width="5.1796875" hidden="1" customWidth="1"/>
    <col min="16" max="16" width="6.08984375" hidden="1" customWidth="1"/>
    <col min="17" max="17" width="5.26953125" hidden="1" customWidth="1"/>
    <col min="18" max="19" width="4.7265625" hidden="1" customWidth="1"/>
    <col min="20" max="20" width="9.6328125" bestFit="1" customWidth="1"/>
    <col min="21" max="23" width="8.26953125" bestFit="1" customWidth="1"/>
    <col min="24" max="24" width="8.453125" bestFit="1" customWidth="1"/>
    <col min="25" max="27" width="8.26953125" bestFit="1" customWidth="1"/>
    <col min="28" max="28" width="5.1796875" hidden="1" customWidth="1"/>
    <col min="29" max="31" width="8.54296875" hidden="1" customWidth="1"/>
    <col min="32" max="32" width="5.26953125" hidden="1" customWidth="1"/>
    <col min="33" max="33" width="8.54296875" hidden="1" customWidth="1"/>
    <col min="34" max="34" width="4.7265625" hidden="1" customWidth="1"/>
    <col min="35" max="35" width="11" bestFit="1" customWidth="1"/>
    <col min="36" max="36" width="5.1796875" hidden="1" customWidth="1"/>
    <col min="37" max="37" width="6" hidden="1" customWidth="1"/>
    <col min="38" max="38" width="5.1796875" hidden="1" customWidth="1"/>
    <col min="39" max="39" width="6.08984375" hidden="1" customWidth="1"/>
    <col min="40" max="40" width="5.26953125" hidden="1" customWidth="1"/>
    <col min="41" max="42" width="4.7265625" hidden="1" customWidth="1"/>
    <col min="43" max="43" width="17" bestFit="1" customWidth="1"/>
    <col min="44" max="44" width="7.1796875" hidden="1" customWidth="1"/>
    <col min="45" max="45" width="7.54296875" hidden="1" customWidth="1"/>
    <col min="46" max="47" width="6.54296875" hidden="1" customWidth="1"/>
    <col min="48" max="48" width="7.1796875" hidden="1" customWidth="1"/>
    <col min="49" max="49" width="7.54296875" hidden="1" customWidth="1"/>
    <col min="50" max="50" width="7.1796875" hidden="1" customWidth="1"/>
    <col min="51" max="51" width="15.36328125" bestFit="1" customWidth="1"/>
    <col min="52" max="52" width="10" bestFit="1" customWidth="1"/>
    <col min="53" max="53" width="9.81640625" bestFit="1" customWidth="1"/>
    <col min="54" max="54" width="12.7265625" bestFit="1" customWidth="1"/>
    <col min="55" max="55" width="11.36328125" bestFit="1" customWidth="1"/>
    <col min="56" max="58" width="9.54296875" bestFit="1" customWidth="1"/>
  </cols>
  <sheetData>
    <row r="1" spans="1:78">
      <c r="A1" s="275">
        <v>43525</v>
      </c>
      <c r="B1" s="276" t="s">
        <v>68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  <c r="BD1" s="277"/>
      <c r="BE1" s="277"/>
      <c r="BF1" s="277"/>
      <c r="BG1" s="277"/>
      <c r="BH1" s="277"/>
      <c r="BI1" s="277"/>
      <c r="BJ1" s="277"/>
      <c r="BK1" s="277"/>
      <c r="BL1" s="277"/>
      <c r="BM1" s="277"/>
    </row>
    <row r="2" spans="1:78" ht="15" thickBot="1">
      <c r="A2" s="275"/>
      <c r="B2" s="276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277"/>
      <c r="BG2" s="277"/>
      <c r="BH2" s="277"/>
      <c r="BI2" s="277"/>
      <c r="BJ2" s="277"/>
      <c r="BK2" s="277"/>
      <c r="BL2" s="277"/>
      <c r="BM2" s="277"/>
      <c r="BO2" s="1">
        <v>1</v>
      </c>
      <c r="BP2">
        <v>8</v>
      </c>
    </row>
    <row r="3" spans="1:78" ht="15" thickBot="1">
      <c r="A3" s="2">
        <f>DAY(DATE(YEAR(A1),MONTH(A1)+1,1)-1)</f>
        <v>31</v>
      </c>
      <c r="B3" s="3"/>
      <c r="C3" s="278" t="s">
        <v>0</v>
      </c>
      <c r="D3" s="279"/>
      <c r="E3" s="280" t="s">
        <v>1</v>
      </c>
      <c r="F3" s="281"/>
      <c r="G3" s="281"/>
      <c r="H3" s="281"/>
      <c r="I3" s="281"/>
      <c r="J3" s="281"/>
      <c r="K3" s="282"/>
      <c r="L3" s="4" t="s">
        <v>2</v>
      </c>
      <c r="M3" s="283" t="s">
        <v>3</v>
      </c>
      <c r="N3" s="284"/>
      <c r="O3" s="284"/>
      <c r="P3" s="284"/>
      <c r="Q3" s="284"/>
      <c r="R3" s="284"/>
      <c r="S3" s="284"/>
      <c r="T3" s="285" t="s">
        <v>4</v>
      </c>
      <c r="U3" s="288" t="s">
        <v>5</v>
      </c>
      <c r="V3" s="288"/>
      <c r="W3" s="288"/>
      <c r="X3" s="288"/>
      <c r="Y3" s="288"/>
      <c r="Z3" s="288"/>
      <c r="AA3" s="289"/>
      <c r="AB3" s="262" t="s">
        <v>6</v>
      </c>
      <c r="AC3" s="263"/>
      <c r="AD3" s="263"/>
      <c r="AE3" s="263"/>
      <c r="AF3" s="263"/>
      <c r="AG3" s="263"/>
      <c r="AH3" s="263"/>
      <c r="AI3" s="290" t="s">
        <v>7</v>
      </c>
      <c r="AJ3" s="263" t="s">
        <v>8</v>
      </c>
      <c r="AK3" s="263"/>
      <c r="AL3" s="263"/>
      <c r="AM3" s="263"/>
      <c r="AN3" s="263"/>
      <c r="AO3" s="263"/>
      <c r="AP3" s="263"/>
      <c r="AQ3" s="260" t="s">
        <v>9</v>
      </c>
      <c r="AR3" s="263" t="s">
        <v>10</v>
      </c>
      <c r="AS3" s="263"/>
      <c r="AT3" s="263"/>
      <c r="AU3" s="263"/>
      <c r="AV3" s="263"/>
      <c r="AW3" s="263"/>
      <c r="AX3" s="263"/>
      <c r="AY3" s="260" t="s">
        <v>11</v>
      </c>
      <c r="AZ3" s="262" t="s">
        <v>12</v>
      </c>
      <c r="BA3" s="263"/>
      <c r="BB3" s="263"/>
      <c r="BC3" s="263"/>
      <c r="BD3" s="263"/>
      <c r="BE3" s="263"/>
      <c r="BF3" s="264"/>
      <c r="BG3" s="265" t="s">
        <v>13</v>
      </c>
      <c r="BH3" s="266"/>
      <c r="BI3" s="266"/>
      <c r="BJ3" s="266"/>
      <c r="BK3" s="266"/>
      <c r="BL3" s="266"/>
      <c r="BM3" s="267"/>
      <c r="BO3">
        <v>1500</v>
      </c>
      <c r="BP3">
        <v>8</v>
      </c>
    </row>
    <row r="4" spans="1:78" ht="15" thickBot="1">
      <c r="B4" s="3"/>
      <c r="C4" s="250"/>
      <c r="D4" s="251"/>
      <c r="E4" s="250"/>
      <c r="F4" s="251"/>
      <c r="G4" s="251"/>
      <c r="H4" s="251"/>
      <c r="I4" s="251"/>
      <c r="J4" s="251"/>
      <c r="K4" s="252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86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91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61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61"/>
      <c r="AZ4" s="271" t="s">
        <v>14</v>
      </c>
      <c r="BA4" s="272"/>
      <c r="BB4" s="272"/>
      <c r="BC4" s="272"/>
      <c r="BD4" s="272"/>
      <c r="BE4" s="272"/>
      <c r="BF4" s="273"/>
      <c r="BG4" s="268"/>
      <c r="BH4" s="269"/>
      <c r="BI4" s="269"/>
      <c r="BJ4" s="269"/>
      <c r="BK4" s="269"/>
      <c r="BL4" s="269"/>
      <c r="BM4" s="270"/>
      <c r="BO4">
        <f>BO3+1000</f>
        <v>2500</v>
      </c>
      <c r="BP4">
        <v>8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99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92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61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61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 t="shared" ref="BO5:BO10" si="4">BO4+1000</f>
        <v>3500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1">
        <v>3.9E-2</v>
      </c>
      <c r="F6" s="181">
        <v>8.9999999999999993E-3</v>
      </c>
      <c r="G6" s="181">
        <v>1.2E-2</v>
      </c>
      <c r="H6" s="181">
        <v>5.0000000000000001E-3</v>
      </c>
      <c r="I6" s="181">
        <v>4.0000000000000001E-3</v>
      </c>
      <c r="J6" s="181">
        <v>2E-3</v>
      </c>
      <c r="K6" s="181">
        <v>3.0000000000000001E-3</v>
      </c>
      <c r="L6" s="24">
        <f t="shared" ref="L6:L29" ca="1" si="5">T6*6</f>
        <v>0</v>
      </c>
      <c r="M6" s="25">
        <f t="shared" ref="M6:S29" si="6">BG6</f>
        <v>0</v>
      </c>
      <c r="N6" s="26">
        <f t="shared" si="6"/>
        <v>0</v>
      </c>
      <c r="O6" s="26">
        <f t="shared" si="6"/>
        <v>0</v>
      </c>
      <c r="P6" s="26">
        <f t="shared" si="6"/>
        <v>0</v>
      </c>
      <c r="Q6" s="26">
        <f t="shared" si="6"/>
        <v>0</v>
      </c>
      <c r="R6" s="26">
        <f t="shared" si="6"/>
        <v>0</v>
      </c>
      <c r="S6" s="27">
        <f t="shared" si="6"/>
        <v>0</v>
      </c>
      <c r="T6" s="187">
        <f t="shared" ref="T6:T29" ca="1" si="7">IFERROR(M6*M$4+N6*N$4+O6*O$4+P6*P$4+Q6*Q$4+R6*R$4+S6*S$4,"0")</f>
        <v>0</v>
      </c>
      <c r="U6" s="256">
        <v>1400</v>
      </c>
      <c r="V6" s="256">
        <v>1400</v>
      </c>
      <c r="W6" s="256">
        <v>1400</v>
      </c>
      <c r="X6" s="256">
        <v>1400</v>
      </c>
      <c r="Y6" s="256">
        <v>1400</v>
      </c>
      <c r="Z6" s="256">
        <v>1400</v>
      </c>
      <c r="AA6" s="256">
        <v>1400</v>
      </c>
      <c r="AB6" s="186">
        <f t="shared" ref="AB6:AH29" ca="1" si="8">M6*U6*AB$4</f>
        <v>0</v>
      </c>
      <c r="AC6" s="33">
        <f t="shared" ca="1" si="8"/>
        <v>0</v>
      </c>
      <c r="AD6" s="33">
        <f t="shared" ca="1" si="8"/>
        <v>0</v>
      </c>
      <c r="AE6" s="33">
        <f t="shared" ca="1" si="8"/>
        <v>0</v>
      </c>
      <c r="AF6" s="33">
        <f t="shared" ca="1" si="8"/>
        <v>0</v>
      </c>
      <c r="AG6" s="33">
        <f t="shared" ca="1" si="8"/>
        <v>0</v>
      </c>
      <c r="AH6" s="34">
        <f t="shared" ca="1" si="8"/>
        <v>0</v>
      </c>
      <c r="AI6" s="35">
        <f t="shared" ref="AI6:AI29" ca="1" si="9">IFERROR(SUM(AB6:AH6),"")</f>
        <v>0</v>
      </c>
      <c r="AJ6" s="32">
        <f t="shared" ref="AJ6:AP29" ca="1" si="10">M6*AJ$4*60/$L$4*E6</f>
        <v>0</v>
      </c>
      <c r="AK6" s="33">
        <f t="shared" ca="1" si="10"/>
        <v>0</v>
      </c>
      <c r="AL6" s="33">
        <f t="shared" ca="1" si="10"/>
        <v>0</v>
      </c>
      <c r="AM6" s="33">
        <f t="shared" ca="1" si="10"/>
        <v>0</v>
      </c>
      <c r="AN6" s="33">
        <f t="shared" ca="1" si="10"/>
        <v>0</v>
      </c>
      <c r="AO6" s="33">
        <f t="shared" ca="1" si="10"/>
        <v>0</v>
      </c>
      <c r="AP6" s="34">
        <f t="shared" ca="1" si="10"/>
        <v>0</v>
      </c>
      <c r="AQ6" s="36">
        <f t="shared" ref="AQ6:AQ29" ca="1" si="11">IFERROR(SUM(AJ6:AP6),"")</f>
        <v>0</v>
      </c>
      <c r="AR6" s="32" t="str">
        <f t="shared" ref="AR6:AY29" ca="1" si="12">IFERROR(AB6/AJ6,"")</f>
        <v/>
      </c>
      <c r="AS6" s="33" t="str">
        <f t="shared" ca="1" si="12"/>
        <v/>
      </c>
      <c r="AT6" s="33" t="str">
        <f t="shared" ca="1" si="12"/>
        <v/>
      </c>
      <c r="AU6" s="33" t="str">
        <f t="shared" ca="1" si="12"/>
        <v/>
      </c>
      <c r="AV6" s="33" t="str">
        <f t="shared" ca="1" si="12"/>
        <v/>
      </c>
      <c r="AW6" s="33" t="str">
        <f t="shared" ca="1" si="12"/>
        <v/>
      </c>
      <c r="AX6" s="34" t="str">
        <f t="shared" ca="1" si="12"/>
        <v/>
      </c>
      <c r="AY6" s="36" t="str">
        <f t="shared" ca="1" si="12"/>
        <v/>
      </c>
      <c r="AZ6" s="37">
        <f t="shared" ref="AZ6:BF29" si="13">IFERROR(U6/6/E6,"0")</f>
        <v>5982.9059829059834</v>
      </c>
      <c r="BA6" s="37">
        <f t="shared" si="13"/>
        <v>25925.925925925931</v>
      </c>
      <c r="BB6" s="37">
        <f t="shared" si="13"/>
        <v>19444.444444444445</v>
      </c>
      <c r="BC6" s="37">
        <f t="shared" si="13"/>
        <v>46666.666666666664</v>
      </c>
      <c r="BD6" s="37">
        <f t="shared" si="13"/>
        <v>58333.333333333336</v>
      </c>
      <c r="BE6" s="37">
        <f t="shared" si="13"/>
        <v>116666.66666666667</v>
      </c>
      <c r="BF6" s="37">
        <f t="shared" si="13"/>
        <v>77777.777777777781</v>
      </c>
      <c r="BG6" s="38">
        <f t="shared" ref="BG6:BM6" si="14">VLOOKUP(AZ6,$BO$2:$BP$10,2,TRUE)</f>
        <v>0</v>
      </c>
      <c r="BH6" s="38">
        <f t="shared" si="14"/>
        <v>0</v>
      </c>
      <c r="BI6" s="38">
        <f t="shared" si="14"/>
        <v>0</v>
      </c>
      <c r="BJ6" s="38">
        <f t="shared" si="14"/>
        <v>0</v>
      </c>
      <c r="BK6" s="38">
        <f t="shared" si="14"/>
        <v>0</v>
      </c>
      <c r="BL6" s="38">
        <f t="shared" si="14"/>
        <v>0</v>
      </c>
      <c r="BM6" s="38">
        <f t="shared" si="14"/>
        <v>0</v>
      </c>
      <c r="BO6">
        <f t="shared" si="4"/>
        <v>4500</v>
      </c>
      <c r="BP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3.0000000000000001E-3</v>
      </c>
      <c r="F7" s="181">
        <v>4.0000000000000001E-3</v>
      </c>
      <c r="G7" s="181">
        <v>0</v>
      </c>
      <c r="H7" s="181">
        <v>1E-3</v>
      </c>
      <c r="I7" s="181">
        <v>2.5999999999999999E-2</v>
      </c>
      <c r="J7" s="181">
        <v>3.0000000000000001E-3</v>
      </c>
      <c r="K7" s="181">
        <v>2E-3</v>
      </c>
      <c r="L7" s="41">
        <f t="shared" ca="1" si="5"/>
        <v>0</v>
      </c>
      <c r="M7" s="42">
        <f t="shared" si="6"/>
        <v>0</v>
      </c>
      <c r="N7" s="43">
        <f t="shared" si="6"/>
        <v>0</v>
      </c>
      <c r="O7" s="43">
        <f t="shared" si="6"/>
        <v>0</v>
      </c>
      <c r="P7" s="43">
        <f t="shared" si="6"/>
        <v>0</v>
      </c>
      <c r="Q7" s="43">
        <f t="shared" si="6"/>
        <v>0</v>
      </c>
      <c r="R7" s="43">
        <f t="shared" si="6"/>
        <v>0</v>
      </c>
      <c r="S7" s="44">
        <f t="shared" si="6"/>
        <v>0</v>
      </c>
      <c r="T7" s="185">
        <f t="shared" ca="1" si="7"/>
        <v>0</v>
      </c>
      <c r="U7" s="256">
        <v>1400</v>
      </c>
      <c r="V7" s="256">
        <v>1400</v>
      </c>
      <c r="W7" s="256">
        <v>1400</v>
      </c>
      <c r="X7" s="256">
        <v>1400</v>
      </c>
      <c r="Y7" s="256">
        <v>1400</v>
      </c>
      <c r="Z7" s="256">
        <v>1400</v>
      </c>
      <c r="AA7" s="256">
        <v>1400</v>
      </c>
      <c r="AB7" s="184">
        <f t="shared" ca="1" si="8"/>
        <v>0</v>
      </c>
      <c r="AC7" s="50">
        <f t="shared" ca="1" si="8"/>
        <v>0</v>
      </c>
      <c r="AD7" s="50">
        <f t="shared" ca="1" si="8"/>
        <v>0</v>
      </c>
      <c r="AE7" s="50">
        <f t="shared" ca="1" si="8"/>
        <v>0</v>
      </c>
      <c r="AF7" s="50">
        <f t="shared" ca="1" si="8"/>
        <v>0</v>
      </c>
      <c r="AG7" s="50">
        <f t="shared" ca="1" si="8"/>
        <v>0</v>
      </c>
      <c r="AH7" s="51">
        <f t="shared" ca="1" si="8"/>
        <v>0</v>
      </c>
      <c r="AI7" s="35">
        <f t="shared" ca="1" si="9"/>
        <v>0</v>
      </c>
      <c r="AJ7" s="49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1">
        <f t="shared" ca="1" si="10"/>
        <v>0</v>
      </c>
      <c r="AQ7" s="36">
        <f t="shared" ca="1" si="11"/>
        <v>0</v>
      </c>
      <c r="AR7" s="49" t="str">
        <f t="shared" ca="1" si="12"/>
        <v/>
      </c>
      <c r="AS7" s="50" t="str">
        <f t="shared" ca="1" si="12"/>
        <v/>
      </c>
      <c r="AT7" s="50" t="str">
        <f t="shared" ca="1" si="12"/>
        <v/>
      </c>
      <c r="AU7" s="50" t="str">
        <f t="shared" ca="1" si="12"/>
        <v/>
      </c>
      <c r="AV7" s="50" t="str">
        <f t="shared" ca="1" si="12"/>
        <v/>
      </c>
      <c r="AW7" s="50" t="str">
        <f t="shared" ca="1" si="12"/>
        <v/>
      </c>
      <c r="AX7" s="51" t="str">
        <f t="shared" ca="1" si="12"/>
        <v/>
      </c>
      <c r="AY7" s="52" t="str">
        <f t="shared" ca="1" si="12"/>
        <v/>
      </c>
      <c r="AZ7" s="37">
        <f t="shared" si="13"/>
        <v>77777.777777777781</v>
      </c>
      <c r="BA7" s="37">
        <f t="shared" si="13"/>
        <v>58333.333333333336</v>
      </c>
      <c r="BB7" s="37" t="str">
        <f t="shared" si="13"/>
        <v>0</v>
      </c>
      <c r="BC7" s="37">
        <f t="shared" si="13"/>
        <v>233333.33333333334</v>
      </c>
      <c r="BD7" s="37">
        <f t="shared" si="13"/>
        <v>8974.3589743589746</v>
      </c>
      <c r="BE7" s="37">
        <f t="shared" si="13"/>
        <v>77777.777777777781</v>
      </c>
      <c r="BF7" s="37">
        <f t="shared" si="13"/>
        <v>116666.66666666667</v>
      </c>
      <c r="BG7" s="238"/>
      <c r="BH7" s="238"/>
      <c r="BI7" s="238"/>
      <c r="BJ7" s="238"/>
      <c r="BK7" s="238"/>
      <c r="BL7" s="238"/>
      <c r="BM7" s="238"/>
      <c r="BO7">
        <f t="shared" si="4"/>
        <v>5500</v>
      </c>
      <c r="BP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2E-3</v>
      </c>
      <c r="F8" s="181">
        <v>1.4E-2</v>
      </c>
      <c r="G8" s="181">
        <v>3.0000000000000001E-3</v>
      </c>
      <c r="H8" s="181">
        <v>3.0000000000000001E-3</v>
      </c>
      <c r="I8" s="181">
        <v>2E-3</v>
      </c>
      <c r="J8" s="181">
        <v>2E-3</v>
      </c>
      <c r="K8" s="181">
        <v>1E-3</v>
      </c>
      <c r="L8" s="41">
        <f t="shared" ca="1" si="5"/>
        <v>0</v>
      </c>
      <c r="M8" s="42">
        <f t="shared" si="6"/>
        <v>0</v>
      </c>
      <c r="N8" s="43">
        <f t="shared" si="6"/>
        <v>0</v>
      </c>
      <c r="O8" s="43">
        <f t="shared" si="6"/>
        <v>0</v>
      </c>
      <c r="P8" s="43">
        <f t="shared" si="6"/>
        <v>0</v>
      </c>
      <c r="Q8" s="43">
        <f t="shared" si="6"/>
        <v>0</v>
      </c>
      <c r="R8" s="43">
        <f t="shared" si="6"/>
        <v>0</v>
      </c>
      <c r="S8" s="44">
        <f t="shared" si="6"/>
        <v>0</v>
      </c>
      <c r="T8" s="185">
        <f t="shared" ca="1" si="7"/>
        <v>0</v>
      </c>
      <c r="U8" s="256">
        <v>1400</v>
      </c>
      <c r="V8" s="256">
        <v>1400</v>
      </c>
      <c r="W8" s="256">
        <v>1400</v>
      </c>
      <c r="X8" s="256">
        <v>1400</v>
      </c>
      <c r="Y8" s="256">
        <v>1400</v>
      </c>
      <c r="Z8" s="256">
        <v>1400</v>
      </c>
      <c r="AA8" s="256">
        <v>1400</v>
      </c>
      <c r="AB8" s="184">
        <f t="shared" ca="1" si="8"/>
        <v>0</v>
      </c>
      <c r="AC8" s="50">
        <f t="shared" ca="1" si="8"/>
        <v>0</v>
      </c>
      <c r="AD8" s="50">
        <f t="shared" ca="1" si="8"/>
        <v>0</v>
      </c>
      <c r="AE8" s="50">
        <f t="shared" ca="1" si="8"/>
        <v>0</v>
      </c>
      <c r="AF8" s="50">
        <f t="shared" ca="1" si="8"/>
        <v>0</v>
      </c>
      <c r="AG8" s="50">
        <f t="shared" ca="1" si="8"/>
        <v>0</v>
      </c>
      <c r="AH8" s="51">
        <f t="shared" ca="1" si="8"/>
        <v>0</v>
      </c>
      <c r="AI8" s="35">
        <f t="shared" ca="1" si="9"/>
        <v>0</v>
      </c>
      <c r="AJ8" s="49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1">
        <f t="shared" ca="1" si="10"/>
        <v>0</v>
      </c>
      <c r="AQ8" s="36">
        <f t="shared" ca="1" si="11"/>
        <v>0</v>
      </c>
      <c r="AR8" s="49" t="str">
        <f t="shared" ca="1" si="12"/>
        <v/>
      </c>
      <c r="AS8" s="50" t="str">
        <f t="shared" ca="1" si="12"/>
        <v/>
      </c>
      <c r="AT8" s="50" t="str">
        <f t="shared" ca="1" si="12"/>
        <v/>
      </c>
      <c r="AU8" s="50" t="str">
        <f t="shared" ca="1" si="12"/>
        <v/>
      </c>
      <c r="AV8" s="50" t="str">
        <f t="shared" ca="1" si="12"/>
        <v/>
      </c>
      <c r="AW8" s="50" t="str">
        <f t="shared" ca="1" si="12"/>
        <v/>
      </c>
      <c r="AX8" s="51" t="str">
        <f t="shared" ca="1" si="12"/>
        <v/>
      </c>
      <c r="AY8" s="52" t="str">
        <f t="shared" ca="1" si="12"/>
        <v/>
      </c>
      <c r="AZ8" s="37">
        <f t="shared" si="13"/>
        <v>116666.66666666667</v>
      </c>
      <c r="BA8" s="37">
        <f t="shared" si="13"/>
        <v>16666.666666666668</v>
      </c>
      <c r="BB8" s="37">
        <f t="shared" si="13"/>
        <v>77777.777777777781</v>
      </c>
      <c r="BC8" s="37">
        <f t="shared" si="13"/>
        <v>77777.777777777781</v>
      </c>
      <c r="BD8" s="37">
        <f t="shared" si="13"/>
        <v>116666.66666666667</v>
      </c>
      <c r="BE8" s="37">
        <f t="shared" si="13"/>
        <v>116666.66666666667</v>
      </c>
      <c r="BF8" s="37">
        <f t="shared" si="13"/>
        <v>233333.33333333334</v>
      </c>
      <c r="BG8" s="238"/>
      <c r="BH8" s="238"/>
      <c r="BI8" s="238"/>
      <c r="BJ8" s="238"/>
      <c r="BK8" s="238"/>
      <c r="BL8" s="238"/>
      <c r="BM8" s="238"/>
      <c r="BO8">
        <f t="shared" si="4"/>
        <v>6500</v>
      </c>
      <c r="BP8">
        <v>0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1E-3</v>
      </c>
      <c r="F9" s="181">
        <v>3.5999999999999997E-2</v>
      </c>
      <c r="G9" s="181">
        <v>1E-3</v>
      </c>
      <c r="H9" s="181">
        <v>0</v>
      </c>
      <c r="I9" s="181">
        <v>0</v>
      </c>
      <c r="J9" s="181">
        <v>4.0000000000000001E-3</v>
      </c>
      <c r="K9" s="181">
        <v>0</v>
      </c>
      <c r="L9" s="41">
        <f t="shared" ca="1" si="5"/>
        <v>0</v>
      </c>
      <c r="M9" s="42">
        <f t="shared" si="6"/>
        <v>0</v>
      </c>
      <c r="N9" s="43">
        <f t="shared" si="6"/>
        <v>0</v>
      </c>
      <c r="O9" s="43">
        <f t="shared" si="6"/>
        <v>0</v>
      </c>
      <c r="P9" s="43">
        <f t="shared" si="6"/>
        <v>0</v>
      </c>
      <c r="Q9" s="43">
        <f t="shared" si="6"/>
        <v>0</v>
      </c>
      <c r="R9" s="43">
        <f t="shared" si="6"/>
        <v>0</v>
      </c>
      <c r="S9" s="44">
        <f t="shared" si="6"/>
        <v>0</v>
      </c>
      <c r="T9" s="185">
        <f t="shared" ca="1" si="7"/>
        <v>0</v>
      </c>
      <c r="U9" s="256">
        <v>1400</v>
      </c>
      <c r="V9" s="256">
        <v>1400</v>
      </c>
      <c r="W9" s="256">
        <v>1400</v>
      </c>
      <c r="X9" s="256">
        <v>1400</v>
      </c>
      <c r="Y9" s="256">
        <v>1400</v>
      </c>
      <c r="Z9" s="256">
        <v>1400</v>
      </c>
      <c r="AA9" s="256">
        <v>1400</v>
      </c>
      <c r="AB9" s="184">
        <f t="shared" ca="1" si="8"/>
        <v>0</v>
      </c>
      <c r="AC9" s="50">
        <f t="shared" ca="1" si="8"/>
        <v>0</v>
      </c>
      <c r="AD9" s="50">
        <f t="shared" ca="1" si="8"/>
        <v>0</v>
      </c>
      <c r="AE9" s="50">
        <f t="shared" ca="1" si="8"/>
        <v>0</v>
      </c>
      <c r="AF9" s="50">
        <f t="shared" ca="1" si="8"/>
        <v>0</v>
      </c>
      <c r="AG9" s="50">
        <f t="shared" ca="1" si="8"/>
        <v>0</v>
      </c>
      <c r="AH9" s="51">
        <f t="shared" ca="1" si="8"/>
        <v>0</v>
      </c>
      <c r="AI9" s="35">
        <f t="shared" ca="1" si="9"/>
        <v>0</v>
      </c>
      <c r="AJ9" s="49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1">
        <f t="shared" ca="1" si="10"/>
        <v>0</v>
      </c>
      <c r="AQ9" s="36">
        <f t="shared" ca="1" si="11"/>
        <v>0</v>
      </c>
      <c r="AR9" s="49" t="str">
        <f t="shared" ca="1" si="12"/>
        <v/>
      </c>
      <c r="AS9" s="50" t="str">
        <f t="shared" ca="1" si="12"/>
        <v/>
      </c>
      <c r="AT9" s="50" t="str">
        <f t="shared" ca="1" si="12"/>
        <v/>
      </c>
      <c r="AU9" s="50" t="str">
        <f t="shared" ca="1" si="12"/>
        <v/>
      </c>
      <c r="AV9" s="50" t="str">
        <f t="shared" ca="1" si="12"/>
        <v/>
      </c>
      <c r="AW9" s="50" t="str">
        <f t="shared" ca="1" si="12"/>
        <v/>
      </c>
      <c r="AX9" s="51" t="str">
        <f t="shared" ca="1" si="12"/>
        <v/>
      </c>
      <c r="AY9" s="52" t="str">
        <f t="shared" ca="1" si="12"/>
        <v/>
      </c>
      <c r="AZ9" s="37">
        <f t="shared" si="13"/>
        <v>233333.33333333334</v>
      </c>
      <c r="BA9" s="37">
        <f t="shared" si="13"/>
        <v>6481.4814814814827</v>
      </c>
      <c r="BB9" s="37">
        <f t="shared" si="13"/>
        <v>233333.33333333334</v>
      </c>
      <c r="BC9" s="37" t="str">
        <f t="shared" si="13"/>
        <v>0</v>
      </c>
      <c r="BD9" s="37" t="str">
        <f t="shared" si="13"/>
        <v>0</v>
      </c>
      <c r="BE9" s="37">
        <f t="shared" si="13"/>
        <v>58333.333333333336</v>
      </c>
      <c r="BF9" s="37" t="str">
        <f t="shared" si="13"/>
        <v>0</v>
      </c>
      <c r="BG9" s="238"/>
      <c r="BH9" s="238"/>
      <c r="BI9" s="238"/>
      <c r="BJ9" s="238"/>
      <c r="BK9" s="238"/>
      <c r="BL9" s="238"/>
      <c r="BM9" s="238"/>
      <c r="BO9">
        <f t="shared" si="4"/>
        <v>7500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0</v>
      </c>
      <c r="F10" s="181">
        <v>0</v>
      </c>
      <c r="G10" s="181">
        <v>0</v>
      </c>
      <c r="H10" s="181">
        <v>2E-3</v>
      </c>
      <c r="I10" s="181">
        <v>0</v>
      </c>
      <c r="J10" s="181">
        <v>0</v>
      </c>
      <c r="K10" s="181">
        <v>0</v>
      </c>
      <c r="L10" s="41">
        <f t="shared" ca="1" si="5"/>
        <v>0</v>
      </c>
      <c r="M10" s="42">
        <f t="shared" si="6"/>
        <v>0</v>
      </c>
      <c r="N10" s="43">
        <f t="shared" si="6"/>
        <v>0</v>
      </c>
      <c r="O10" s="43">
        <f t="shared" si="6"/>
        <v>0</v>
      </c>
      <c r="P10" s="43">
        <f t="shared" si="6"/>
        <v>0</v>
      </c>
      <c r="Q10" s="43">
        <f t="shared" si="6"/>
        <v>0</v>
      </c>
      <c r="R10" s="43">
        <f t="shared" si="6"/>
        <v>0</v>
      </c>
      <c r="S10" s="44">
        <f t="shared" si="6"/>
        <v>0</v>
      </c>
      <c r="T10" s="185">
        <f t="shared" ca="1" si="7"/>
        <v>0</v>
      </c>
      <c r="U10" s="256">
        <v>1400</v>
      </c>
      <c r="V10" s="256">
        <v>1400</v>
      </c>
      <c r="W10" s="256">
        <v>1400</v>
      </c>
      <c r="X10" s="256">
        <v>1400</v>
      </c>
      <c r="Y10" s="256">
        <v>1400</v>
      </c>
      <c r="Z10" s="256">
        <v>1400</v>
      </c>
      <c r="AA10" s="256">
        <v>1400</v>
      </c>
      <c r="AB10" s="184">
        <f t="shared" ca="1" si="8"/>
        <v>0</v>
      </c>
      <c r="AC10" s="50">
        <f t="shared" ca="1" si="8"/>
        <v>0</v>
      </c>
      <c r="AD10" s="50">
        <f t="shared" ca="1" si="8"/>
        <v>0</v>
      </c>
      <c r="AE10" s="50">
        <f t="shared" ca="1" si="8"/>
        <v>0</v>
      </c>
      <c r="AF10" s="50">
        <f t="shared" ca="1" si="8"/>
        <v>0</v>
      </c>
      <c r="AG10" s="50">
        <f t="shared" ca="1" si="8"/>
        <v>0</v>
      </c>
      <c r="AH10" s="51">
        <f t="shared" ca="1" si="8"/>
        <v>0</v>
      </c>
      <c r="AI10" s="35">
        <f t="shared" ca="1" si="9"/>
        <v>0</v>
      </c>
      <c r="AJ10" s="49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1">
        <f t="shared" ca="1" si="10"/>
        <v>0</v>
      </c>
      <c r="AQ10" s="36">
        <f t="shared" ca="1" si="11"/>
        <v>0</v>
      </c>
      <c r="AR10" s="49" t="str">
        <f t="shared" ca="1" si="12"/>
        <v/>
      </c>
      <c r="AS10" s="50" t="str">
        <f t="shared" ca="1" si="12"/>
        <v/>
      </c>
      <c r="AT10" s="50" t="str">
        <f t="shared" ca="1" si="12"/>
        <v/>
      </c>
      <c r="AU10" s="50" t="str">
        <f t="shared" ca="1" si="12"/>
        <v/>
      </c>
      <c r="AV10" s="50" t="str">
        <f t="shared" ca="1" si="12"/>
        <v/>
      </c>
      <c r="AW10" s="50" t="str">
        <f t="shared" ca="1" si="12"/>
        <v/>
      </c>
      <c r="AX10" s="51" t="str">
        <f t="shared" ca="1" si="12"/>
        <v/>
      </c>
      <c r="AY10" s="52" t="str">
        <f t="shared" ca="1" si="12"/>
        <v/>
      </c>
      <c r="AZ10" s="37" t="str">
        <f t="shared" si="13"/>
        <v>0</v>
      </c>
      <c r="BA10" s="37" t="str">
        <f t="shared" si="13"/>
        <v>0</v>
      </c>
      <c r="BB10" s="37" t="str">
        <f t="shared" si="13"/>
        <v>0</v>
      </c>
      <c r="BC10" s="37">
        <f t="shared" si="13"/>
        <v>116666.66666666667</v>
      </c>
      <c r="BD10" s="37" t="str">
        <f t="shared" si="13"/>
        <v>0</v>
      </c>
      <c r="BE10" s="37" t="str">
        <f t="shared" si="13"/>
        <v>0</v>
      </c>
      <c r="BF10" s="37" t="str">
        <f t="shared" si="13"/>
        <v>0</v>
      </c>
      <c r="BG10" s="238"/>
      <c r="BH10" s="238"/>
      <c r="BI10" s="238"/>
      <c r="BJ10" s="238"/>
      <c r="BK10" s="238"/>
      <c r="BL10" s="238"/>
      <c r="BM10" s="238"/>
      <c r="BO10">
        <f t="shared" si="4"/>
        <v>8500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3.0000000000000001E-3</v>
      </c>
      <c r="F11" s="181">
        <v>0</v>
      </c>
      <c r="G11" s="181">
        <v>0</v>
      </c>
      <c r="H11" s="181">
        <v>8.9999999999999993E-3</v>
      </c>
      <c r="I11" s="181">
        <v>0</v>
      </c>
      <c r="J11" s="181">
        <v>1E-3</v>
      </c>
      <c r="K11" s="181">
        <v>0</v>
      </c>
      <c r="L11" s="41">
        <f t="shared" ca="1" si="5"/>
        <v>0</v>
      </c>
      <c r="M11" s="42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4">
        <f t="shared" si="6"/>
        <v>0</v>
      </c>
      <c r="T11" s="185">
        <f t="shared" ca="1" si="7"/>
        <v>0</v>
      </c>
      <c r="U11" s="256">
        <v>1400</v>
      </c>
      <c r="V11" s="256">
        <v>1400</v>
      </c>
      <c r="W11" s="256">
        <v>1400</v>
      </c>
      <c r="X11" s="256">
        <v>1400</v>
      </c>
      <c r="Y11" s="256">
        <v>1400</v>
      </c>
      <c r="Z11" s="256">
        <v>1400</v>
      </c>
      <c r="AA11" s="256">
        <v>1400</v>
      </c>
      <c r="AB11" s="184">
        <f t="shared" ca="1" si="8"/>
        <v>0</v>
      </c>
      <c r="AC11" s="50">
        <f t="shared" ca="1" si="8"/>
        <v>0</v>
      </c>
      <c r="AD11" s="50">
        <f t="shared" ca="1" si="8"/>
        <v>0</v>
      </c>
      <c r="AE11" s="50">
        <f t="shared" ca="1" si="8"/>
        <v>0</v>
      </c>
      <c r="AF11" s="50">
        <f t="shared" ca="1" si="8"/>
        <v>0</v>
      </c>
      <c r="AG11" s="50">
        <f t="shared" ca="1" si="8"/>
        <v>0</v>
      </c>
      <c r="AH11" s="51">
        <f t="shared" ca="1" si="8"/>
        <v>0</v>
      </c>
      <c r="AI11" s="35">
        <f t="shared" ca="1" si="9"/>
        <v>0</v>
      </c>
      <c r="AJ11" s="49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1">
        <f t="shared" ca="1" si="10"/>
        <v>0</v>
      </c>
      <c r="AQ11" s="36">
        <f t="shared" ca="1" si="11"/>
        <v>0</v>
      </c>
      <c r="AR11" s="49" t="str">
        <f t="shared" ca="1" si="12"/>
        <v/>
      </c>
      <c r="AS11" s="50" t="str">
        <f t="shared" ca="1" si="12"/>
        <v/>
      </c>
      <c r="AT11" s="50" t="str">
        <f t="shared" ca="1" si="12"/>
        <v/>
      </c>
      <c r="AU11" s="50" t="str">
        <f t="shared" ca="1" si="12"/>
        <v/>
      </c>
      <c r="AV11" s="50" t="str">
        <f t="shared" ca="1" si="12"/>
        <v/>
      </c>
      <c r="AW11" s="50" t="str">
        <f t="shared" ca="1" si="12"/>
        <v/>
      </c>
      <c r="AX11" s="51" t="str">
        <f t="shared" ca="1" si="12"/>
        <v/>
      </c>
      <c r="AY11" s="52" t="str">
        <f t="shared" ca="1" si="12"/>
        <v/>
      </c>
      <c r="AZ11" s="37">
        <f t="shared" si="13"/>
        <v>77777.777777777781</v>
      </c>
      <c r="BA11" s="37" t="str">
        <f t="shared" si="13"/>
        <v>0</v>
      </c>
      <c r="BB11" s="37" t="str">
        <f t="shared" si="13"/>
        <v>0</v>
      </c>
      <c r="BC11" s="37">
        <f t="shared" si="13"/>
        <v>25925.925925925931</v>
      </c>
      <c r="BD11" s="37" t="str">
        <f t="shared" si="13"/>
        <v>0</v>
      </c>
      <c r="BE11" s="37">
        <f t="shared" si="13"/>
        <v>233333.33333333334</v>
      </c>
      <c r="BF11" s="37" t="str">
        <f t="shared" si="13"/>
        <v>0</v>
      </c>
      <c r="BG11" s="238"/>
      <c r="BH11" s="238"/>
      <c r="BI11" s="238"/>
      <c r="BJ11" s="238"/>
      <c r="BK11" s="238"/>
      <c r="BL11" s="238"/>
      <c r="BM11" s="238"/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0</v>
      </c>
      <c r="F12" s="181">
        <v>1E-3</v>
      </c>
      <c r="G12" s="181">
        <v>0</v>
      </c>
      <c r="H12" s="181">
        <v>0</v>
      </c>
      <c r="I12" s="181">
        <v>7.0000000000000001E-3</v>
      </c>
      <c r="J12" s="181">
        <v>5.0000000000000001E-3</v>
      </c>
      <c r="K12" s="181">
        <v>2E-3</v>
      </c>
      <c r="L12" s="41">
        <f t="shared" ca="1" si="5"/>
        <v>0</v>
      </c>
      <c r="M12" s="42">
        <f t="shared" si="6"/>
        <v>0</v>
      </c>
      <c r="N12" s="43">
        <f t="shared" si="6"/>
        <v>0</v>
      </c>
      <c r="O12" s="43">
        <f t="shared" si="6"/>
        <v>0</v>
      </c>
      <c r="P12" s="43">
        <f t="shared" si="6"/>
        <v>0</v>
      </c>
      <c r="Q12" s="43">
        <f t="shared" si="6"/>
        <v>0</v>
      </c>
      <c r="R12" s="43">
        <f t="shared" si="6"/>
        <v>0</v>
      </c>
      <c r="S12" s="44">
        <f t="shared" si="6"/>
        <v>0</v>
      </c>
      <c r="T12" s="185">
        <f t="shared" ca="1" si="7"/>
        <v>0</v>
      </c>
      <c r="U12" s="256">
        <v>1400</v>
      </c>
      <c r="V12" s="256">
        <v>1400</v>
      </c>
      <c r="W12" s="256">
        <v>1400</v>
      </c>
      <c r="X12" s="256">
        <v>1400</v>
      </c>
      <c r="Y12" s="256">
        <v>1400</v>
      </c>
      <c r="Z12" s="256">
        <v>1400</v>
      </c>
      <c r="AA12" s="256">
        <v>1400</v>
      </c>
      <c r="AB12" s="184">
        <f t="shared" ca="1" si="8"/>
        <v>0</v>
      </c>
      <c r="AC12" s="50">
        <f t="shared" ca="1" si="8"/>
        <v>0</v>
      </c>
      <c r="AD12" s="50">
        <f t="shared" ca="1" si="8"/>
        <v>0</v>
      </c>
      <c r="AE12" s="50">
        <f t="shared" ca="1" si="8"/>
        <v>0</v>
      </c>
      <c r="AF12" s="50">
        <f t="shared" ca="1" si="8"/>
        <v>0</v>
      </c>
      <c r="AG12" s="50">
        <f t="shared" ca="1" si="8"/>
        <v>0</v>
      </c>
      <c r="AH12" s="51">
        <f t="shared" ca="1" si="8"/>
        <v>0</v>
      </c>
      <c r="AI12" s="35">
        <f t="shared" ca="1" si="9"/>
        <v>0</v>
      </c>
      <c r="AJ12" s="49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1">
        <f t="shared" ca="1" si="10"/>
        <v>0</v>
      </c>
      <c r="AQ12" s="36">
        <f t="shared" ca="1" si="11"/>
        <v>0</v>
      </c>
      <c r="AR12" s="49" t="str">
        <f t="shared" ca="1" si="12"/>
        <v/>
      </c>
      <c r="AS12" s="50" t="str">
        <f t="shared" ca="1" si="12"/>
        <v/>
      </c>
      <c r="AT12" s="50" t="str">
        <f t="shared" ca="1" si="12"/>
        <v/>
      </c>
      <c r="AU12" s="50" t="str">
        <f t="shared" ca="1" si="12"/>
        <v/>
      </c>
      <c r="AV12" s="50" t="str">
        <f t="shared" ca="1" si="12"/>
        <v/>
      </c>
      <c r="AW12" s="50" t="str">
        <f t="shared" ca="1" si="12"/>
        <v/>
      </c>
      <c r="AX12" s="51" t="str">
        <f t="shared" ca="1" si="12"/>
        <v/>
      </c>
      <c r="AY12" s="52" t="str">
        <f t="shared" ca="1" si="12"/>
        <v/>
      </c>
      <c r="AZ12" s="37" t="str">
        <f t="shared" si="13"/>
        <v>0</v>
      </c>
      <c r="BA12" s="37">
        <f t="shared" si="13"/>
        <v>233333.33333333334</v>
      </c>
      <c r="BB12" s="37" t="str">
        <f t="shared" si="13"/>
        <v>0</v>
      </c>
      <c r="BC12" s="37" t="str">
        <f t="shared" si="13"/>
        <v>0</v>
      </c>
      <c r="BD12" s="37">
        <f t="shared" si="13"/>
        <v>33333.333333333336</v>
      </c>
      <c r="BE12" s="37">
        <f t="shared" si="13"/>
        <v>46666.666666666664</v>
      </c>
      <c r="BF12" s="37">
        <f t="shared" si="13"/>
        <v>116666.66666666667</v>
      </c>
      <c r="BG12" s="238"/>
      <c r="BH12" s="238"/>
      <c r="BI12" s="238"/>
      <c r="BJ12" s="238"/>
      <c r="BK12" s="238"/>
      <c r="BL12" s="238"/>
      <c r="BM12" s="2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1E-3</v>
      </c>
      <c r="F13" s="181">
        <v>1.9E-2</v>
      </c>
      <c r="G13" s="181">
        <v>0</v>
      </c>
      <c r="H13" s="181">
        <v>1E-3</v>
      </c>
      <c r="I13" s="181">
        <v>6.0000000000000001E-3</v>
      </c>
      <c r="J13" s="181">
        <v>3.3000000000000002E-2</v>
      </c>
      <c r="K13" s="181">
        <v>0.03</v>
      </c>
      <c r="L13" s="41">
        <f t="shared" ca="1" si="5"/>
        <v>0</v>
      </c>
      <c r="M13" s="42">
        <f t="shared" si="6"/>
        <v>0</v>
      </c>
      <c r="N13" s="43">
        <f t="shared" si="6"/>
        <v>0</v>
      </c>
      <c r="O13" s="43" t="str">
        <f t="shared" si="6"/>
        <v/>
      </c>
      <c r="P13" s="43">
        <f t="shared" si="6"/>
        <v>0</v>
      </c>
      <c r="Q13" s="43">
        <f t="shared" si="6"/>
        <v>0</v>
      </c>
      <c r="R13" s="43">
        <f t="shared" si="6"/>
        <v>0</v>
      </c>
      <c r="S13" s="44">
        <f t="shared" si="6"/>
        <v>0</v>
      </c>
      <c r="T13" s="185" t="str">
        <f t="shared" ca="1" si="7"/>
        <v>0</v>
      </c>
      <c r="U13" s="256">
        <v>1400</v>
      </c>
      <c r="V13" s="256">
        <v>1400</v>
      </c>
      <c r="W13" s="256">
        <v>1400</v>
      </c>
      <c r="X13" s="256">
        <v>1400</v>
      </c>
      <c r="Y13" s="256">
        <v>1400</v>
      </c>
      <c r="Z13" s="256">
        <v>1400</v>
      </c>
      <c r="AA13" s="256">
        <v>1400</v>
      </c>
      <c r="AB13" s="184">
        <f t="shared" ca="1" si="8"/>
        <v>0</v>
      </c>
      <c r="AC13" s="50">
        <f t="shared" ca="1" si="8"/>
        <v>0</v>
      </c>
      <c r="AD13" s="50" t="e">
        <f t="shared" ca="1" si="8"/>
        <v>#VALUE!</v>
      </c>
      <c r="AE13" s="50">
        <f t="shared" ca="1" si="8"/>
        <v>0</v>
      </c>
      <c r="AF13" s="50">
        <f t="shared" ca="1" si="8"/>
        <v>0</v>
      </c>
      <c r="AG13" s="50">
        <f t="shared" ca="1" si="8"/>
        <v>0</v>
      </c>
      <c r="AH13" s="51">
        <f t="shared" ca="1" si="8"/>
        <v>0</v>
      </c>
      <c r="AI13" s="35" t="str">
        <f t="shared" ca="1" si="9"/>
        <v/>
      </c>
      <c r="AJ13" s="49">
        <f t="shared" ca="1" si="10"/>
        <v>0</v>
      </c>
      <c r="AK13" s="50">
        <f t="shared" ca="1" si="10"/>
        <v>0</v>
      </c>
      <c r="AL13" s="50" t="e">
        <f t="shared" ca="1" si="10"/>
        <v>#VALUE!</v>
      </c>
      <c r="AM13" s="50">
        <f t="shared" ca="1" si="10"/>
        <v>0</v>
      </c>
      <c r="AN13" s="50">
        <f t="shared" ca="1" si="10"/>
        <v>0</v>
      </c>
      <c r="AO13" s="50">
        <f t="shared" ca="1" si="10"/>
        <v>0</v>
      </c>
      <c r="AP13" s="51">
        <f t="shared" ca="1" si="10"/>
        <v>0</v>
      </c>
      <c r="AQ13" s="36" t="str">
        <f t="shared" ca="1" si="11"/>
        <v/>
      </c>
      <c r="AR13" s="49" t="str">
        <f t="shared" ca="1" si="12"/>
        <v/>
      </c>
      <c r="AS13" s="50" t="str">
        <f t="shared" ca="1" si="12"/>
        <v/>
      </c>
      <c r="AT13" s="50" t="str">
        <f t="shared" ca="1" si="12"/>
        <v/>
      </c>
      <c r="AU13" s="50" t="str">
        <f t="shared" ca="1" si="12"/>
        <v/>
      </c>
      <c r="AV13" s="50" t="str">
        <f t="shared" ca="1" si="12"/>
        <v/>
      </c>
      <c r="AW13" s="50" t="str">
        <f t="shared" ca="1" si="12"/>
        <v/>
      </c>
      <c r="AX13" s="51" t="str">
        <f t="shared" ca="1" si="12"/>
        <v/>
      </c>
      <c r="AY13" s="52" t="str">
        <f t="shared" ca="1" si="12"/>
        <v/>
      </c>
      <c r="AZ13" s="37">
        <f t="shared" si="13"/>
        <v>233333.33333333334</v>
      </c>
      <c r="BA13" s="37">
        <f t="shared" si="13"/>
        <v>12280.701754385966</v>
      </c>
      <c r="BB13" s="37" t="str">
        <f t="shared" si="13"/>
        <v>0</v>
      </c>
      <c r="BC13" s="37">
        <f t="shared" si="13"/>
        <v>233333.33333333334</v>
      </c>
      <c r="BD13" s="37">
        <f t="shared" si="13"/>
        <v>38888.888888888891</v>
      </c>
      <c r="BE13" s="37">
        <f t="shared" si="13"/>
        <v>7070.7070707070707</v>
      </c>
      <c r="BF13" s="37">
        <f t="shared" si="13"/>
        <v>7777.7777777777783</v>
      </c>
      <c r="BG13" s="38">
        <f>IFERROR(VLOOKUP(AZ13,$BO$2:$BP$10,2,TRUE),"")</f>
        <v>0</v>
      </c>
      <c r="BH13" s="38">
        <f t="shared" ref="BH13:BM29" si="15">IFERROR(VLOOKUP(BA13,$BO$2:$BP$10,2,TRUE),"")</f>
        <v>0</v>
      </c>
      <c r="BI13" s="38" t="str">
        <f t="shared" si="15"/>
        <v/>
      </c>
      <c r="BJ13" s="38">
        <f t="shared" si="15"/>
        <v>0</v>
      </c>
      <c r="BK13" s="38">
        <f t="shared" si="15"/>
        <v>0</v>
      </c>
      <c r="BL13" s="38">
        <f t="shared" si="15"/>
        <v>0</v>
      </c>
      <c r="BM13" s="38">
        <f t="shared" si="15"/>
        <v>0</v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1.7999999999999999E-2</v>
      </c>
      <c r="F14" s="181">
        <v>4.0000000000000001E-3</v>
      </c>
      <c r="G14" s="181">
        <v>1E-3</v>
      </c>
      <c r="H14" s="181">
        <v>6.0000000000000001E-3</v>
      </c>
      <c r="I14" s="181">
        <v>1E-3</v>
      </c>
      <c r="J14" s="181">
        <v>1.2999999999999999E-2</v>
      </c>
      <c r="K14" s="181">
        <v>1.7000000000000001E-2</v>
      </c>
      <c r="L14" s="41">
        <f t="shared" ca="1" si="5"/>
        <v>0</v>
      </c>
      <c r="M14" s="42">
        <f t="shared" si="6"/>
        <v>0</v>
      </c>
      <c r="N14" s="43">
        <f t="shared" si="6"/>
        <v>0</v>
      </c>
      <c r="O14" s="43">
        <f t="shared" si="6"/>
        <v>0</v>
      </c>
      <c r="P14" s="43">
        <f t="shared" si="6"/>
        <v>0</v>
      </c>
      <c r="Q14" s="43">
        <f t="shared" si="6"/>
        <v>0</v>
      </c>
      <c r="R14" s="43">
        <f t="shared" si="6"/>
        <v>0</v>
      </c>
      <c r="S14" s="44">
        <f t="shared" si="6"/>
        <v>0</v>
      </c>
      <c r="T14" s="185">
        <f t="shared" ca="1" si="7"/>
        <v>0</v>
      </c>
      <c r="U14" s="256">
        <v>1400</v>
      </c>
      <c r="V14" s="256">
        <v>1400</v>
      </c>
      <c r="W14" s="256">
        <v>1400</v>
      </c>
      <c r="X14" s="256">
        <v>1400</v>
      </c>
      <c r="Y14" s="256">
        <v>1400</v>
      </c>
      <c r="Z14" s="256">
        <v>1400</v>
      </c>
      <c r="AA14" s="256">
        <v>1400</v>
      </c>
      <c r="AB14" s="184">
        <f t="shared" ca="1" si="8"/>
        <v>0</v>
      </c>
      <c r="AC14" s="50">
        <f t="shared" ca="1" si="8"/>
        <v>0</v>
      </c>
      <c r="AD14" s="50">
        <f t="shared" ca="1" si="8"/>
        <v>0</v>
      </c>
      <c r="AE14" s="50">
        <f t="shared" ca="1" si="8"/>
        <v>0</v>
      </c>
      <c r="AF14" s="50">
        <f t="shared" ca="1" si="8"/>
        <v>0</v>
      </c>
      <c r="AG14" s="50">
        <f t="shared" ca="1" si="8"/>
        <v>0</v>
      </c>
      <c r="AH14" s="51">
        <f t="shared" ca="1" si="8"/>
        <v>0</v>
      </c>
      <c r="AI14" s="35">
        <f t="shared" ca="1" si="9"/>
        <v>0</v>
      </c>
      <c r="AJ14" s="49">
        <f t="shared" ca="1" si="10"/>
        <v>0</v>
      </c>
      <c r="AK14" s="50">
        <f t="shared" ca="1" si="10"/>
        <v>0</v>
      </c>
      <c r="AL14" s="50">
        <f t="shared" ca="1" si="10"/>
        <v>0</v>
      </c>
      <c r="AM14" s="50">
        <f t="shared" ca="1" si="10"/>
        <v>0</v>
      </c>
      <c r="AN14" s="50">
        <f t="shared" ca="1" si="10"/>
        <v>0</v>
      </c>
      <c r="AO14" s="50">
        <f t="shared" ca="1" si="10"/>
        <v>0</v>
      </c>
      <c r="AP14" s="51">
        <f t="shared" ca="1" si="10"/>
        <v>0</v>
      </c>
      <c r="AQ14" s="36">
        <f t="shared" ca="1" si="11"/>
        <v>0</v>
      </c>
      <c r="AR14" s="49" t="str">
        <f t="shared" ca="1" si="12"/>
        <v/>
      </c>
      <c r="AS14" s="50" t="str">
        <f t="shared" ca="1" si="12"/>
        <v/>
      </c>
      <c r="AT14" s="50" t="str">
        <f t="shared" ca="1" si="12"/>
        <v/>
      </c>
      <c r="AU14" s="50" t="str">
        <f t="shared" ca="1" si="12"/>
        <v/>
      </c>
      <c r="AV14" s="50" t="str">
        <f t="shared" ca="1" si="12"/>
        <v/>
      </c>
      <c r="AW14" s="50" t="str">
        <f t="shared" ca="1" si="12"/>
        <v/>
      </c>
      <c r="AX14" s="51" t="str">
        <f t="shared" ca="1" si="12"/>
        <v/>
      </c>
      <c r="AY14" s="52" t="str">
        <f t="shared" ca="1" si="12"/>
        <v/>
      </c>
      <c r="AZ14" s="37">
        <f t="shared" si="13"/>
        <v>12962.962962962965</v>
      </c>
      <c r="BA14" s="37">
        <f t="shared" si="13"/>
        <v>58333.333333333336</v>
      </c>
      <c r="BB14" s="37">
        <f t="shared" si="13"/>
        <v>233333.33333333334</v>
      </c>
      <c r="BC14" s="37">
        <f t="shared" si="13"/>
        <v>38888.888888888891</v>
      </c>
      <c r="BD14" s="37">
        <f t="shared" si="13"/>
        <v>233333.33333333334</v>
      </c>
      <c r="BE14" s="37">
        <f t="shared" si="13"/>
        <v>17948.717948717949</v>
      </c>
      <c r="BF14" s="37">
        <f t="shared" si="13"/>
        <v>13725.490196078432</v>
      </c>
      <c r="BG14" s="38">
        <f t="shared" ref="BG14:BG29" si="16">IFERROR(VLOOKUP(AZ14,$BO$2:$BP$10,2,TRUE),"")</f>
        <v>0</v>
      </c>
      <c r="BH14" s="38">
        <f t="shared" si="15"/>
        <v>0</v>
      </c>
      <c r="BI14" s="38">
        <f t="shared" si="15"/>
        <v>0</v>
      </c>
      <c r="BJ14" s="38">
        <f t="shared" si="15"/>
        <v>0</v>
      </c>
      <c r="BK14" s="38">
        <f t="shared" si="15"/>
        <v>0</v>
      </c>
      <c r="BL14" s="38">
        <f t="shared" si="15"/>
        <v>0</v>
      </c>
      <c r="BM14" s="38">
        <f t="shared" si="15"/>
        <v>0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5.8000000000000003E-2</v>
      </c>
      <c r="F15" s="181">
        <v>1E-3</v>
      </c>
      <c r="G15" s="181">
        <v>8.9999999999999993E-3</v>
      </c>
      <c r="H15" s="181">
        <v>6.0000000000000001E-3</v>
      </c>
      <c r="I15" s="181">
        <v>2.1999999999999999E-2</v>
      </c>
      <c r="J15" s="181">
        <v>8.9999999999999993E-3</v>
      </c>
      <c r="K15" s="181">
        <v>1.2E-2</v>
      </c>
      <c r="L15" s="41">
        <f t="shared" ca="1" si="5"/>
        <v>0</v>
      </c>
      <c r="M15" s="42">
        <f t="shared" si="6"/>
        <v>0</v>
      </c>
      <c r="N15" s="43">
        <f t="shared" si="6"/>
        <v>0</v>
      </c>
      <c r="O15" s="43">
        <f t="shared" si="6"/>
        <v>0</v>
      </c>
      <c r="P15" s="43">
        <f t="shared" si="6"/>
        <v>0</v>
      </c>
      <c r="Q15" s="43">
        <f t="shared" si="6"/>
        <v>0</v>
      </c>
      <c r="R15" s="43">
        <f t="shared" si="6"/>
        <v>0</v>
      </c>
      <c r="S15" s="44">
        <f t="shared" si="6"/>
        <v>0</v>
      </c>
      <c r="T15" s="185">
        <f t="shared" ca="1" si="7"/>
        <v>0</v>
      </c>
      <c r="U15" s="256">
        <v>2800</v>
      </c>
      <c r="V15" s="256">
        <v>2800</v>
      </c>
      <c r="W15" s="256">
        <v>2800</v>
      </c>
      <c r="X15" s="256">
        <v>2800</v>
      </c>
      <c r="Y15" s="256">
        <v>2800</v>
      </c>
      <c r="Z15" s="256">
        <v>2800</v>
      </c>
      <c r="AA15" s="256">
        <v>2800</v>
      </c>
      <c r="AB15" s="184">
        <f t="shared" ca="1" si="8"/>
        <v>0</v>
      </c>
      <c r="AC15" s="50">
        <f t="shared" ca="1" si="8"/>
        <v>0</v>
      </c>
      <c r="AD15" s="50">
        <f t="shared" ca="1" si="8"/>
        <v>0</v>
      </c>
      <c r="AE15" s="50">
        <f t="shared" ca="1" si="8"/>
        <v>0</v>
      </c>
      <c r="AF15" s="50">
        <f t="shared" ca="1" si="8"/>
        <v>0</v>
      </c>
      <c r="AG15" s="50">
        <f t="shared" ca="1" si="8"/>
        <v>0</v>
      </c>
      <c r="AH15" s="51">
        <f t="shared" ca="1" si="8"/>
        <v>0</v>
      </c>
      <c r="AI15" s="35">
        <f t="shared" ca="1" si="9"/>
        <v>0</v>
      </c>
      <c r="AJ15" s="49">
        <f t="shared" ca="1" si="10"/>
        <v>0</v>
      </c>
      <c r="AK15" s="50">
        <f t="shared" ca="1" si="10"/>
        <v>0</v>
      </c>
      <c r="AL15" s="50">
        <f t="shared" ca="1" si="10"/>
        <v>0</v>
      </c>
      <c r="AM15" s="50">
        <f t="shared" ca="1" si="10"/>
        <v>0</v>
      </c>
      <c r="AN15" s="50">
        <f t="shared" ca="1" si="10"/>
        <v>0</v>
      </c>
      <c r="AO15" s="50">
        <f t="shared" ca="1" si="10"/>
        <v>0</v>
      </c>
      <c r="AP15" s="51">
        <f t="shared" ca="1" si="10"/>
        <v>0</v>
      </c>
      <c r="AQ15" s="36">
        <f t="shared" ca="1" si="11"/>
        <v>0</v>
      </c>
      <c r="AR15" s="49" t="str">
        <f t="shared" ca="1" si="12"/>
        <v/>
      </c>
      <c r="AS15" s="50" t="str">
        <f t="shared" ca="1" si="12"/>
        <v/>
      </c>
      <c r="AT15" s="50" t="str">
        <f t="shared" ca="1" si="12"/>
        <v/>
      </c>
      <c r="AU15" s="50" t="str">
        <f t="shared" ca="1" si="12"/>
        <v/>
      </c>
      <c r="AV15" s="50" t="str">
        <f t="shared" ca="1" si="12"/>
        <v/>
      </c>
      <c r="AW15" s="50" t="str">
        <f t="shared" ca="1" si="12"/>
        <v/>
      </c>
      <c r="AX15" s="51" t="str">
        <f t="shared" ca="1" si="12"/>
        <v/>
      </c>
      <c r="AY15" s="52" t="str">
        <f t="shared" ca="1" si="12"/>
        <v/>
      </c>
      <c r="AZ15" s="37">
        <f t="shared" si="13"/>
        <v>8045.977011494253</v>
      </c>
      <c r="BA15" s="37">
        <f t="shared" si="13"/>
        <v>466666.66666666669</v>
      </c>
      <c r="BB15" s="37">
        <f t="shared" si="13"/>
        <v>51851.851851851861</v>
      </c>
      <c r="BC15" s="37">
        <f t="shared" si="13"/>
        <v>77777.777777777781</v>
      </c>
      <c r="BD15" s="37">
        <f t="shared" si="13"/>
        <v>21212.121212121216</v>
      </c>
      <c r="BE15" s="37">
        <f t="shared" si="13"/>
        <v>51851.851851851861</v>
      </c>
      <c r="BF15" s="37">
        <f t="shared" si="13"/>
        <v>38888.888888888891</v>
      </c>
      <c r="BG15" s="38">
        <f t="shared" si="16"/>
        <v>0</v>
      </c>
      <c r="BH15" s="38">
        <f t="shared" si="15"/>
        <v>0</v>
      </c>
      <c r="BI15" s="38">
        <f t="shared" si="15"/>
        <v>0</v>
      </c>
      <c r="BJ15" s="38">
        <f t="shared" si="15"/>
        <v>0</v>
      </c>
      <c r="BK15" s="38">
        <f t="shared" si="15"/>
        <v>0</v>
      </c>
      <c r="BL15" s="38">
        <f t="shared" si="15"/>
        <v>0</v>
      </c>
      <c r="BM15" s="38">
        <f t="shared" si="15"/>
        <v>0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4.0000000000000001E-3</v>
      </c>
      <c r="F16" s="181">
        <v>5.0000000000000001E-3</v>
      </c>
      <c r="G16" s="181">
        <v>1E-3</v>
      </c>
      <c r="H16" s="181">
        <v>8.0000000000000002E-3</v>
      </c>
      <c r="I16" s="181">
        <v>7.0000000000000001E-3</v>
      </c>
      <c r="J16" s="181">
        <v>1.2E-2</v>
      </c>
      <c r="K16" s="181">
        <v>6.0000000000000001E-3</v>
      </c>
      <c r="L16" s="41">
        <f t="shared" ca="1" si="5"/>
        <v>0</v>
      </c>
      <c r="M16" s="42">
        <f t="shared" si="6"/>
        <v>0</v>
      </c>
      <c r="N16" s="43">
        <f t="shared" si="6"/>
        <v>0</v>
      </c>
      <c r="O16" s="43">
        <f t="shared" si="6"/>
        <v>0</v>
      </c>
      <c r="P16" s="43">
        <f t="shared" si="6"/>
        <v>0</v>
      </c>
      <c r="Q16" s="43">
        <f t="shared" si="6"/>
        <v>0</v>
      </c>
      <c r="R16" s="43">
        <f t="shared" si="6"/>
        <v>0</v>
      </c>
      <c r="S16" s="44">
        <f t="shared" si="6"/>
        <v>0</v>
      </c>
      <c r="T16" s="185">
        <f t="shared" ca="1" si="7"/>
        <v>0</v>
      </c>
      <c r="U16" s="256">
        <v>2800</v>
      </c>
      <c r="V16" s="256">
        <v>2800</v>
      </c>
      <c r="W16" s="256">
        <v>2800</v>
      </c>
      <c r="X16" s="256">
        <v>2800</v>
      </c>
      <c r="Y16" s="256">
        <v>2800</v>
      </c>
      <c r="Z16" s="256">
        <v>2800</v>
      </c>
      <c r="AA16" s="256">
        <v>2800</v>
      </c>
      <c r="AB16" s="184">
        <f t="shared" ca="1" si="8"/>
        <v>0</v>
      </c>
      <c r="AC16" s="50">
        <f t="shared" ca="1" si="8"/>
        <v>0</v>
      </c>
      <c r="AD16" s="50">
        <f t="shared" ca="1" si="8"/>
        <v>0</v>
      </c>
      <c r="AE16" s="50">
        <f t="shared" ca="1" si="8"/>
        <v>0</v>
      </c>
      <c r="AF16" s="50">
        <f t="shared" ca="1" si="8"/>
        <v>0</v>
      </c>
      <c r="AG16" s="50">
        <f t="shared" ca="1" si="8"/>
        <v>0</v>
      </c>
      <c r="AH16" s="51">
        <f t="shared" ca="1" si="8"/>
        <v>0</v>
      </c>
      <c r="AI16" s="35">
        <f t="shared" ca="1" si="9"/>
        <v>0</v>
      </c>
      <c r="AJ16" s="49">
        <f t="shared" ca="1" si="10"/>
        <v>0</v>
      </c>
      <c r="AK16" s="50">
        <f t="shared" ca="1" si="10"/>
        <v>0</v>
      </c>
      <c r="AL16" s="50">
        <f t="shared" ca="1" si="10"/>
        <v>0</v>
      </c>
      <c r="AM16" s="50">
        <f t="shared" ca="1" si="10"/>
        <v>0</v>
      </c>
      <c r="AN16" s="50">
        <f t="shared" ca="1" si="10"/>
        <v>0</v>
      </c>
      <c r="AO16" s="50">
        <f t="shared" ca="1" si="10"/>
        <v>0</v>
      </c>
      <c r="AP16" s="51">
        <f t="shared" ca="1" si="10"/>
        <v>0</v>
      </c>
      <c r="AQ16" s="36">
        <f t="shared" ca="1" si="11"/>
        <v>0</v>
      </c>
      <c r="AR16" s="49" t="str">
        <f t="shared" ca="1" si="12"/>
        <v/>
      </c>
      <c r="AS16" s="50" t="str">
        <f t="shared" ca="1" si="12"/>
        <v/>
      </c>
      <c r="AT16" s="50" t="str">
        <f t="shared" ca="1" si="12"/>
        <v/>
      </c>
      <c r="AU16" s="50" t="str">
        <f t="shared" ca="1" si="12"/>
        <v/>
      </c>
      <c r="AV16" s="50" t="str">
        <f t="shared" ca="1" si="12"/>
        <v/>
      </c>
      <c r="AW16" s="50" t="str">
        <f t="shared" ca="1" si="12"/>
        <v/>
      </c>
      <c r="AX16" s="51" t="str">
        <f t="shared" ca="1" si="12"/>
        <v/>
      </c>
      <c r="AY16" s="52" t="str">
        <f t="shared" ca="1" si="12"/>
        <v/>
      </c>
      <c r="AZ16" s="37">
        <f t="shared" si="13"/>
        <v>116666.66666666667</v>
      </c>
      <c r="BA16" s="37">
        <f t="shared" si="13"/>
        <v>93333.333333333328</v>
      </c>
      <c r="BB16" s="37">
        <f t="shared" si="13"/>
        <v>466666.66666666669</v>
      </c>
      <c r="BC16" s="37">
        <f t="shared" si="13"/>
        <v>58333.333333333336</v>
      </c>
      <c r="BD16" s="37">
        <f t="shared" si="13"/>
        <v>66666.666666666672</v>
      </c>
      <c r="BE16" s="37">
        <f t="shared" si="13"/>
        <v>38888.888888888891</v>
      </c>
      <c r="BF16" s="37">
        <f t="shared" si="13"/>
        <v>77777.777777777781</v>
      </c>
      <c r="BG16" s="38">
        <f t="shared" si="16"/>
        <v>0</v>
      </c>
      <c r="BH16" s="38">
        <f t="shared" si="15"/>
        <v>0</v>
      </c>
      <c r="BI16" s="38">
        <f t="shared" si="15"/>
        <v>0</v>
      </c>
      <c r="BJ16" s="38">
        <f t="shared" si="15"/>
        <v>0</v>
      </c>
      <c r="BK16" s="38">
        <f t="shared" si="15"/>
        <v>0</v>
      </c>
      <c r="BL16" s="38">
        <f t="shared" si="15"/>
        <v>0</v>
      </c>
      <c r="BM16" s="38">
        <f t="shared" si="15"/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1">
        <v>8.0000000000000002E-3</v>
      </c>
      <c r="F17" s="181">
        <v>0</v>
      </c>
      <c r="G17" s="181">
        <v>8.9999999999999993E-3</v>
      </c>
      <c r="H17" s="181">
        <v>0.02</v>
      </c>
      <c r="I17" s="181">
        <v>8.0000000000000002E-3</v>
      </c>
      <c r="J17" s="181">
        <v>1.7000000000000001E-2</v>
      </c>
      <c r="K17" s="181">
        <v>2E-3</v>
      </c>
      <c r="L17" s="41">
        <f t="shared" ca="1" si="5"/>
        <v>0</v>
      </c>
      <c r="M17" s="42">
        <f t="shared" si="6"/>
        <v>0</v>
      </c>
      <c r="N17" s="43" t="str">
        <f t="shared" si="6"/>
        <v/>
      </c>
      <c r="O17" s="43">
        <f t="shared" si="6"/>
        <v>0</v>
      </c>
      <c r="P17" s="43">
        <f t="shared" si="6"/>
        <v>0</v>
      </c>
      <c r="Q17" s="43">
        <f t="shared" si="6"/>
        <v>0</v>
      </c>
      <c r="R17" s="43">
        <f t="shared" si="6"/>
        <v>0</v>
      </c>
      <c r="S17" s="44">
        <f t="shared" si="6"/>
        <v>0</v>
      </c>
      <c r="T17" s="185" t="str">
        <f t="shared" ca="1" si="7"/>
        <v>0</v>
      </c>
      <c r="U17" s="256">
        <v>1400</v>
      </c>
      <c r="V17" s="256">
        <v>1400</v>
      </c>
      <c r="W17" s="256">
        <v>1400</v>
      </c>
      <c r="X17" s="256">
        <v>1400</v>
      </c>
      <c r="Y17" s="256">
        <v>1400</v>
      </c>
      <c r="Z17" s="256">
        <v>1400</v>
      </c>
      <c r="AA17" s="256">
        <v>1400</v>
      </c>
      <c r="AB17" s="184">
        <f t="shared" ca="1" si="8"/>
        <v>0</v>
      </c>
      <c r="AC17" s="50" t="e">
        <f t="shared" ca="1" si="8"/>
        <v>#VALUE!</v>
      </c>
      <c r="AD17" s="50">
        <f t="shared" ca="1" si="8"/>
        <v>0</v>
      </c>
      <c r="AE17" s="50">
        <f t="shared" ca="1" si="8"/>
        <v>0</v>
      </c>
      <c r="AF17" s="50">
        <f t="shared" ca="1" si="8"/>
        <v>0</v>
      </c>
      <c r="AG17" s="50">
        <f t="shared" ca="1" si="8"/>
        <v>0</v>
      </c>
      <c r="AH17" s="51">
        <f t="shared" ca="1" si="8"/>
        <v>0</v>
      </c>
      <c r="AI17" s="35" t="str">
        <f t="shared" ca="1" si="9"/>
        <v/>
      </c>
      <c r="AJ17" s="49">
        <f t="shared" ca="1" si="10"/>
        <v>0</v>
      </c>
      <c r="AK17" s="50" t="e">
        <f t="shared" ca="1" si="10"/>
        <v>#VALUE!</v>
      </c>
      <c r="AL17" s="50">
        <f t="shared" ca="1" si="10"/>
        <v>0</v>
      </c>
      <c r="AM17" s="50">
        <f t="shared" ca="1" si="10"/>
        <v>0</v>
      </c>
      <c r="AN17" s="50">
        <f t="shared" ca="1" si="10"/>
        <v>0</v>
      </c>
      <c r="AO17" s="50">
        <f t="shared" ca="1" si="10"/>
        <v>0</v>
      </c>
      <c r="AP17" s="51">
        <f t="shared" ca="1" si="10"/>
        <v>0</v>
      </c>
      <c r="AQ17" s="36" t="str">
        <f t="shared" ca="1" si="11"/>
        <v/>
      </c>
      <c r="AR17" s="49" t="str">
        <f t="shared" ca="1" si="12"/>
        <v/>
      </c>
      <c r="AS17" s="50" t="str">
        <f t="shared" ca="1" si="12"/>
        <v/>
      </c>
      <c r="AT17" s="50" t="str">
        <f t="shared" ca="1" si="12"/>
        <v/>
      </c>
      <c r="AU17" s="50" t="str">
        <f t="shared" ca="1" si="12"/>
        <v/>
      </c>
      <c r="AV17" s="50" t="str">
        <f t="shared" ca="1" si="12"/>
        <v/>
      </c>
      <c r="AW17" s="50" t="str">
        <f t="shared" ca="1" si="12"/>
        <v/>
      </c>
      <c r="AX17" s="51" t="str">
        <f t="shared" ca="1" si="12"/>
        <v/>
      </c>
      <c r="AY17" s="52" t="str">
        <f t="shared" ca="1" si="12"/>
        <v/>
      </c>
      <c r="AZ17" s="37">
        <f t="shared" si="13"/>
        <v>29166.666666666668</v>
      </c>
      <c r="BA17" s="37" t="str">
        <f t="shared" si="13"/>
        <v>0</v>
      </c>
      <c r="BB17" s="37">
        <f t="shared" si="13"/>
        <v>25925.925925925931</v>
      </c>
      <c r="BC17" s="37">
        <f t="shared" si="13"/>
        <v>11666.666666666666</v>
      </c>
      <c r="BD17" s="37">
        <f t="shared" si="13"/>
        <v>29166.666666666668</v>
      </c>
      <c r="BE17" s="37">
        <f t="shared" si="13"/>
        <v>13725.490196078432</v>
      </c>
      <c r="BF17" s="37">
        <f t="shared" si="13"/>
        <v>116666.66666666667</v>
      </c>
      <c r="BG17" s="38">
        <f t="shared" si="16"/>
        <v>0</v>
      </c>
      <c r="BH17" s="38" t="str">
        <f t="shared" si="15"/>
        <v/>
      </c>
      <c r="BI17" s="38">
        <f t="shared" si="15"/>
        <v>0</v>
      </c>
      <c r="BJ17" s="38">
        <f t="shared" si="15"/>
        <v>0</v>
      </c>
      <c r="BK17" s="38">
        <f t="shared" si="15"/>
        <v>0</v>
      </c>
      <c r="BL17" s="38">
        <f t="shared" si="15"/>
        <v>0</v>
      </c>
      <c r="BM17" s="38">
        <f t="shared" si="15"/>
        <v>0</v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81">
        <v>1.6E-2</v>
      </c>
      <c r="F18" s="181">
        <v>2.4E-2</v>
      </c>
      <c r="G18" s="181">
        <v>5.0000000000000001E-3</v>
      </c>
      <c r="H18" s="181">
        <v>8.9999999999999993E-3</v>
      </c>
      <c r="I18" s="181">
        <v>3.0000000000000001E-3</v>
      </c>
      <c r="J18" s="181">
        <v>8.0000000000000002E-3</v>
      </c>
      <c r="K18" s="181">
        <v>2E-3</v>
      </c>
      <c r="L18" s="41">
        <f t="shared" ca="1" si="5"/>
        <v>0</v>
      </c>
      <c r="M18" s="42">
        <f t="shared" si="6"/>
        <v>0</v>
      </c>
      <c r="N18" s="43">
        <f t="shared" si="6"/>
        <v>0</v>
      </c>
      <c r="O18" s="43">
        <f t="shared" si="6"/>
        <v>0</v>
      </c>
      <c r="P18" s="43">
        <f t="shared" si="6"/>
        <v>0</v>
      </c>
      <c r="Q18" s="43">
        <f t="shared" si="6"/>
        <v>0</v>
      </c>
      <c r="R18" s="43">
        <f t="shared" si="6"/>
        <v>0</v>
      </c>
      <c r="S18" s="44">
        <f t="shared" si="6"/>
        <v>0</v>
      </c>
      <c r="T18" s="185">
        <f t="shared" ca="1" si="7"/>
        <v>0</v>
      </c>
      <c r="U18" s="256">
        <v>1400</v>
      </c>
      <c r="V18" s="256">
        <v>1400</v>
      </c>
      <c r="W18" s="256">
        <v>1400</v>
      </c>
      <c r="X18" s="256">
        <v>1400</v>
      </c>
      <c r="Y18" s="256">
        <v>1400</v>
      </c>
      <c r="Z18" s="256">
        <v>1400</v>
      </c>
      <c r="AA18" s="256">
        <v>1400</v>
      </c>
      <c r="AB18" s="184">
        <f t="shared" ca="1" si="8"/>
        <v>0</v>
      </c>
      <c r="AC18" s="50">
        <f t="shared" ca="1" si="8"/>
        <v>0</v>
      </c>
      <c r="AD18" s="50">
        <f t="shared" ca="1" si="8"/>
        <v>0</v>
      </c>
      <c r="AE18" s="50">
        <f t="shared" ca="1" si="8"/>
        <v>0</v>
      </c>
      <c r="AF18" s="50">
        <f t="shared" ca="1" si="8"/>
        <v>0</v>
      </c>
      <c r="AG18" s="50">
        <f t="shared" ca="1" si="8"/>
        <v>0</v>
      </c>
      <c r="AH18" s="51">
        <f t="shared" ca="1" si="8"/>
        <v>0</v>
      </c>
      <c r="AI18" s="35">
        <f t="shared" ca="1" si="9"/>
        <v>0</v>
      </c>
      <c r="AJ18" s="49">
        <f t="shared" ca="1" si="10"/>
        <v>0</v>
      </c>
      <c r="AK18" s="50">
        <f t="shared" ca="1" si="10"/>
        <v>0</v>
      </c>
      <c r="AL18" s="50">
        <f t="shared" ca="1" si="10"/>
        <v>0</v>
      </c>
      <c r="AM18" s="50">
        <f t="shared" ca="1" si="10"/>
        <v>0</v>
      </c>
      <c r="AN18" s="50">
        <f t="shared" ca="1" si="10"/>
        <v>0</v>
      </c>
      <c r="AO18" s="50">
        <f t="shared" ca="1" si="10"/>
        <v>0</v>
      </c>
      <c r="AP18" s="51">
        <f t="shared" ca="1" si="10"/>
        <v>0</v>
      </c>
      <c r="AQ18" s="36">
        <f t="shared" ca="1" si="11"/>
        <v>0</v>
      </c>
      <c r="AR18" s="49" t="str">
        <f t="shared" ca="1" si="12"/>
        <v/>
      </c>
      <c r="AS18" s="50" t="str">
        <f t="shared" ca="1" si="12"/>
        <v/>
      </c>
      <c r="AT18" s="50" t="str">
        <f t="shared" ca="1" si="12"/>
        <v/>
      </c>
      <c r="AU18" s="50" t="str">
        <f t="shared" ca="1" si="12"/>
        <v/>
      </c>
      <c r="AV18" s="50" t="str">
        <f t="shared" ca="1" si="12"/>
        <v/>
      </c>
      <c r="AW18" s="50" t="str">
        <f t="shared" ca="1" si="12"/>
        <v/>
      </c>
      <c r="AX18" s="51" t="str">
        <f t="shared" ca="1" si="12"/>
        <v/>
      </c>
      <c r="AY18" s="52" t="str">
        <f t="shared" ca="1" si="12"/>
        <v/>
      </c>
      <c r="AZ18" s="37">
        <f t="shared" si="13"/>
        <v>14583.333333333334</v>
      </c>
      <c r="BA18" s="37">
        <f t="shared" si="13"/>
        <v>9722.2222222222226</v>
      </c>
      <c r="BB18" s="37">
        <f t="shared" si="13"/>
        <v>46666.666666666664</v>
      </c>
      <c r="BC18" s="37">
        <f t="shared" si="13"/>
        <v>25925.925925925931</v>
      </c>
      <c r="BD18" s="37">
        <f t="shared" si="13"/>
        <v>77777.777777777781</v>
      </c>
      <c r="BE18" s="37">
        <f t="shared" si="13"/>
        <v>29166.666666666668</v>
      </c>
      <c r="BF18" s="37">
        <f t="shared" si="13"/>
        <v>116666.66666666667</v>
      </c>
      <c r="BG18" s="38">
        <f t="shared" si="16"/>
        <v>0</v>
      </c>
      <c r="BH18" s="38">
        <f t="shared" si="15"/>
        <v>0</v>
      </c>
      <c r="BI18" s="38">
        <f t="shared" si="15"/>
        <v>0</v>
      </c>
      <c r="BJ18" s="38">
        <f t="shared" si="15"/>
        <v>0</v>
      </c>
      <c r="BK18" s="38">
        <f t="shared" si="15"/>
        <v>0</v>
      </c>
      <c r="BL18" s="38">
        <f t="shared" si="15"/>
        <v>0</v>
      </c>
      <c r="BM18" s="38">
        <f t="shared" si="15"/>
        <v>0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1">
        <v>1E-3</v>
      </c>
      <c r="F19" s="181">
        <v>1.4999999999999999E-2</v>
      </c>
      <c r="G19" s="181">
        <v>2E-3</v>
      </c>
      <c r="H19" s="181">
        <v>1E-3</v>
      </c>
      <c r="I19" s="181">
        <v>8.9999999999999993E-3</v>
      </c>
      <c r="J19" s="181">
        <v>1E-3</v>
      </c>
      <c r="K19" s="181">
        <v>1E-3</v>
      </c>
      <c r="L19" s="41">
        <f t="shared" ca="1" si="5"/>
        <v>0</v>
      </c>
      <c r="M19" s="42">
        <f t="shared" si="6"/>
        <v>0</v>
      </c>
      <c r="N19" s="43">
        <f t="shared" si="6"/>
        <v>0</v>
      </c>
      <c r="O19" s="43">
        <f t="shared" si="6"/>
        <v>0</v>
      </c>
      <c r="P19" s="43">
        <f t="shared" si="6"/>
        <v>0</v>
      </c>
      <c r="Q19" s="43">
        <f t="shared" si="6"/>
        <v>0</v>
      </c>
      <c r="R19" s="43">
        <f t="shared" si="6"/>
        <v>0</v>
      </c>
      <c r="S19" s="44">
        <f t="shared" si="6"/>
        <v>0</v>
      </c>
      <c r="T19" s="185">
        <f t="shared" ca="1" si="7"/>
        <v>0</v>
      </c>
      <c r="U19" s="256">
        <v>1400</v>
      </c>
      <c r="V19" s="256">
        <v>1400</v>
      </c>
      <c r="W19" s="256">
        <v>1400</v>
      </c>
      <c r="X19" s="256">
        <v>1400</v>
      </c>
      <c r="Y19" s="256">
        <v>1400</v>
      </c>
      <c r="Z19" s="256">
        <v>1400</v>
      </c>
      <c r="AA19" s="256">
        <v>1400</v>
      </c>
      <c r="AB19" s="184">
        <f t="shared" ca="1" si="8"/>
        <v>0</v>
      </c>
      <c r="AC19" s="50">
        <f t="shared" ca="1" si="8"/>
        <v>0</v>
      </c>
      <c r="AD19" s="50">
        <f t="shared" ca="1" si="8"/>
        <v>0</v>
      </c>
      <c r="AE19" s="50">
        <f t="shared" ca="1" si="8"/>
        <v>0</v>
      </c>
      <c r="AF19" s="50">
        <f t="shared" ca="1" si="8"/>
        <v>0</v>
      </c>
      <c r="AG19" s="50">
        <f t="shared" ca="1" si="8"/>
        <v>0</v>
      </c>
      <c r="AH19" s="51">
        <f t="shared" ca="1" si="8"/>
        <v>0</v>
      </c>
      <c r="AI19" s="35">
        <f t="shared" ca="1" si="9"/>
        <v>0</v>
      </c>
      <c r="AJ19" s="49">
        <f t="shared" ca="1" si="10"/>
        <v>0</v>
      </c>
      <c r="AK19" s="50">
        <f t="shared" ca="1" si="10"/>
        <v>0</v>
      </c>
      <c r="AL19" s="50">
        <f t="shared" ca="1" si="10"/>
        <v>0</v>
      </c>
      <c r="AM19" s="50">
        <f t="shared" ca="1" si="10"/>
        <v>0</v>
      </c>
      <c r="AN19" s="50">
        <f t="shared" ca="1" si="10"/>
        <v>0</v>
      </c>
      <c r="AO19" s="50">
        <f t="shared" ca="1" si="10"/>
        <v>0</v>
      </c>
      <c r="AP19" s="51">
        <f t="shared" ca="1" si="10"/>
        <v>0</v>
      </c>
      <c r="AQ19" s="36">
        <f t="shared" ca="1" si="11"/>
        <v>0</v>
      </c>
      <c r="AR19" s="49" t="str">
        <f t="shared" ca="1" si="12"/>
        <v/>
      </c>
      <c r="AS19" s="50" t="str">
        <f t="shared" ca="1" si="12"/>
        <v/>
      </c>
      <c r="AT19" s="50" t="str">
        <f t="shared" ca="1" si="12"/>
        <v/>
      </c>
      <c r="AU19" s="50" t="str">
        <f t="shared" ca="1" si="12"/>
        <v/>
      </c>
      <c r="AV19" s="50" t="str">
        <f t="shared" ca="1" si="12"/>
        <v/>
      </c>
      <c r="AW19" s="50" t="str">
        <f t="shared" ca="1" si="12"/>
        <v/>
      </c>
      <c r="AX19" s="51" t="str">
        <f t="shared" ca="1" si="12"/>
        <v/>
      </c>
      <c r="AY19" s="52" t="str">
        <f t="shared" ca="1" si="12"/>
        <v/>
      </c>
      <c r="AZ19" s="37">
        <f t="shared" si="13"/>
        <v>233333.33333333334</v>
      </c>
      <c r="BA19" s="37">
        <f t="shared" si="13"/>
        <v>15555.555555555557</v>
      </c>
      <c r="BB19" s="37">
        <f t="shared" si="13"/>
        <v>116666.66666666667</v>
      </c>
      <c r="BC19" s="37">
        <f t="shared" si="13"/>
        <v>233333.33333333334</v>
      </c>
      <c r="BD19" s="37">
        <f t="shared" si="13"/>
        <v>25925.925925925931</v>
      </c>
      <c r="BE19" s="37">
        <f t="shared" si="13"/>
        <v>233333.33333333334</v>
      </c>
      <c r="BF19" s="37">
        <f t="shared" si="13"/>
        <v>233333.33333333334</v>
      </c>
      <c r="BG19" s="38">
        <f t="shared" si="16"/>
        <v>0</v>
      </c>
      <c r="BH19" s="38">
        <f t="shared" si="15"/>
        <v>0</v>
      </c>
      <c r="BI19" s="38">
        <f t="shared" si="15"/>
        <v>0</v>
      </c>
      <c r="BJ19" s="38">
        <f t="shared" si="15"/>
        <v>0</v>
      </c>
      <c r="BK19" s="38">
        <f t="shared" si="15"/>
        <v>0</v>
      </c>
      <c r="BL19" s="38">
        <f t="shared" si="15"/>
        <v>0</v>
      </c>
      <c r="BM19" s="38">
        <f t="shared" si="15"/>
        <v>0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 s="181">
        <v>8.0000000000000002E-3</v>
      </c>
      <c r="F20" s="181">
        <v>3.4000000000000002E-2</v>
      </c>
      <c r="G20" s="181">
        <v>4.0000000000000001E-3</v>
      </c>
      <c r="H20" s="181">
        <v>8.0000000000000002E-3</v>
      </c>
      <c r="I20" s="181">
        <v>7.0000000000000001E-3</v>
      </c>
      <c r="J20" s="181">
        <v>6.0000000000000001E-3</v>
      </c>
      <c r="K20" s="181">
        <v>3.0000000000000001E-3</v>
      </c>
      <c r="L20" s="41">
        <f t="shared" ca="1" si="5"/>
        <v>0</v>
      </c>
      <c r="M20" s="42">
        <f t="shared" si="6"/>
        <v>0</v>
      </c>
      <c r="N20" s="43">
        <f t="shared" si="6"/>
        <v>0</v>
      </c>
      <c r="O20" s="43">
        <f t="shared" si="6"/>
        <v>0</v>
      </c>
      <c r="P20" s="43">
        <f t="shared" si="6"/>
        <v>0</v>
      </c>
      <c r="Q20" s="43">
        <f t="shared" si="6"/>
        <v>0</v>
      </c>
      <c r="R20" s="43">
        <f t="shared" si="6"/>
        <v>0</v>
      </c>
      <c r="S20" s="44">
        <f t="shared" si="6"/>
        <v>0</v>
      </c>
      <c r="T20" s="185">
        <f t="shared" ca="1" si="7"/>
        <v>0</v>
      </c>
      <c r="U20" s="256">
        <v>1400</v>
      </c>
      <c r="V20" s="256">
        <v>1400</v>
      </c>
      <c r="W20" s="256">
        <v>1400</v>
      </c>
      <c r="X20" s="256">
        <v>1400</v>
      </c>
      <c r="Y20" s="256">
        <v>1400</v>
      </c>
      <c r="Z20" s="256">
        <v>1400</v>
      </c>
      <c r="AA20" s="256">
        <v>1400</v>
      </c>
      <c r="AB20" s="184">
        <f t="shared" ca="1" si="8"/>
        <v>0</v>
      </c>
      <c r="AC20" s="50">
        <f t="shared" ca="1" si="8"/>
        <v>0</v>
      </c>
      <c r="AD20" s="50">
        <f t="shared" ca="1" si="8"/>
        <v>0</v>
      </c>
      <c r="AE20" s="50">
        <f t="shared" ca="1" si="8"/>
        <v>0</v>
      </c>
      <c r="AF20" s="50">
        <f t="shared" ca="1" si="8"/>
        <v>0</v>
      </c>
      <c r="AG20" s="50">
        <f t="shared" ca="1" si="8"/>
        <v>0</v>
      </c>
      <c r="AH20" s="51">
        <f t="shared" ca="1" si="8"/>
        <v>0</v>
      </c>
      <c r="AI20" s="35">
        <f t="shared" ca="1" si="9"/>
        <v>0</v>
      </c>
      <c r="AJ20" s="49">
        <f t="shared" ca="1" si="10"/>
        <v>0</v>
      </c>
      <c r="AK20" s="50">
        <f t="shared" ca="1" si="10"/>
        <v>0</v>
      </c>
      <c r="AL20" s="50">
        <f t="shared" ca="1" si="10"/>
        <v>0</v>
      </c>
      <c r="AM20" s="50">
        <f t="shared" ca="1" si="10"/>
        <v>0</v>
      </c>
      <c r="AN20" s="50">
        <f t="shared" ca="1" si="10"/>
        <v>0</v>
      </c>
      <c r="AO20" s="50">
        <f t="shared" ca="1" si="10"/>
        <v>0</v>
      </c>
      <c r="AP20" s="51">
        <f t="shared" ca="1" si="10"/>
        <v>0</v>
      </c>
      <c r="AQ20" s="36">
        <f t="shared" ca="1" si="11"/>
        <v>0</v>
      </c>
      <c r="AR20" s="49" t="str">
        <f t="shared" ca="1" si="12"/>
        <v/>
      </c>
      <c r="AS20" s="50" t="str">
        <f t="shared" ca="1" si="12"/>
        <v/>
      </c>
      <c r="AT20" s="50" t="str">
        <f t="shared" ca="1" si="12"/>
        <v/>
      </c>
      <c r="AU20" s="50" t="str">
        <f t="shared" ca="1" si="12"/>
        <v/>
      </c>
      <c r="AV20" s="50" t="str">
        <f t="shared" ca="1" si="12"/>
        <v/>
      </c>
      <c r="AW20" s="50" t="str">
        <f t="shared" ca="1" si="12"/>
        <v/>
      </c>
      <c r="AX20" s="51" t="str">
        <f t="shared" ca="1" si="12"/>
        <v/>
      </c>
      <c r="AY20" s="52" t="str">
        <f t="shared" ca="1" si="12"/>
        <v/>
      </c>
      <c r="AZ20" s="37">
        <f t="shared" si="13"/>
        <v>29166.666666666668</v>
      </c>
      <c r="BA20" s="37">
        <f t="shared" si="13"/>
        <v>6862.7450980392159</v>
      </c>
      <c r="BB20" s="37">
        <f t="shared" si="13"/>
        <v>58333.333333333336</v>
      </c>
      <c r="BC20" s="37">
        <f t="shared" si="13"/>
        <v>29166.666666666668</v>
      </c>
      <c r="BD20" s="37">
        <f t="shared" si="13"/>
        <v>33333.333333333336</v>
      </c>
      <c r="BE20" s="37">
        <f t="shared" si="13"/>
        <v>38888.888888888891</v>
      </c>
      <c r="BF20" s="37">
        <f t="shared" si="13"/>
        <v>77777.777777777781</v>
      </c>
      <c r="BG20" s="38">
        <f t="shared" si="16"/>
        <v>0</v>
      </c>
      <c r="BH20" s="38">
        <f t="shared" si="15"/>
        <v>0</v>
      </c>
      <c r="BI20" s="38">
        <f t="shared" si="15"/>
        <v>0</v>
      </c>
      <c r="BJ20" s="38">
        <f t="shared" si="15"/>
        <v>0</v>
      </c>
      <c r="BK20" s="38">
        <f t="shared" si="15"/>
        <v>0</v>
      </c>
      <c r="BL20" s="38">
        <f t="shared" si="15"/>
        <v>0</v>
      </c>
      <c r="BM20" s="38">
        <f t="shared" si="15"/>
        <v>0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 s="181">
        <v>2.1999999999999999E-2</v>
      </c>
      <c r="F21" s="181">
        <v>3.1E-2</v>
      </c>
      <c r="G21" s="181">
        <v>5.0000000000000001E-3</v>
      </c>
      <c r="H21" s="181">
        <v>1.4999999999999999E-2</v>
      </c>
      <c r="I21" s="181">
        <v>3.2000000000000001E-2</v>
      </c>
      <c r="J21" s="181">
        <v>1.2999999999999999E-2</v>
      </c>
      <c r="K21" s="181">
        <v>7.2999999999999995E-2</v>
      </c>
      <c r="L21" s="41">
        <f t="shared" ca="1" si="5"/>
        <v>0</v>
      </c>
      <c r="M21" s="42">
        <f t="shared" si="6"/>
        <v>0</v>
      </c>
      <c r="N21" s="43">
        <f t="shared" si="6"/>
        <v>0</v>
      </c>
      <c r="O21" s="43">
        <f t="shared" si="6"/>
        <v>0</v>
      </c>
      <c r="P21" s="43">
        <f t="shared" si="6"/>
        <v>0</v>
      </c>
      <c r="Q21" s="43">
        <f t="shared" si="6"/>
        <v>0</v>
      </c>
      <c r="R21" s="43">
        <f t="shared" si="6"/>
        <v>0</v>
      </c>
      <c r="S21" s="44">
        <f t="shared" si="6"/>
        <v>0</v>
      </c>
      <c r="T21" s="185">
        <f t="shared" ca="1" si="7"/>
        <v>0</v>
      </c>
      <c r="U21" s="256">
        <v>1400</v>
      </c>
      <c r="V21" s="256">
        <v>1400</v>
      </c>
      <c r="W21" s="256">
        <v>1400</v>
      </c>
      <c r="X21" s="256">
        <v>1400</v>
      </c>
      <c r="Y21" s="256">
        <v>1400</v>
      </c>
      <c r="Z21" s="256">
        <v>1400</v>
      </c>
      <c r="AA21" s="256">
        <v>1400</v>
      </c>
      <c r="AB21" s="184">
        <f t="shared" ca="1" si="8"/>
        <v>0</v>
      </c>
      <c r="AC21" s="50">
        <f t="shared" ca="1" si="8"/>
        <v>0</v>
      </c>
      <c r="AD21" s="50">
        <f t="shared" ca="1" si="8"/>
        <v>0</v>
      </c>
      <c r="AE21" s="50">
        <f t="shared" ca="1" si="8"/>
        <v>0</v>
      </c>
      <c r="AF21" s="50">
        <f t="shared" ca="1" si="8"/>
        <v>0</v>
      </c>
      <c r="AG21" s="50">
        <f t="shared" ca="1" si="8"/>
        <v>0</v>
      </c>
      <c r="AH21" s="51">
        <f t="shared" ca="1" si="8"/>
        <v>0</v>
      </c>
      <c r="AI21" s="35">
        <f t="shared" ca="1" si="9"/>
        <v>0</v>
      </c>
      <c r="AJ21" s="49">
        <f t="shared" ca="1" si="10"/>
        <v>0</v>
      </c>
      <c r="AK21" s="50">
        <f t="shared" ca="1" si="10"/>
        <v>0</v>
      </c>
      <c r="AL21" s="50">
        <f t="shared" ca="1" si="10"/>
        <v>0</v>
      </c>
      <c r="AM21" s="50">
        <f t="shared" ca="1" si="10"/>
        <v>0</v>
      </c>
      <c r="AN21" s="50">
        <f t="shared" ca="1" si="10"/>
        <v>0</v>
      </c>
      <c r="AO21" s="50">
        <f t="shared" ca="1" si="10"/>
        <v>0</v>
      </c>
      <c r="AP21" s="51">
        <f t="shared" ca="1" si="10"/>
        <v>0</v>
      </c>
      <c r="AQ21" s="36">
        <f t="shared" ca="1" si="11"/>
        <v>0</v>
      </c>
      <c r="AR21" s="49" t="str">
        <f t="shared" ca="1" si="12"/>
        <v/>
      </c>
      <c r="AS21" s="50" t="str">
        <f t="shared" ca="1" si="12"/>
        <v/>
      </c>
      <c r="AT21" s="50" t="str">
        <f t="shared" ca="1" si="12"/>
        <v/>
      </c>
      <c r="AU21" s="50" t="str">
        <f t="shared" ca="1" si="12"/>
        <v/>
      </c>
      <c r="AV21" s="50" t="str">
        <f t="shared" ca="1" si="12"/>
        <v/>
      </c>
      <c r="AW21" s="50" t="str">
        <f t="shared" ca="1" si="12"/>
        <v/>
      </c>
      <c r="AX21" s="51" t="str">
        <f t="shared" ca="1" si="12"/>
        <v/>
      </c>
      <c r="AY21" s="52" t="str">
        <f t="shared" ca="1" si="12"/>
        <v/>
      </c>
      <c r="AZ21" s="37">
        <f t="shared" si="13"/>
        <v>10606.060606060608</v>
      </c>
      <c r="BA21" s="37">
        <f t="shared" si="13"/>
        <v>7526.8817204301076</v>
      </c>
      <c r="BB21" s="37">
        <f t="shared" si="13"/>
        <v>46666.666666666664</v>
      </c>
      <c r="BC21" s="37">
        <f t="shared" si="13"/>
        <v>15555.555555555557</v>
      </c>
      <c r="BD21" s="37">
        <f t="shared" si="13"/>
        <v>7291.666666666667</v>
      </c>
      <c r="BE21" s="37">
        <f t="shared" si="13"/>
        <v>17948.717948717949</v>
      </c>
      <c r="BF21" s="37">
        <f t="shared" si="13"/>
        <v>3196.3470319634707</v>
      </c>
      <c r="BG21" s="38">
        <f t="shared" si="16"/>
        <v>0</v>
      </c>
      <c r="BH21" s="38">
        <f t="shared" si="15"/>
        <v>0</v>
      </c>
      <c r="BI21" s="38">
        <f t="shared" si="15"/>
        <v>0</v>
      </c>
      <c r="BJ21" s="38">
        <f t="shared" si="15"/>
        <v>0</v>
      </c>
      <c r="BK21" s="38">
        <f t="shared" si="15"/>
        <v>0</v>
      </c>
      <c r="BL21" s="38">
        <f t="shared" si="15"/>
        <v>0</v>
      </c>
      <c r="BM21" s="38"/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1">
        <v>2.4E-2</v>
      </c>
      <c r="F22" s="181">
        <v>1.7000000000000001E-2</v>
      </c>
      <c r="G22" s="181">
        <v>1.2E-2</v>
      </c>
      <c r="H22" s="181">
        <v>7.0000000000000001E-3</v>
      </c>
      <c r="I22" s="181">
        <v>2.4E-2</v>
      </c>
      <c r="J22" s="181">
        <v>4.5999999999999999E-2</v>
      </c>
      <c r="K22" s="181">
        <v>7.8E-2</v>
      </c>
      <c r="L22" s="41">
        <f t="shared" ca="1" si="5"/>
        <v>240</v>
      </c>
      <c r="M22" s="42">
        <f t="shared" si="6"/>
        <v>0</v>
      </c>
      <c r="N22" s="43">
        <f t="shared" si="6"/>
        <v>0</v>
      </c>
      <c r="O22" s="43">
        <f t="shared" si="6"/>
        <v>0</v>
      </c>
      <c r="P22" s="43">
        <f t="shared" si="6"/>
        <v>0</v>
      </c>
      <c r="Q22" s="43">
        <f t="shared" si="6"/>
        <v>0</v>
      </c>
      <c r="R22" s="43">
        <f t="shared" si="6"/>
        <v>0</v>
      </c>
      <c r="S22" s="44">
        <f t="shared" si="6"/>
        <v>8</v>
      </c>
      <c r="T22" s="185">
        <f t="shared" ca="1" si="7"/>
        <v>40</v>
      </c>
      <c r="U22" s="256">
        <v>1400</v>
      </c>
      <c r="V22" s="256">
        <v>1400</v>
      </c>
      <c r="W22" s="256">
        <v>1400</v>
      </c>
      <c r="X22" s="256">
        <v>1400</v>
      </c>
      <c r="Y22" s="256">
        <v>1400</v>
      </c>
      <c r="Z22" s="256">
        <v>1400</v>
      </c>
      <c r="AA22" s="256">
        <v>1400</v>
      </c>
      <c r="AB22" s="184">
        <f t="shared" ca="1" si="8"/>
        <v>0</v>
      </c>
      <c r="AC22" s="50">
        <f t="shared" ca="1" si="8"/>
        <v>0</v>
      </c>
      <c r="AD22" s="50">
        <f t="shared" ca="1" si="8"/>
        <v>0</v>
      </c>
      <c r="AE22" s="50">
        <f t="shared" ca="1" si="8"/>
        <v>0</v>
      </c>
      <c r="AF22" s="50">
        <f t="shared" ca="1" si="8"/>
        <v>0</v>
      </c>
      <c r="AG22" s="50">
        <f t="shared" ca="1" si="8"/>
        <v>0</v>
      </c>
      <c r="AH22" s="51">
        <f t="shared" ca="1" si="8"/>
        <v>56000</v>
      </c>
      <c r="AI22" s="35">
        <f t="shared" ca="1" si="9"/>
        <v>56000</v>
      </c>
      <c r="AJ22" s="49">
        <f t="shared" ca="1" si="10"/>
        <v>0</v>
      </c>
      <c r="AK22" s="50">
        <f t="shared" ca="1" si="10"/>
        <v>0</v>
      </c>
      <c r="AL22" s="50">
        <f t="shared" ca="1" si="10"/>
        <v>0</v>
      </c>
      <c r="AM22" s="50">
        <f t="shared" ca="1" si="10"/>
        <v>0</v>
      </c>
      <c r="AN22" s="50">
        <f t="shared" ca="1" si="10"/>
        <v>0</v>
      </c>
      <c r="AO22" s="50">
        <f t="shared" ca="1" si="10"/>
        <v>0</v>
      </c>
      <c r="AP22" s="51">
        <f t="shared" ca="1" si="10"/>
        <v>18.72</v>
      </c>
      <c r="AQ22" s="36">
        <f t="shared" ca="1" si="11"/>
        <v>18.72</v>
      </c>
      <c r="AR22" s="49" t="str">
        <f t="shared" ca="1" si="12"/>
        <v/>
      </c>
      <c r="AS22" s="50" t="str">
        <f t="shared" ca="1" si="12"/>
        <v/>
      </c>
      <c r="AT22" s="50" t="str">
        <f t="shared" ca="1" si="12"/>
        <v/>
      </c>
      <c r="AU22" s="50" t="str">
        <f t="shared" ca="1" si="12"/>
        <v/>
      </c>
      <c r="AV22" s="50" t="str">
        <f t="shared" ca="1" si="12"/>
        <v/>
      </c>
      <c r="AW22" s="50" t="str">
        <f t="shared" ca="1" si="12"/>
        <v/>
      </c>
      <c r="AX22" s="51">
        <f t="shared" ca="1" si="12"/>
        <v>2991.4529914529917</v>
      </c>
      <c r="AY22" s="52">
        <f t="shared" ca="1" si="12"/>
        <v>2991.4529914529917</v>
      </c>
      <c r="AZ22" s="37">
        <f t="shared" si="13"/>
        <v>9722.2222222222226</v>
      </c>
      <c r="BA22" s="37">
        <f t="shared" si="13"/>
        <v>13725.490196078432</v>
      </c>
      <c r="BB22" s="37">
        <f t="shared" si="13"/>
        <v>19444.444444444445</v>
      </c>
      <c r="BC22" s="37">
        <f t="shared" si="13"/>
        <v>33333.333333333336</v>
      </c>
      <c r="BD22" s="37">
        <f t="shared" si="13"/>
        <v>9722.2222222222226</v>
      </c>
      <c r="BE22" s="37">
        <f t="shared" si="13"/>
        <v>5072.463768115942</v>
      </c>
      <c r="BF22" s="37">
        <f t="shared" si="13"/>
        <v>2991.4529914529917</v>
      </c>
      <c r="BG22" s="38">
        <f t="shared" si="16"/>
        <v>0</v>
      </c>
      <c r="BH22" s="38">
        <f t="shared" si="15"/>
        <v>0</v>
      </c>
      <c r="BI22" s="38">
        <f t="shared" si="15"/>
        <v>0</v>
      </c>
      <c r="BJ22" s="38">
        <f t="shared" si="15"/>
        <v>0</v>
      </c>
      <c r="BK22" s="38">
        <f t="shared" si="15"/>
        <v>0</v>
      </c>
      <c r="BL22" s="38">
        <f t="shared" si="15"/>
        <v>0</v>
      </c>
      <c r="BM22" s="38">
        <f t="shared" si="15"/>
        <v>8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 s="181">
        <v>1.4E-2</v>
      </c>
      <c r="F23" s="181">
        <v>1.4E-2</v>
      </c>
      <c r="G23" s="181">
        <v>2E-3</v>
      </c>
      <c r="H23" s="181">
        <v>1E-3</v>
      </c>
      <c r="I23" s="181">
        <v>3.0000000000000001E-3</v>
      </c>
      <c r="J23" s="181">
        <v>3.6999999999999998E-2</v>
      </c>
      <c r="K23" s="181">
        <v>1.6E-2</v>
      </c>
      <c r="L23" s="41">
        <f t="shared" ca="1" si="5"/>
        <v>0</v>
      </c>
      <c r="M23" s="42">
        <f t="shared" si="6"/>
        <v>0</v>
      </c>
      <c r="N23" s="43">
        <f t="shared" si="6"/>
        <v>0</v>
      </c>
      <c r="O23" s="43">
        <f t="shared" si="6"/>
        <v>0</v>
      </c>
      <c r="P23" s="43">
        <f t="shared" si="6"/>
        <v>0</v>
      </c>
      <c r="Q23" s="43">
        <f t="shared" si="6"/>
        <v>0</v>
      </c>
      <c r="R23" s="43">
        <f t="shared" si="6"/>
        <v>0</v>
      </c>
      <c r="S23" s="44">
        <f t="shared" si="6"/>
        <v>0</v>
      </c>
      <c r="T23" s="185">
        <f t="shared" ca="1" si="7"/>
        <v>0</v>
      </c>
      <c r="U23" s="256">
        <v>1400</v>
      </c>
      <c r="V23" s="256">
        <v>1400</v>
      </c>
      <c r="W23" s="256">
        <v>1400</v>
      </c>
      <c r="X23" s="256">
        <v>1400</v>
      </c>
      <c r="Y23" s="256">
        <v>1400</v>
      </c>
      <c r="Z23" s="256">
        <v>1400</v>
      </c>
      <c r="AA23" s="256">
        <v>1400</v>
      </c>
      <c r="AB23" s="184">
        <f t="shared" ca="1" si="8"/>
        <v>0</v>
      </c>
      <c r="AC23" s="50">
        <f t="shared" ca="1" si="8"/>
        <v>0</v>
      </c>
      <c r="AD23" s="50">
        <f t="shared" ca="1" si="8"/>
        <v>0</v>
      </c>
      <c r="AE23" s="50">
        <f t="shared" ca="1" si="8"/>
        <v>0</v>
      </c>
      <c r="AF23" s="50">
        <f t="shared" ca="1" si="8"/>
        <v>0</v>
      </c>
      <c r="AG23" s="50">
        <f t="shared" ca="1" si="8"/>
        <v>0</v>
      </c>
      <c r="AH23" s="51">
        <f t="shared" ca="1" si="8"/>
        <v>0</v>
      </c>
      <c r="AI23" s="35">
        <f t="shared" ca="1" si="9"/>
        <v>0</v>
      </c>
      <c r="AJ23" s="49">
        <f t="shared" ca="1" si="10"/>
        <v>0</v>
      </c>
      <c r="AK23" s="50">
        <f t="shared" ca="1" si="10"/>
        <v>0</v>
      </c>
      <c r="AL23" s="50">
        <f t="shared" ca="1" si="10"/>
        <v>0</v>
      </c>
      <c r="AM23" s="50">
        <f t="shared" ca="1" si="10"/>
        <v>0</v>
      </c>
      <c r="AN23" s="50">
        <f t="shared" ca="1" si="10"/>
        <v>0</v>
      </c>
      <c r="AO23" s="50">
        <f t="shared" ca="1" si="10"/>
        <v>0</v>
      </c>
      <c r="AP23" s="51">
        <f t="shared" ca="1" si="10"/>
        <v>0</v>
      </c>
      <c r="AQ23" s="36">
        <f t="shared" ca="1" si="11"/>
        <v>0</v>
      </c>
      <c r="AR23" s="49" t="str">
        <f t="shared" ca="1" si="12"/>
        <v/>
      </c>
      <c r="AS23" s="50" t="str">
        <f t="shared" ca="1" si="12"/>
        <v/>
      </c>
      <c r="AT23" s="50" t="str">
        <f t="shared" ca="1" si="12"/>
        <v/>
      </c>
      <c r="AU23" s="50" t="str">
        <f t="shared" ca="1" si="12"/>
        <v/>
      </c>
      <c r="AV23" s="50" t="str">
        <f t="shared" ca="1" si="12"/>
        <v/>
      </c>
      <c r="AW23" s="50" t="str">
        <f t="shared" ca="1" si="12"/>
        <v/>
      </c>
      <c r="AX23" s="51" t="str">
        <f t="shared" ca="1" si="12"/>
        <v/>
      </c>
      <c r="AY23" s="52" t="str">
        <f t="shared" ca="1" si="12"/>
        <v/>
      </c>
      <c r="AZ23" s="37">
        <f t="shared" si="13"/>
        <v>16666.666666666668</v>
      </c>
      <c r="BA23" s="37">
        <f t="shared" si="13"/>
        <v>16666.666666666668</v>
      </c>
      <c r="BB23" s="37">
        <f t="shared" si="13"/>
        <v>116666.66666666667</v>
      </c>
      <c r="BC23" s="37">
        <f t="shared" si="13"/>
        <v>233333.33333333334</v>
      </c>
      <c r="BD23" s="37">
        <f t="shared" si="13"/>
        <v>77777.777777777781</v>
      </c>
      <c r="BE23" s="37">
        <f t="shared" si="13"/>
        <v>6306.3063063063073</v>
      </c>
      <c r="BF23" s="37">
        <f t="shared" si="13"/>
        <v>14583.333333333334</v>
      </c>
      <c r="BG23" s="38">
        <f t="shared" si="16"/>
        <v>0</v>
      </c>
      <c r="BH23" s="38">
        <f t="shared" si="15"/>
        <v>0</v>
      </c>
      <c r="BI23" s="38">
        <f t="shared" si="15"/>
        <v>0</v>
      </c>
      <c r="BJ23" s="38">
        <f t="shared" si="15"/>
        <v>0</v>
      </c>
      <c r="BK23" s="38">
        <f t="shared" si="15"/>
        <v>0</v>
      </c>
      <c r="BL23" s="38">
        <f t="shared" si="15"/>
        <v>0</v>
      </c>
      <c r="BM23" s="38">
        <f t="shared" si="15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 s="181">
        <v>1.7000000000000001E-2</v>
      </c>
      <c r="F24" s="181">
        <v>3.9E-2</v>
      </c>
      <c r="G24" s="181">
        <v>1.0999999999999999E-2</v>
      </c>
      <c r="H24" s="181">
        <v>1.7999999999999999E-2</v>
      </c>
      <c r="I24" s="181">
        <v>8.0000000000000002E-3</v>
      </c>
      <c r="J24" s="181">
        <v>5.8999999999999997E-2</v>
      </c>
      <c r="K24" s="181">
        <v>1.4E-2</v>
      </c>
      <c r="L24" s="41">
        <f t="shared" ca="1" si="5"/>
        <v>0</v>
      </c>
      <c r="M24" s="42">
        <f t="shared" si="6"/>
        <v>0</v>
      </c>
      <c r="N24" s="43">
        <f t="shared" si="6"/>
        <v>0</v>
      </c>
      <c r="O24" s="43">
        <f t="shared" si="6"/>
        <v>0</v>
      </c>
      <c r="P24" s="43">
        <f t="shared" si="6"/>
        <v>0</v>
      </c>
      <c r="Q24" s="43">
        <f t="shared" si="6"/>
        <v>0</v>
      </c>
      <c r="R24" s="43">
        <f t="shared" si="6"/>
        <v>0</v>
      </c>
      <c r="S24" s="44">
        <f t="shared" si="6"/>
        <v>0</v>
      </c>
      <c r="T24" s="185">
        <f t="shared" ca="1" si="7"/>
        <v>0</v>
      </c>
      <c r="U24" s="256">
        <v>2800</v>
      </c>
      <c r="V24" s="256">
        <v>2800</v>
      </c>
      <c r="W24" s="256">
        <v>2800</v>
      </c>
      <c r="X24" s="256">
        <v>2800</v>
      </c>
      <c r="Y24" s="256">
        <v>2800</v>
      </c>
      <c r="Z24" s="256">
        <v>2800</v>
      </c>
      <c r="AA24" s="256">
        <v>2800</v>
      </c>
      <c r="AB24" s="184">
        <f t="shared" ca="1" si="8"/>
        <v>0</v>
      </c>
      <c r="AC24" s="50">
        <f t="shared" ca="1" si="8"/>
        <v>0</v>
      </c>
      <c r="AD24" s="50">
        <f t="shared" ca="1" si="8"/>
        <v>0</v>
      </c>
      <c r="AE24" s="50">
        <f t="shared" ca="1" si="8"/>
        <v>0</v>
      </c>
      <c r="AF24" s="50">
        <f t="shared" ca="1" si="8"/>
        <v>0</v>
      </c>
      <c r="AG24" s="50">
        <f t="shared" ca="1" si="8"/>
        <v>0</v>
      </c>
      <c r="AH24" s="51">
        <f t="shared" ca="1" si="8"/>
        <v>0</v>
      </c>
      <c r="AI24" s="35">
        <f t="shared" ca="1" si="9"/>
        <v>0</v>
      </c>
      <c r="AJ24" s="49">
        <f t="shared" ca="1" si="10"/>
        <v>0</v>
      </c>
      <c r="AK24" s="50">
        <f t="shared" ca="1" si="10"/>
        <v>0</v>
      </c>
      <c r="AL24" s="50">
        <f t="shared" ca="1" si="10"/>
        <v>0</v>
      </c>
      <c r="AM24" s="50">
        <f t="shared" ca="1" si="10"/>
        <v>0</v>
      </c>
      <c r="AN24" s="50">
        <f t="shared" ca="1" si="10"/>
        <v>0</v>
      </c>
      <c r="AO24" s="50">
        <f t="shared" ca="1" si="10"/>
        <v>0</v>
      </c>
      <c r="AP24" s="51">
        <f t="shared" ca="1" si="10"/>
        <v>0</v>
      </c>
      <c r="AQ24" s="36">
        <f t="shared" ca="1" si="11"/>
        <v>0</v>
      </c>
      <c r="AR24" s="49" t="str">
        <f t="shared" ca="1" si="12"/>
        <v/>
      </c>
      <c r="AS24" s="50" t="str">
        <f t="shared" ca="1" si="12"/>
        <v/>
      </c>
      <c r="AT24" s="50" t="str">
        <f t="shared" ca="1" si="12"/>
        <v/>
      </c>
      <c r="AU24" s="50" t="str">
        <f t="shared" ca="1" si="12"/>
        <v/>
      </c>
      <c r="AV24" s="50" t="str">
        <f t="shared" ca="1" si="12"/>
        <v/>
      </c>
      <c r="AW24" s="50" t="str">
        <f t="shared" ca="1" si="12"/>
        <v/>
      </c>
      <c r="AX24" s="51" t="str">
        <f t="shared" ca="1" si="12"/>
        <v/>
      </c>
      <c r="AY24" s="52" t="str">
        <f t="shared" ca="1" si="12"/>
        <v/>
      </c>
      <c r="AZ24" s="37">
        <f t="shared" si="13"/>
        <v>27450.980392156864</v>
      </c>
      <c r="BA24" s="37">
        <f t="shared" si="13"/>
        <v>11965.811965811967</v>
      </c>
      <c r="BB24" s="37">
        <f t="shared" si="13"/>
        <v>42424.242424242431</v>
      </c>
      <c r="BC24" s="37">
        <f t="shared" si="13"/>
        <v>25925.925925925931</v>
      </c>
      <c r="BD24" s="37">
        <f t="shared" si="13"/>
        <v>58333.333333333336</v>
      </c>
      <c r="BE24" s="37">
        <f t="shared" si="13"/>
        <v>7909.6045197740123</v>
      </c>
      <c r="BF24" s="37">
        <f t="shared" si="13"/>
        <v>33333.333333333336</v>
      </c>
      <c r="BG24" s="38">
        <f t="shared" si="16"/>
        <v>0</v>
      </c>
      <c r="BH24" s="38">
        <f t="shared" si="15"/>
        <v>0</v>
      </c>
      <c r="BI24" s="38">
        <f t="shared" si="15"/>
        <v>0</v>
      </c>
      <c r="BJ24" s="38">
        <f t="shared" si="15"/>
        <v>0</v>
      </c>
      <c r="BK24" s="38">
        <f t="shared" si="15"/>
        <v>0</v>
      </c>
      <c r="BL24" s="38">
        <f t="shared" si="15"/>
        <v>0</v>
      </c>
      <c r="BM24" s="38">
        <f t="shared" si="15"/>
        <v>0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1">
        <v>2.3E-2</v>
      </c>
      <c r="F25" s="181">
        <v>1.6E-2</v>
      </c>
      <c r="G25" s="181">
        <v>1.0999999999999999E-2</v>
      </c>
      <c r="H25" s="181">
        <v>2E-3</v>
      </c>
      <c r="I25" s="181">
        <v>1.2999999999999999E-2</v>
      </c>
      <c r="J25" s="181">
        <v>3.2000000000000001E-2</v>
      </c>
      <c r="K25" s="181">
        <v>1.4999999999999999E-2</v>
      </c>
      <c r="L25" s="41">
        <f t="shared" ca="1" si="5"/>
        <v>0</v>
      </c>
      <c r="M25" s="42">
        <f t="shared" si="6"/>
        <v>0</v>
      </c>
      <c r="N25" s="43">
        <f t="shared" si="6"/>
        <v>0</v>
      </c>
      <c r="O25" s="43">
        <f t="shared" si="6"/>
        <v>0</v>
      </c>
      <c r="P25" s="43">
        <f t="shared" si="6"/>
        <v>0</v>
      </c>
      <c r="Q25" s="43">
        <f t="shared" si="6"/>
        <v>0</v>
      </c>
      <c r="R25" s="43">
        <f t="shared" si="6"/>
        <v>0</v>
      </c>
      <c r="S25" s="44">
        <f t="shared" si="6"/>
        <v>0</v>
      </c>
      <c r="T25" s="185">
        <f t="shared" ca="1" si="7"/>
        <v>0</v>
      </c>
      <c r="U25" s="256">
        <v>2800</v>
      </c>
      <c r="V25" s="256">
        <v>2800</v>
      </c>
      <c r="W25" s="256">
        <v>2800</v>
      </c>
      <c r="X25" s="256">
        <v>2800</v>
      </c>
      <c r="Y25" s="256">
        <v>2800</v>
      </c>
      <c r="Z25" s="256">
        <v>2800</v>
      </c>
      <c r="AA25" s="256">
        <v>2800</v>
      </c>
      <c r="AB25" s="184">
        <f t="shared" ca="1" si="8"/>
        <v>0</v>
      </c>
      <c r="AC25" s="50">
        <f t="shared" ca="1" si="8"/>
        <v>0</v>
      </c>
      <c r="AD25" s="50">
        <f t="shared" ca="1" si="8"/>
        <v>0</v>
      </c>
      <c r="AE25" s="50">
        <f t="shared" ca="1" si="8"/>
        <v>0</v>
      </c>
      <c r="AF25" s="50">
        <f t="shared" ca="1" si="8"/>
        <v>0</v>
      </c>
      <c r="AG25" s="50">
        <f t="shared" ca="1" si="8"/>
        <v>0</v>
      </c>
      <c r="AH25" s="51">
        <f t="shared" ca="1" si="8"/>
        <v>0</v>
      </c>
      <c r="AI25" s="35">
        <f t="shared" ca="1" si="9"/>
        <v>0</v>
      </c>
      <c r="AJ25" s="49">
        <f t="shared" ca="1" si="10"/>
        <v>0</v>
      </c>
      <c r="AK25" s="50">
        <f t="shared" ca="1" si="10"/>
        <v>0</v>
      </c>
      <c r="AL25" s="50">
        <f t="shared" ca="1" si="10"/>
        <v>0</v>
      </c>
      <c r="AM25" s="50">
        <f t="shared" ca="1" si="10"/>
        <v>0</v>
      </c>
      <c r="AN25" s="50">
        <f t="shared" ca="1" si="10"/>
        <v>0</v>
      </c>
      <c r="AO25" s="50">
        <f t="shared" ca="1" si="10"/>
        <v>0</v>
      </c>
      <c r="AP25" s="51">
        <f t="shared" ca="1" si="10"/>
        <v>0</v>
      </c>
      <c r="AQ25" s="36">
        <f t="shared" ca="1" si="11"/>
        <v>0</v>
      </c>
      <c r="AR25" s="49" t="str">
        <f t="shared" ca="1" si="12"/>
        <v/>
      </c>
      <c r="AS25" s="50" t="str">
        <f t="shared" ca="1" si="12"/>
        <v/>
      </c>
      <c r="AT25" s="50" t="str">
        <f t="shared" ca="1" si="12"/>
        <v/>
      </c>
      <c r="AU25" s="50" t="str">
        <f t="shared" ca="1" si="12"/>
        <v/>
      </c>
      <c r="AV25" s="50" t="str">
        <f t="shared" ca="1" si="12"/>
        <v/>
      </c>
      <c r="AW25" s="50" t="str">
        <f t="shared" ca="1" si="12"/>
        <v/>
      </c>
      <c r="AX25" s="51" t="str">
        <f t="shared" ca="1" si="12"/>
        <v/>
      </c>
      <c r="AY25" s="52" t="str">
        <f t="shared" ca="1" si="12"/>
        <v/>
      </c>
      <c r="AZ25" s="37">
        <f t="shared" si="13"/>
        <v>20289.855072463768</v>
      </c>
      <c r="BA25" s="37">
        <f t="shared" si="13"/>
        <v>29166.666666666668</v>
      </c>
      <c r="BB25" s="37">
        <f t="shared" si="13"/>
        <v>42424.242424242431</v>
      </c>
      <c r="BC25" s="37">
        <f t="shared" si="13"/>
        <v>233333.33333333334</v>
      </c>
      <c r="BD25" s="37">
        <f t="shared" si="13"/>
        <v>35897.435897435898</v>
      </c>
      <c r="BE25" s="37">
        <f t="shared" si="13"/>
        <v>14583.333333333334</v>
      </c>
      <c r="BF25" s="37">
        <f t="shared" si="13"/>
        <v>31111.111111111113</v>
      </c>
      <c r="BG25" s="38">
        <f t="shared" si="16"/>
        <v>0</v>
      </c>
      <c r="BH25" s="38">
        <f t="shared" si="15"/>
        <v>0</v>
      </c>
      <c r="BI25" s="38">
        <f t="shared" si="15"/>
        <v>0</v>
      </c>
      <c r="BJ25" s="38">
        <f t="shared" si="15"/>
        <v>0</v>
      </c>
      <c r="BK25" s="38">
        <f t="shared" si="15"/>
        <v>0</v>
      </c>
      <c r="BL25" s="38">
        <f t="shared" si="15"/>
        <v>0</v>
      </c>
      <c r="BM25" s="38">
        <f t="shared" si="15"/>
        <v>0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 s="181">
        <v>1.2E-2</v>
      </c>
      <c r="F26" s="181">
        <v>1.7000000000000001E-2</v>
      </c>
      <c r="G26" s="181">
        <v>0.01</v>
      </c>
      <c r="H26" s="181">
        <v>2E-3</v>
      </c>
      <c r="I26" s="181">
        <v>3.6999999999999998E-2</v>
      </c>
      <c r="J26" s="181">
        <v>0.02</v>
      </c>
      <c r="K26" s="181">
        <v>7.0000000000000001E-3</v>
      </c>
      <c r="L26" s="41">
        <f t="shared" ca="1" si="5"/>
        <v>0</v>
      </c>
      <c r="M26" s="42">
        <f t="shared" si="6"/>
        <v>0</v>
      </c>
      <c r="N26" s="43">
        <f t="shared" si="6"/>
        <v>0</v>
      </c>
      <c r="O26" s="43">
        <f t="shared" si="6"/>
        <v>0</v>
      </c>
      <c r="P26" s="43">
        <f t="shared" si="6"/>
        <v>0</v>
      </c>
      <c r="Q26" s="43">
        <f t="shared" si="6"/>
        <v>0</v>
      </c>
      <c r="R26" s="43">
        <f t="shared" si="6"/>
        <v>0</v>
      </c>
      <c r="S26" s="44">
        <f t="shared" si="6"/>
        <v>0</v>
      </c>
      <c r="T26" s="185">
        <f t="shared" ca="1" si="7"/>
        <v>0</v>
      </c>
      <c r="U26" s="256">
        <v>2800</v>
      </c>
      <c r="V26" s="256">
        <v>2800</v>
      </c>
      <c r="W26" s="256">
        <v>2800</v>
      </c>
      <c r="X26" s="256">
        <v>2800</v>
      </c>
      <c r="Y26" s="256">
        <v>2800</v>
      </c>
      <c r="Z26" s="256">
        <v>2800</v>
      </c>
      <c r="AA26" s="256">
        <v>2800</v>
      </c>
      <c r="AB26" s="184">
        <f t="shared" ca="1" si="8"/>
        <v>0</v>
      </c>
      <c r="AC26" s="50">
        <f t="shared" ca="1" si="8"/>
        <v>0</v>
      </c>
      <c r="AD26" s="50">
        <f t="shared" ca="1" si="8"/>
        <v>0</v>
      </c>
      <c r="AE26" s="50">
        <f t="shared" ca="1" si="8"/>
        <v>0</v>
      </c>
      <c r="AF26" s="50">
        <f t="shared" ca="1" si="8"/>
        <v>0</v>
      </c>
      <c r="AG26" s="50">
        <f t="shared" ca="1" si="8"/>
        <v>0</v>
      </c>
      <c r="AH26" s="51">
        <f t="shared" ca="1" si="8"/>
        <v>0</v>
      </c>
      <c r="AI26" s="35">
        <f t="shared" ca="1" si="9"/>
        <v>0</v>
      </c>
      <c r="AJ26" s="49">
        <f t="shared" ca="1" si="10"/>
        <v>0</v>
      </c>
      <c r="AK26" s="50">
        <f t="shared" ca="1" si="10"/>
        <v>0</v>
      </c>
      <c r="AL26" s="50">
        <f t="shared" ca="1" si="10"/>
        <v>0</v>
      </c>
      <c r="AM26" s="50">
        <f t="shared" ca="1" si="10"/>
        <v>0</v>
      </c>
      <c r="AN26" s="50">
        <f t="shared" ca="1" si="10"/>
        <v>0</v>
      </c>
      <c r="AO26" s="50">
        <f t="shared" ca="1" si="10"/>
        <v>0</v>
      </c>
      <c r="AP26" s="51">
        <f t="shared" ca="1" si="10"/>
        <v>0</v>
      </c>
      <c r="AQ26" s="36">
        <f t="shared" ca="1" si="11"/>
        <v>0</v>
      </c>
      <c r="AR26" s="49" t="str">
        <f t="shared" ca="1" si="12"/>
        <v/>
      </c>
      <c r="AS26" s="50" t="str">
        <f t="shared" ca="1" si="12"/>
        <v/>
      </c>
      <c r="AT26" s="50" t="str">
        <f t="shared" ca="1" si="12"/>
        <v/>
      </c>
      <c r="AU26" s="50" t="str">
        <f t="shared" ca="1" si="12"/>
        <v/>
      </c>
      <c r="AV26" s="50" t="str">
        <f t="shared" ca="1" si="12"/>
        <v/>
      </c>
      <c r="AW26" s="50" t="str">
        <f t="shared" ca="1" si="12"/>
        <v/>
      </c>
      <c r="AX26" s="51" t="str">
        <f t="shared" ca="1" si="12"/>
        <v/>
      </c>
      <c r="AY26" s="52" t="str">
        <f t="shared" ca="1" si="12"/>
        <v/>
      </c>
      <c r="AZ26" s="37">
        <f t="shared" si="13"/>
        <v>38888.888888888891</v>
      </c>
      <c r="BA26" s="37">
        <f t="shared" si="13"/>
        <v>27450.980392156864</v>
      </c>
      <c r="BB26" s="37">
        <f t="shared" si="13"/>
        <v>46666.666666666664</v>
      </c>
      <c r="BC26" s="37">
        <f t="shared" si="13"/>
        <v>233333.33333333334</v>
      </c>
      <c r="BD26" s="37">
        <f t="shared" si="13"/>
        <v>12612.612612612615</v>
      </c>
      <c r="BE26" s="37">
        <f t="shared" si="13"/>
        <v>23333.333333333332</v>
      </c>
      <c r="BF26" s="37">
        <f t="shared" si="13"/>
        <v>66666.666666666672</v>
      </c>
      <c r="BG26" s="38">
        <f t="shared" si="16"/>
        <v>0</v>
      </c>
      <c r="BH26" s="38">
        <f t="shared" si="15"/>
        <v>0</v>
      </c>
      <c r="BI26" s="38">
        <f t="shared" si="15"/>
        <v>0</v>
      </c>
      <c r="BJ26" s="38">
        <f t="shared" si="15"/>
        <v>0</v>
      </c>
      <c r="BK26" s="38">
        <f t="shared" si="15"/>
        <v>0</v>
      </c>
      <c r="BL26" s="38">
        <f t="shared" si="15"/>
        <v>0</v>
      </c>
      <c r="BM26" s="38">
        <f t="shared" si="15"/>
        <v>0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 s="181">
        <v>0.05</v>
      </c>
      <c r="F27" s="181">
        <v>2.3E-2</v>
      </c>
      <c r="G27" s="181">
        <v>1.0999999999999999E-2</v>
      </c>
      <c r="H27" s="181">
        <v>0.04</v>
      </c>
      <c r="I27" s="181">
        <v>0.03</v>
      </c>
      <c r="J27" s="181">
        <v>1.9E-2</v>
      </c>
      <c r="K27" s="181">
        <v>3.9E-2</v>
      </c>
      <c r="L27" s="41">
        <f t="shared" ca="1" si="5"/>
        <v>240</v>
      </c>
      <c r="M27" s="42">
        <f t="shared" si="6"/>
        <v>8</v>
      </c>
      <c r="N27" s="43">
        <f t="shared" si="6"/>
        <v>0</v>
      </c>
      <c r="O27" s="43">
        <f t="shared" si="6"/>
        <v>0</v>
      </c>
      <c r="P27" s="43">
        <f t="shared" si="6"/>
        <v>0</v>
      </c>
      <c r="Q27" s="43">
        <f t="shared" si="6"/>
        <v>0</v>
      </c>
      <c r="R27" s="43">
        <f t="shared" si="6"/>
        <v>0</v>
      </c>
      <c r="S27" s="44">
        <f t="shared" si="6"/>
        <v>0</v>
      </c>
      <c r="T27" s="185">
        <f t="shared" ca="1" si="7"/>
        <v>40</v>
      </c>
      <c r="U27" s="256">
        <v>2800</v>
      </c>
      <c r="V27" s="256">
        <v>2800</v>
      </c>
      <c r="W27" s="256">
        <v>2800</v>
      </c>
      <c r="X27" s="256">
        <v>2800</v>
      </c>
      <c r="Y27" s="256">
        <v>2800</v>
      </c>
      <c r="Z27" s="256">
        <v>2800</v>
      </c>
      <c r="AA27" s="256">
        <v>2800</v>
      </c>
      <c r="AB27" s="184">
        <f t="shared" ca="1" si="8"/>
        <v>112000</v>
      </c>
      <c r="AC27" s="50">
        <f t="shared" ca="1" si="8"/>
        <v>0</v>
      </c>
      <c r="AD27" s="50">
        <f t="shared" ca="1" si="8"/>
        <v>0</v>
      </c>
      <c r="AE27" s="50">
        <f t="shared" ca="1" si="8"/>
        <v>0</v>
      </c>
      <c r="AF27" s="50">
        <f t="shared" ca="1" si="8"/>
        <v>0</v>
      </c>
      <c r="AG27" s="50">
        <f t="shared" ca="1" si="8"/>
        <v>0</v>
      </c>
      <c r="AH27" s="51">
        <f t="shared" ca="1" si="8"/>
        <v>0</v>
      </c>
      <c r="AI27" s="35">
        <f t="shared" ca="1" si="9"/>
        <v>112000</v>
      </c>
      <c r="AJ27" s="49">
        <f t="shared" ca="1" si="10"/>
        <v>12</v>
      </c>
      <c r="AK27" s="50">
        <f t="shared" ca="1" si="10"/>
        <v>0</v>
      </c>
      <c r="AL27" s="50">
        <f t="shared" ca="1" si="10"/>
        <v>0</v>
      </c>
      <c r="AM27" s="50">
        <f t="shared" ca="1" si="10"/>
        <v>0</v>
      </c>
      <c r="AN27" s="50">
        <f t="shared" ca="1" si="10"/>
        <v>0</v>
      </c>
      <c r="AO27" s="50">
        <f t="shared" ca="1" si="10"/>
        <v>0</v>
      </c>
      <c r="AP27" s="51">
        <f t="shared" ca="1" si="10"/>
        <v>0</v>
      </c>
      <c r="AQ27" s="36">
        <f t="shared" ca="1" si="11"/>
        <v>12</v>
      </c>
      <c r="AR27" s="49">
        <f t="shared" ca="1" si="12"/>
        <v>9333.3333333333339</v>
      </c>
      <c r="AS27" s="50" t="str">
        <f t="shared" ca="1" si="12"/>
        <v/>
      </c>
      <c r="AT27" s="50" t="str">
        <f t="shared" ca="1" si="12"/>
        <v/>
      </c>
      <c r="AU27" s="50" t="str">
        <f t="shared" ca="1" si="12"/>
        <v/>
      </c>
      <c r="AV27" s="50" t="str">
        <f t="shared" ca="1" si="12"/>
        <v/>
      </c>
      <c r="AW27" s="50" t="str">
        <f t="shared" ca="1" si="12"/>
        <v/>
      </c>
      <c r="AX27" s="51" t="str">
        <f t="shared" ca="1" si="12"/>
        <v/>
      </c>
      <c r="AY27" s="52">
        <f t="shared" ca="1" si="12"/>
        <v>9333.3333333333339</v>
      </c>
      <c r="AZ27" s="37">
        <f t="shared" si="13"/>
        <v>9333.3333333333339</v>
      </c>
      <c r="BA27" s="37">
        <f t="shared" si="13"/>
        <v>20289.855072463768</v>
      </c>
      <c r="BB27" s="37">
        <f t="shared" si="13"/>
        <v>42424.242424242431</v>
      </c>
      <c r="BC27" s="37">
        <f t="shared" si="13"/>
        <v>11666.666666666666</v>
      </c>
      <c r="BD27" s="37">
        <f t="shared" si="13"/>
        <v>15555.555555555557</v>
      </c>
      <c r="BE27" s="37">
        <f t="shared" si="13"/>
        <v>24561.403508771931</v>
      </c>
      <c r="BF27" s="37">
        <f t="shared" si="13"/>
        <v>11965.811965811967</v>
      </c>
      <c r="BG27" s="38">
        <v>8</v>
      </c>
      <c r="BH27" s="38">
        <f t="shared" si="15"/>
        <v>0</v>
      </c>
      <c r="BI27" s="38">
        <f t="shared" si="15"/>
        <v>0</v>
      </c>
      <c r="BJ27" s="38">
        <f t="shared" si="15"/>
        <v>0</v>
      </c>
      <c r="BK27" s="38">
        <f t="shared" si="15"/>
        <v>0</v>
      </c>
      <c r="BL27" s="38">
        <f t="shared" si="15"/>
        <v>0</v>
      </c>
      <c r="BM27" s="38">
        <f t="shared" si="15"/>
        <v>0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1">
        <v>0.02</v>
      </c>
      <c r="F28" s="181">
        <v>1.4999999999999999E-2</v>
      </c>
      <c r="G28" s="181">
        <v>1.4E-2</v>
      </c>
      <c r="H28" s="181">
        <v>3.0000000000000001E-3</v>
      </c>
      <c r="I28" s="181">
        <v>6.9000000000000006E-2</v>
      </c>
      <c r="J28" s="181">
        <v>7.0000000000000001E-3</v>
      </c>
      <c r="K28" s="181">
        <v>2.4E-2</v>
      </c>
      <c r="L28" s="41">
        <f t="shared" ca="1" si="5"/>
        <v>192</v>
      </c>
      <c r="M28" s="42">
        <f t="shared" si="6"/>
        <v>0</v>
      </c>
      <c r="N28" s="43">
        <f t="shared" si="6"/>
        <v>0</v>
      </c>
      <c r="O28" s="43">
        <f t="shared" si="6"/>
        <v>0</v>
      </c>
      <c r="P28" s="43">
        <f t="shared" si="6"/>
        <v>0</v>
      </c>
      <c r="Q28" s="43">
        <f t="shared" si="6"/>
        <v>8</v>
      </c>
      <c r="R28" s="43">
        <f t="shared" si="6"/>
        <v>0</v>
      </c>
      <c r="S28" s="44">
        <f t="shared" si="6"/>
        <v>0</v>
      </c>
      <c r="T28" s="185">
        <f t="shared" ca="1" si="7"/>
        <v>32</v>
      </c>
      <c r="U28" s="256">
        <v>2800</v>
      </c>
      <c r="V28" s="256">
        <v>2800</v>
      </c>
      <c r="W28" s="256">
        <v>2800</v>
      </c>
      <c r="X28" s="256">
        <v>2800</v>
      </c>
      <c r="Y28" s="256">
        <v>2800</v>
      </c>
      <c r="Z28" s="256">
        <v>2800</v>
      </c>
      <c r="AA28" s="256">
        <v>2800</v>
      </c>
      <c r="AB28" s="184">
        <f t="shared" ca="1" si="8"/>
        <v>0</v>
      </c>
      <c r="AC28" s="50">
        <f t="shared" ca="1" si="8"/>
        <v>0</v>
      </c>
      <c r="AD28" s="50">
        <f t="shared" ca="1" si="8"/>
        <v>0</v>
      </c>
      <c r="AE28" s="50">
        <f t="shared" ca="1" si="8"/>
        <v>0</v>
      </c>
      <c r="AF28" s="50">
        <f t="shared" ca="1" si="8"/>
        <v>89600</v>
      </c>
      <c r="AG28" s="50">
        <f t="shared" ca="1" si="8"/>
        <v>0</v>
      </c>
      <c r="AH28" s="51">
        <f t="shared" ca="1" si="8"/>
        <v>0</v>
      </c>
      <c r="AI28" s="35">
        <f t="shared" ca="1" si="9"/>
        <v>89600</v>
      </c>
      <c r="AJ28" s="49">
        <f t="shared" ca="1" si="10"/>
        <v>0</v>
      </c>
      <c r="AK28" s="50">
        <f t="shared" ca="1" si="10"/>
        <v>0</v>
      </c>
      <c r="AL28" s="50">
        <f t="shared" ca="1" si="10"/>
        <v>0</v>
      </c>
      <c r="AM28" s="50">
        <f t="shared" ca="1" si="10"/>
        <v>0</v>
      </c>
      <c r="AN28" s="50">
        <f t="shared" ca="1" si="10"/>
        <v>13.248000000000001</v>
      </c>
      <c r="AO28" s="50">
        <f t="shared" ca="1" si="10"/>
        <v>0</v>
      </c>
      <c r="AP28" s="51">
        <f t="shared" ca="1" si="10"/>
        <v>0</v>
      </c>
      <c r="AQ28" s="36">
        <f t="shared" ca="1" si="11"/>
        <v>13.248000000000001</v>
      </c>
      <c r="AR28" s="49" t="str">
        <f t="shared" ca="1" si="12"/>
        <v/>
      </c>
      <c r="AS28" s="50" t="str">
        <f t="shared" ca="1" si="12"/>
        <v/>
      </c>
      <c r="AT28" s="50" t="str">
        <f t="shared" ca="1" si="12"/>
        <v/>
      </c>
      <c r="AU28" s="50" t="str">
        <f t="shared" ca="1" si="12"/>
        <v/>
      </c>
      <c r="AV28" s="50">
        <f t="shared" ca="1" si="12"/>
        <v>6763.2850241545884</v>
      </c>
      <c r="AW28" s="50" t="str">
        <f t="shared" ca="1" si="12"/>
        <v/>
      </c>
      <c r="AX28" s="51" t="str">
        <f t="shared" ca="1" si="12"/>
        <v/>
      </c>
      <c r="AY28" s="52">
        <f t="shared" ca="1" si="12"/>
        <v>6763.2850241545884</v>
      </c>
      <c r="AZ28" s="37">
        <f t="shared" si="13"/>
        <v>23333.333333333332</v>
      </c>
      <c r="BA28" s="37">
        <f t="shared" si="13"/>
        <v>31111.111111111113</v>
      </c>
      <c r="BB28" s="37">
        <f t="shared" si="13"/>
        <v>33333.333333333336</v>
      </c>
      <c r="BC28" s="37">
        <f t="shared" si="13"/>
        <v>155555.55555555556</v>
      </c>
      <c r="BD28" s="37">
        <f t="shared" si="13"/>
        <v>6763.2850241545893</v>
      </c>
      <c r="BE28" s="37">
        <f t="shared" si="13"/>
        <v>66666.666666666672</v>
      </c>
      <c r="BF28" s="37">
        <f t="shared" si="13"/>
        <v>19444.444444444445</v>
      </c>
      <c r="BG28" s="38">
        <f t="shared" si="16"/>
        <v>0</v>
      </c>
      <c r="BH28" s="38">
        <f t="shared" si="15"/>
        <v>0</v>
      </c>
      <c r="BI28" s="38">
        <f t="shared" si="15"/>
        <v>0</v>
      </c>
      <c r="BJ28" s="38">
        <f t="shared" si="15"/>
        <v>0</v>
      </c>
      <c r="BK28" s="38">
        <v>8</v>
      </c>
      <c r="BL28" s="38">
        <f t="shared" si="15"/>
        <v>0</v>
      </c>
      <c r="BM28" s="38">
        <f t="shared" si="15"/>
        <v>0</v>
      </c>
    </row>
    <row r="29" spans="1:65" ht="15" thickBot="1">
      <c r="B29" s="3" t="s">
        <v>49</v>
      </c>
      <c r="C29" s="54">
        <v>0.95833333333333337</v>
      </c>
      <c r="D29" s="55">
        <v>0</v>
      </c>
      <c r="E29" s="181">
        <v>1.4999999999999999E-2</v>
      </c>
      <c r="F29" s="181">
        <v>7.0000000000000001E-3</v>
      </c>
      <c r="G29" s="181">
        <v>4.0000000000000001E-3</v>
      </c>
      <c r="H29" s="181">
        <v>0.05</v>
      </c>
      <c r="I29" s="181">
        <v>7.0999999999999994E-2</v>
      </c>
      <c r="J29" s="181">
        <v>1E-3</v>
      </c>
      <c r="K29" s="181">
        <v>2.5000000000000001E-2</v>
      </c>
      <c r="L29" s="56">
        <f t="shared" ca="1" si="5"/>
        <v>0</v>
      </c>
      <c r="M29" s="57">
        <f t="shared" si="6"/>
        <v>0</v>
      </c>
      <c r="N29" s="58">
        <f t="shared" si="6"/>
        <v>0</v>
      </c>
      <c r="O29" s="58">
        <f t="shared" si="6"/>
        <v>0</v>
      </c>
      <c r="P29" s="58">
        <f t="shared" si="6"/>
        <v>0</v>
      </c>
      <c r="Q29" s="58">
        <f t="shared" si="6"/>
        <v>0</v>
      </c>
      <c r="R29" s="58">
        <f t="shared" si="6"/>
        <v>0</v>
      </c>
      <c r="S29" s="59">
        <f t="shared" si="6"/>
        <v>0</v>
      </c>
      <c r="T29" s="183">
        <f t="shared" ca="1" si="7"/>
        <v>0</v>
      </c>
      <c r="U29" s="256">
        <v>2800</v>
      </c>
      <c r="V29" s="256">
        <v>2800</v>
      </c>
      <c r="W29" s="256">
        <v>2800</v>
      </c>
      <c r="X29" s="256">
        <v>2800</v>
      </c>
      <c r="Y29" s="256">
        <v>2800</v>
      </c>
      <c r="Z29" s="256">
        <v>2800</v>
      </c>
      <c r="AA29" s="256">
        <v>2800</v>
      </c>
      <c r="AB29" s="182">
        <f t="shared" ca="1" si="8"/>
        <v>0</v>
      </c>
      <c r="AC29" s="65">
        <f t="shared" ca="1" si="8"/>
        <v>0</v>
      </c>
      <c r="AD29" s="65">
        <f t="shared" ca="1" si="8"/>
        <v>0</v>
      </c>
      <c r="AE29" s="65">
        <f t="shared" ca="1" si="8"/>
        <v>0</v>
      </c>
      <c r="AF29" s="65">
        <f t="shared" ca="1" si="8"/>
        <v>0</v>
      </c>
      <c r="AG29" s="65">
        <f t="shared" ca="1" si="8"/>
        <v>0</v>
      </c>
      <c r="AH29" s="66">
        <f t="shared" ca="1" si="8"/>
        <v>0</v>
      </c>
      <c r="AI29" s="35">
        <f t="shared" ca="1" si="9"/>
        <v>0</v>
      </c>
      <c r="AJ29" s="64">
        <f t="shared" ca="1" si="10"/>
        <v>0</v>
      </c>
      <c r="AK29" s="65">
        <f t="shared" ca="1" si="10"/>
        <v>0</v>
      </c>
      <c r="AL29" s="65">
        <f t="shared" ca="1" si="10"/>
        <v>0</v>
      </c>
      <c r="AM29" s="65">
        <f t="shared" ca="1" si="10"/>
        <v>0</v>
      </c>
      <c r="AN29" s="65">
        <f t="shared" ca="1" si="10"/>
        <v>0</v>
      </c>
      <c r="AO29" s="65">
        <f t="shared" ca="1" si="10"/>
        <v>0</v>
      </c>
      <c r="AP29" s="66">
        <f t="shared" ca="1" si="10"/>
        <v>0</v>
      </c>
      <c r="AQ29" s="36">
        <f t="shared" ca="1" si="11"/>
        <v>0</v>
      </c>
      <c r="AR29" s="64" t="str">
        <f t="shared" ca="1" si="12"/>
        <v/>
      </c>
      <c r="AS29" s="65" t="str">
        <f t="shared" ca="1" si="12"/>
        <v/>
      </c>
      <c r="AT29" s="65" t="str">
        <f t="shared" ca="1" si="12"/>
        <v/>
      </c>
      <c r="AU29" s="65" t="str">
        <f t="shared" ca="1" si="12"/>
        <v/>
      </c>
      <c r="AV29" s="65" t="str">
        <f t="shared" ca="1" si="12"/>
        <v/>
      </c>
      <c r="AW29" s="65" t="str">
        <f t="shared" ca="1" si="12"/>
        <v/>
      </c>
      <c r="AX29" s="66" t="str">
        <f t="shared" ca="1" si="12"/>
        <v/>
      </c>
      <c r="AY29" s="67" t="str">
        <f t="shared" ca="1" si="12"/>
        <v/>
      </c>
      <c r="AZ29" s="37">
        <f t="shared" si="13"/>
        <v>31111.111111111113</v>
      </c>
      <c r="BA29" s="37">
        <f t="shared" si="13"/>
        <v>66666.666666666672</v>
      </c>
      <c r="BB29" s="37">
        <f t="shared" si="13"/>
        <v>116666.66666666667</v>
      </c>
      <c r="BC29" s="37">
        <f t="shared" si="13"/>
        <v>9333.3333333333339</v>
      </c>
      <c r="BD29" s="37">
        <f t="shared" si="13"/>
        <v>6572.7699530516438</v>
      </c>
      <c r="BE29" s="37">
        <f t="shared" si="13"/>
        <v>466666.66666666669</v>
      </c>
      <c r="BF29" s="37">
        <f t="shared" si="13"/>
        <v>18666.666666666668</v>
      </c>
      <c r="BG29" s="38">
        <f t="shared" si="16"/>
        <v>0</v>
      </c>
      <c r="BH29" s="38">
        <f t="shared" si="15"/>
        <v>0</v>
      </c>
      <c r="BI29" s="38">
        <f t="shared" si="15"/>
        <v>0</v>
      </c>
      <c r="BJ29" s="38">
        <f t="shared" si="15"/>
        <v>0</v>
      </c>
      <c r="BK29" s="38">
        <f t="shared" si="15"/>
        <v>0</v>
      </c>
      <c r="BL29" s="38">
        <f t="shared" si="15"/>
        <v>0</v>
      </c>
      <c r="BM29" s="38">
        <f t="shared" si="15"/>
        <v>0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7">SUM(M6:M29)</f>
        <v>8</v>
      </c>
      <c r="N30" s="70">
        <f t="shared" si="17"/>
        <v>0</v>
      </c>
      <c r="O30" s="70">
        <f t="shared" si="17"/>
        <v>0</v>
      </c>
      <c r="P30" s="70">
        <f t="shared" si="17"/>
        <v>0</v>
      </c>
      <c r="Q30" s="70">
        <f t="shared" si="17"/>
        <v>8</v>
      </c>
      <c r="R30" s="70">
        <f t="shared" si="17"/>
        <v>0</v>
      </c>
      <c r="S30" s="70">
        <f t="shared" si="17"/>
        <v>8</v>
      </c>
      <c r="T30" s="71">
        <f t="shared" ca="1" si="17"/>
        <v>112</v>
      </c>
      <c r="U30" s="68"/>
      <c r="V30" s="68"/>
      <c r="W30" s="68"/>
      <c r="X30" s="68"/>
      <c r="Y30" s="68"/>
      <c r="Z30" s="68"/>
      <c r="AA30" s="68"/>
      <c r="AB30" s="70">
        <f t="shared" ref="AB30:AQ30" ca="1" si="18">SUM(AB6:AB29)</f>
        <v>112000</v>
      </c>
      <c r="AC30" s="70" t="e">
        <f t="shared" ca="1" si="18"/>
        <v>#VALUE!</v>
      </c>
      <c r="AD30" s="70" t="e">
        <f t="shared" ca="1" si="18"/>
        <v>#VALUE!</v>
      </c>
      <c r="AE30" s="70">
        <f t="shared" ca="1" si="18"/>
        <v>0</v>
      </c>
      <c r="AF30" s="70">
        <f t="shared" ca="1" si="18"/>
        <v>89600</v>
      </c>
      <c r="AG30" s="70">
        <f t="shared" ca="1" si="18"/>
        <v>0</v>
      </c>
      <c r="AH30" s="70">
        <f t="shared" ca="1" si="18"/>
        <v>56000</v>
      </c>
      <c r="AI30" s="71">
        <f t="shared" ca="1" si="18"/>
        <v>257600</v>
      </c>
      <c r="AJ30" s="70">
        <f t="shared" ca="1" si="18"/>
        <v>12</v>
      </c>
      <c r="AK30" s="70" t="e">
        <f t="shared" ca="1" si="18"/>
        <v>#VALUE!</v>
      </c>
      <c r="AL30" s="70" t="e">
        <f t="shared" ca="1" si="18"/>
        <v>#VALUE!</v>
      </c>
      <c r="AM30" s="70">
        <f t="shared" ca="1" si="18"/>
        <v>0</v>
      </c>
      <c r="AN30" s="70">
        <f t="shared" ca="1" si="18"/>
        <v>13.248000000000001</v>
      </c>
      <c r="AO30" s="70">
        <f t="shared" ca="1" si="18"/>
        <v>0</v>
      </c>
      <c r="AP30" s="70">
        <f t="shared" ca="1" si="18"/>
        <v>18.72</v>
      </c>
      <c r="AQ30" s="71">
        <f t="shared" ca="1" si="18"/>
        <v>43.968000000000004</v>
      </c>
      <c r="AR30" s="70">
        <f t="shared" ref="AR30:AY30" ca="1" si="19">AB30/AJ30</f>
        <v>9333.3333333333339</v>
      </c>
      <c r="AS30" s="70" t="e">
        <f t="shared" ca="1" si="19"/>
        <v>#VALUE!</v>
      </c>
      <c r="AT30" s="70" t="e">
        <f t="shared" ca="1" si="19"/>
        <v>#VALUE!</v>
      </c>
      <c r="AU30" s="70" t="e">
        <f t="shared" ca="1" si="19"/>
        <v>#DIV/0!</v>
      </c>
      <c r="AV30" s="70">
        <f t="shared" ca="1" si="19"/>
        <v>6763.2850241545884</v>
      </c>
      <c r="AW30" s="70" t="e">
        <f t="shared" ca="1" si="19"/>
        <v>#DIV/0!</v>
      </c>
      <c r="AX30" s="70">
        <f t="shared" ca="1" si="19"/>
        <v>2991.4529914529917</v>
      </c>
      <c r="AY30" s="72">
        <f t="shared" ca="1" si="19"/>
        <v>5858.8064046579329</v>
      </c>
      <c r="AZ30" s="73"/>
      <c r="BA30" s="73"/>
      <c r="BB30" s="73"/>
      <c r="BC30" s="73"/>
      <c r="BD30" s="73"/>
      <c r="BE30" s="73"/>
      <c r="BF30" s="73"/>
    </row>
    <row r="31" spans="1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28000</v>
      </c>
      <c r="AC31" s="80" t="e">
        <f ca="1">AC30/4</f>
        <v>#VALUE!</v>
      </c>
      <c r="AD31" s="68"/>
      <c r="AE31" s="68"/>
      <c r="AF31" s="68"/>
      <c r="AG31" s="68"/>
      <c r="AH31" s="80">
        <f ca="1">AH30/4</f>
        <v>14000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76" t="s">
        <v>26</v>
      </c>
      <c r="D32" s="99">
        <v>850000</v>
      </c>
      <c r="E32" s="7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25.248000000000001</v>
      </c>
      <c r="AR32" s="68"/>
      <c r="AS32" s="68"/>
      <c r="AT32" s="68"/>
      <c r="AU32" s="68"/>
      <c r="AV32" s="68"/>
      <c r="AW32" s="68"/>
      <c r="AX32" s="68"/>
      <c r="AY32" s="81">
        <f ca="1">AI30</f>
        <v>257600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3"/>
      <c r="C33" s="250" t="s">
        <v>31</v>
      </c>
      <c r="D33" s="78">
        <f ca="1">AI30/AQ30</f>
        <v>5858.8064046579329</v>
      </c>
      <c r="E33" s="82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0.57423580786026196</v>
      </c>
      <c r="AR33" s="68"/>
      <c r="AS33" s="68"/>
      <c r="AT33" s="68"/>
      <c r="AU33" s="68"/>
      <c r="AV33" s="68"/>
      <c r="AW33" s="68"/>
      <c r="AX33" s="68"/>
      <c r="AY33" s="84">
        <f ca="1">D32-AY32</f>
        <v>592400</v>
      </c>
      <c r="AZ33" s="73">
        <f ca="1">AQ30*70%</f>
        <v>30.7776</v>
      </c>
      <c r="BA33" s="73">
        <v>73.600200000000001</v>
      </c>
      <c r="BB33" s="73">
        <f ca="1">BA33+AZ33</f>
        <v>104.37780000000001</v>
      </c>
      <c r="BC33" s="73">
        <f ca="1">AY32</f>
        <v>257600</v>
      </c>
      <c r="BD33" s="73">
        <f ca="1">BC33/BB33</f>
        <v>2467.957745804184</v>
      </c>
      <c r="BE33" s="73"/>
      <c r="BF33" s="73"/>
    </row>
    <row r="34" spans="1:78" ht="15" thickBot="1">
      <c r="B34" s="3"/>
      <c r="C34" s="250" t="s">
        <v>32</v>
      </c>
      <c r="D34" s="85">
        <f ca="1">D33*3</f>
        <v>17576.419213973801</v>
      </c>
      <c r="E34" s="86"/>
      <c r="F34" s="68"/>
      <c r="G34" s="68"/>
      <c r="H34" s="68"/>
      <c r="I34" s="68"/>
      <c r="J34" s="68"/>
      <c r="K34" s="68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/>
      <c r="BA34" s="73"/>
      <c r="BB34" s="73"/>
      <c r="BC34" s="118"/>
      <c r="BD34" s="73"/>
      <c r="BE34" s="73"/>
      <c r="BF34" s="73"/>
    </row>
    <row r="35" spans="1:78" ht="15" thickBot="1">
      <c r="B35" s="88"/>
      <c r="C35" s="90"/>
      <c r="D35" s="91"/>
      <c r="E35" s="92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7" spans="1:78">
      <c r="AY37" s="94"/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78">
      <c r="T39" s="111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3" priority="1" operator="containsText" text="Paid">
      <formula>NOT(ISERROR(SEARCH("Paid",B6)))</formula>
    </cfRule>
    <cfRule type="containsText" dxfId="2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tabSelected="1" zoomScale="50" zoomScaleNormal="50" workbookViewId="0">
      <selection activeCell="T37" sqref="T37"/>
    </sheetView>
  </sheetViews>
  <sheetFormatPr defaultRowHeight="14.5"/>
  <cols>
    <col min="1" max="1" width="12.08984375" bestFit="1" customWidth="1"/>
    <col min="4" max="4" width="13.7265625" bestFit="1" customWidth="1"/>
    <col min="8" max="11" width="4.7265625" bestFit="1" customWidth="1"/>
    <col min="12" max="12" width="11.90625" bestFit="1" customWidth="1"/>
    <col min="13" max="13" width="13.7265625" hidden="1" customWidth="1"/>
    <col min="14" max="14" width="6" hidden="1" customWidth="1"/>
    <col min="15" max="15" width="5.1796875" hidden="1" customWidth="1"/>
    <col min="16" max="16" width="6.08984375" hidden="1" customWidth="1"/>
    <col min="17" max="17" width="5.26953125" hidden="1" customWidth="1"/>
    <col min="18" max="19" width="4.7265625" hidden="1" customWidth="1"/>
    <col min="20" max="20" width="9.6328125" bestFit="1" customWidth="1"/>
    <col min="21" max="23" width="8.26953125" bestFit="1" customWidth="1"/>
    <col min="24" max="24" width="8.453125" bestFit="1" customWidth="1"/>
    <col min="25" max="27" width="8.26953125" bestFit="1" customWidth="1"/>
    <col min="28" max="28" width="5.1796875" hidden="1" customWidth="1"/>
    <col min="29" max="31" width="8.54296875" hidden="1" customWidth="1"/>
    <col min="32" max="32" width="5.26953125" hidden="1" customWidth="1"/>
    <col min="33" max="33" width="8.54296875" hidden="1" customWidth="1"/>
    <col min="34" max="34" width="4.7265625" hidden="1" customWidth="1"/>
    <col min="35" max="35" width="11" bestFit="1" customWidth="1"/>
    <col min="36" max="36" width="5.1796875" hidden="1" customWidth="1"/>
    <col min="37" max="37" width="6" hidden="1" customWidth="1"/>
    <col min="38" max="38" width="5.1796875" hidden="1" customWidth="1"/>
    <col min="39" max="39" width="6.08984375" hidden="1" customWidth="1"/>
    <col min="40" max="40" width="5.26953125" hidden="1" customWidth="1"/>
    <col min="41" max="42" width="4.7265625" hidden="1" customWidth="1"/>
    <col min="43" max="43" width="17" bestFit="1" customWidth="1"/>
    <col min="44" max="44" width="7.1796875" hidden="1" customWidth="1"/>
    <col min="45" max="45" width="7.54296875" hidden="1" customWidth="1"/>
    <col min="46" max="47" width="6.54296875" hidden="1" customWidth="1"/>
    <col min="48" max="48" width="7.1796875" hidden="1" customWidth="1"/>
    <col min="49" max="49" width="7.54296875" hidden="1" customWidth="1"/>
    <col min="50" max="50" width="7.1796875" hidden="1" customWidth="1"/>
    <col min="51" max="51" width="15.36328125" bestFit="1" customWidth="1"/>
    <col min="52" max="52" width="10" bestFit="1" customWidth="1"/>
    <col min="53" max="53" width="9.81640625" bestFit="1" customWidth="1"/>
    <col min="54" max="54" width="12.7265625" bestFit="1" customWidth="1"/>
    <col min="55" max="55" width="11.36328125" bestFit="1" customWidth="1"/>
    <col min="56" max="58" width="9.54296875" bestFit="1" customWidth="1"/>
  </cols>
  <sheetData>
    <row r="1" spans="1:78">
      <c r="A1" s="275">
        <v>43525</v>
      </c>
      <c r="B1" s="276" t="s">
        <v>69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  <c r="BD1" s="277"/>
      <c r="BE1" s="277"/>
      <c r="BF1" s="277"/>
      <c r="BG1" s="277"/>
      <c r="BH1" s="277"/>
      <c r="BI1" s="277"/>
      <c r="BJ1" s="277"/>
      <c r="BK1" s="277"/>
      <c r="BL1" s="277"/>
      <c r="BM1" s="277"/>
    </row>
    <row r="2" spans="1:78" ht="15" thickBot="1">
      <c r="A2" s="275"/>
      <c r="B2" s="276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277"/>
      <c r="BG2" s="277"/>
      <c r="BH2" s="277"/>
      <c r="BI2" s="277"/>
      <c r="BJ2" s="277"/>
      <c r="BK2" s="277"/>
      <c r="BL2" s="277"/>
      <c r="BM2" s="277"/>
      <c r="BO2" s="1">
        <v>1</v>
      </c>
      <c r="BP2">
        <v>8</v>
      </c>
    </row>
    <row r="3" spans="1:78" ht="15" thickBot="1">
      <c r="A3" s="2">
        <f>DAY(DATE(YEAR(A1),MONTH(A1)+1,1)-1)</f>
        <v>31</v>
      </c>
      <c r="B3" s="3"/>
      <c r="C3" s="278" t="s">
        <v>0</v>
      </c>
      <c r="D3" s="279"/>
      <c r="E3" s="280" t="s">
        <v>1</v>
      </c>
      <c r="F3" s="281"/>
      <c r="G3" s="281"/>
      <c r="H3" s="281"/>
      <c r="I3" s="281"/>
      <c r="J3" s="281"/>
      <c r="K3" s="282"/>
      <c r="L3" s="4" t="s">
        <v>2</v>
      </c>
      <c r="M3" s="283" t="s">
        <v>3</v>
      </c>
      <c r="N3" s="284"/>
      <c r="O3" s="284"/>
      <c r="P3" s="284"/>
      <c r="Q3" s="284"/>
      <c r="R3" s="284"/>
      <c r="S3" s="284"/>
      <c r="T3" s="285" t="s">
        <v>4</v>
      </c>
      <c r="U3" s="288" t="s">
        <v>5</v>
      </c>
      <c r="V3" s="288"/>
      <c r="W3" s="288"/>
      <c r="X3" s="288"/>
      <c r="Y3" s="288"/>
      <c r="Z3" s="288"/>
      <c r="AA3" s="289"/>
      <c r="AB3" s="262" t="s">
        <v>6</v>
      </c>
      <c r="AC3" s="263"/>
      <c r="AD3" s="263"/>
      <c r="AE3" s="263"/>
      <c r="AF3" s="263"/>
      <c r="AG3" s="263"/>
      <c r="AH3" s="263"/>
      <c r="AI3" s="290" t="s">
        <v>7</v>
      </c>
      <c r="AJ3" s="263" t="s">
        <v>8</v>
      </c>
      <c r="AK3" s="263"/>
      <c r="AL3" s="263"/>
      <c r="AM3" s="263"/>
      <c r="AN3" s="263"/>
      <c r="AO3" s="263"/>
      <c r="AP3" s="263"/>
      <c r="AQ3" s="260" t="s">
        <v>9</v>
      </c>
      <c r="AR3" s="263" t="s">
        <v>10</v>
      </c>
      <c r="AS3" s="263"/>
      <c r="AT3" s="263"/>
      <c r="AU3" s="263"/>
      <c r="AV3" s="263"/>
      <c r="AW3" s="263"/>
      <c r="AX3" s="263"/>
      <c r="AY3" s="260" t="s">
        <v>11</v>
      </c>
      <c r="AZ3" s="262" t="s">
        <v>12</v>
      </c>
      <c r="BA3" s="263"/>
      <c r="BB3" s="263"/>
      <c r="BC3" s="263"/>
      <c r="BD3" s="263"/>
      <c r="BE3" s="263"/>
      <c r="BF3" s="264"/>
      <c r="BG3" s="265" t="s">
        <v>13</v>
      </c>
      <c r="BH3" s="266"/>
      <c r="BI3" s="266"/>
      <c r="BJ3" s="266"/>
      <c r="BK3" s="266"/>
      <c r="BL3" s="266"/>
      <c r="BM3" s="267"/>
      <c r="BO3">
        <v>1500</v>
      </c>
      <c r="BP3">
        <v>8</v>
      </c>
    </row>
    <row r="4" spans="1:78" ht="15" thickBot="1">
      <c r="B4" s="3"/>
      <c r="C4" s="250"/>
      <c r="D4" s="251"/>
      <c r="E4" s="250"/>
      <c r="F4" s="251"/>
      <c r="G4" s="251"/>
      <c r="H4" s="251"/>
      <c r="I4" s="251"/>
      <c r="J4" s="251"/>
      <c r="K4" s="252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86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91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61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61"/>
      <c r="AZ4" s="271" t="s">
        <v>14</v>
      </c>
      <c r="BA4" s="272"/>
      <c r="BB4" s="272"/>
      <c r="BC4" s="272"/>
      <c r="BD4" s="272"/>
      <c r="BE4" s="272"/>
      <c r="BF4" s="273"/>
      <c r="BG4" s="268"/>
      <c r="BH4" s="269"/>
      <c r="BI4" s="269"/>
      <c r="BJ4" s="269"/>
      <c r="BK4" s="269"/>
      <c r="BL4" s="269"/>
      <c r="BM4" s="270"/>
      <c r="BO4">
        <f>BO3+1000</f>
        <v>2500</v>
      </c>
      <c r="BP4">
        <v>8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99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92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61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61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 t="shared" ref="BO5:BO10" si="4">BO4+1000</f>
        <v>3500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1">
        <v>8.2000000000000003E-2</v>
      </c>
      <c r="F6" s="181">
        <v>4.7E-2</v>
      </c>
      <c r="G6" s="181">
        <v>0.193</v>
      </c>
      <c r="H6" s="181">
        <v>0.155</v>
      </c>
      <c r="I6" s="181">
        <v>1.7000000000000001E-2</v>
      </c>
      <c r="J6" s="181">
        <v>0.217</v>
      </c>
      <c r="K6" s="181">
        <v>0.106</v>
      </c>
      <c r="L6" s="24">
        <f t="shared" ref="L6:L29" ca="1" si="5">T6*6</f>
        <v>0</v>
      </c>
      <c r="M6" s="25">
        <f t="shared" ref="M6:S29" si="6">BG6</f>
        <v>0</v>
      </c>
      <c r="N6" s="26">
        <f t="shared" si="6"/>
        <v>0</v>
      </c>
      <c r="O6" s="26">
        <f t="shared" si="6"/>
        <v>0</v>
      </c>
      <c r="P6" s="26">
        <f t="shared" si="6"/>
        <v>0</v>
      </c>
      <c r="Q6" s="26">
        <f t="shared" si="6"/>
        <v>0</v>
      </c>
      <c r="R6" s="26">
        <f t="shared" si="6"/>
        <v>0</v>
      </c>
      <c r="S6" s="27">
        <f t="shared" si="6"/>
        <v>0</v>
      </c>
      <c r="T6" s="187">
        <f t="shared" ref="T6:T29" ca="1" si="7">IFERROR(M6*M$4+N6*N$4+O6*O$4+P6*P$4+Q6*Q$4+R6*R$4+S6*S$4,"0")</f>
        <v>0</v>
      </c>
      <c r="U6" s="257">
        <v>8500</v>
      </c>
      <c r="V6" s="257">
        <v>8500</v>
      </c>
      <c r="W6" s="257">
        <v>8500</v>
      </c>
      <c r="X6" s="257">
        <v>8500</v>
      </c>
      <c r="Y6" s="257">
        <v>8500</v>
      </c>
      <c r="Z6" s="257">
        <v>8500</v>
      </c>
      <c r="AA6" s="257">
        <v>8500</v>
      </c>
      <c r="AB6" s="186">
        <f t="shared" ref="AB6:AH29" ca="1" si="8">M6*U6*AB$4</f>
        <v>0</v>
      </c>
      <c r="AC6" s="33">
        <f t="shared" ca="1" si="8"/>
        <v>0</v>
      </c>
      <c r="AD6" s="33">
        <f t="shared" ca="1" si="8"/>
        <v>0</v>
      </c>
      <c r="AE6" s="33">
        <f t="shared" ca="1" si="8"/>
        <v>0</v>
      </c>
      <c r="AF6" s="33">
        <f t="shared" ca="1" si="8"/>
        <v>0</v>
      </c>
      <c r="AG6" s="33">
        <f t="shared" ca="1" si="8"/>
        <v>0</v>
      </c>
      <c r="AH6" s="34">
        <f t="shared" ca="1" si="8"/>
        <v>0</v>
      </c>
      <c r="AI6" s="35">
        <f t="shared" ref="AI6:AI29" ca="1" si="9">IFERROR(SUM(AB6:AH6),"")</f>
        <v>0</v>
      </c>
      <c r="AJ6" s="32">
        <f t="shared" ref="AJ6:AP29" ca="1" si="10">M6*AJ$4*60/$L$4*E6</f>
        <v>0</v>
      </c>
      <c r="AK6" s="33">
        <f t="shared" ca="1" si="10"/>
        <v>0</v>
      </c>
      <c r="AL6" s="33">
        <f t="shared" ca="1" si="10"/>
        <v>0</v>
      </c>
      <c r="AM6" s="33">
        <f t="shared" ca="1" si="10"/>
        <v>0</v>
      </c>
      <c r="AN6" s="33">
        <f t="shared" ca="1" si="10"/>
        <v>0</v>
      </c>
      <c r="AO6" s="33">
        <f t="shared" ca="1" si="10"/>
        <v>0</v>
      </c>
      <c r="AP6" s="34">
        <f t="shared" ca="1" si="10"/>
        <v>0</v>
      </c>
      <c r="AQ6" s="36">
        <f t="shared" ref="AQ6:AQ29" ca="1" si="11">IFERROR(SUM(AJ6:AP6),"")</f>
        <v>0</v>
      </c>
      <c r="AR6" s="32" t="str">
        <f t="shared" ref="AR6:AY29" ca="1" si="12">IFERROR(AB6/AJ6,"")</f>
        <v/>
      </c>
      <c r="AS6" s="33" t="str">
        <f t="shared" ca="1" si="12"/>
        <v/>
      </c>
      <c r="AT6" s="33" t="str">
        <f t="shared" ca="1" si="12"/>
        <v/>
      </c>
      <c r="AU6" s="33" t="str">
        <f t="shared" ca="1" si="12"/>
        <v/>
      </c>
      <c r="AV6" s="33" t="str">
        <f t="shared" ca="1" si="12"/>
        <v/>
      </c>
      <c r="AW6" s="33" t="str">
        <f t="shared" ca="1" si="12"/>
        <v/>
      </c>
      <c r="AX6" s="34" t="str">
        <f t="shared" ca="1" si="12"/>
        <v/>
      </c>
      <c r="AY6" s="36" t="str">
        <f t="shared" ca="1" si="12"/>
        <v/>
      </c>
      <c r="AZ6" s="37">
        <f t="shared" ref="AZ6:BF29" si="13">IFERROR(U6/6/E6,"0")</f>
        <v>17276.422764227642</v>
      </c>
      <c r="BA6" s="37">
        <f t="shared" si="13"/>
        <v>30141.843971631206</v>
      </c>
      <c r="BB6" s="37">
        <f t="shared" si="13"/>
        <v>7340.2417962003456</v>
      </c>
      <c r="BC6" s="37">
        <f t="shared" si="13"/>
        <v>9139.7849462365593</v>
      </c>
      <c r="BD6" s="37">
        <f t="shared" si="13"/>
        <v>83333.333333333328</v>
      </c>
      <c r="BE6" s="37">
        <f t="shared" si="13"/>
        <v>6528.4178187403995</v>
      </c>
      <c r="BF6" s="37">
        <f t="shared" si="13"/>
        <v>13364.779874213838</v>
      </c>
      <c r="BG6" s="38">
        <f t="shared" ref="BG6:BM6" si="14">VLOOKUP(AZ6,$BO$2:$BP$10,2,TRUE)</f>
        <v>0</v>
      </c>
      <c r="BH6" s="38">
        <f t="shared" si="14"/>
        <v>0</v>
      </c>
      <c r="BI6" s="38">
        <f t="shared" si="14"/>
        <v>0</v>
      </c>
      <c r="BJ6" s="38">
        <f t="shared" si="14"/>
        <v>0</v>
      </c>
      <c r="BK6" s="38">
        <f t="shared" si="14"/>
        <v>0</v>
      </c>
      <c r="BL6" s="38">
        <f t="shared" si="14"/>
        <v>0</v>
      </c>
      <c r="BM6" s="38">
        <f t="shared" si="14"/>
        <v>0</v>
      </c>
      <c r="BO6">
        <f t="shared" si="4"/>
        <v>4500</v>
      </c>
      <c r="BP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5.6000000000000001E-2</v>
      </c>
      <c r="F7" s="181">
        <v>3.0000000000000001E-3</v>
      </c>
      <c r="G7" s="181">
        <v>0.10299999999999999</v>
      </c>
      <c r="H7" s="181">
        <v>0.05</v>
      </c>
      <c r="I7" s="181">
        <v>3.6999999999999998E-2</v>
      </c>
      <c r="J7" s="181">
        <v>3.9E-2</v>
      </c>
      <c r="K7" s="181">
        <v>0.17599999999999999</v>
      </c>
      <c r="L7" s="41">
        <f t="shared" ca="1" si="5"/>
        <v>0</v>
      </c>
      <c r="M7" s="42">
        <f t="shared" si="6"/>
        <v>0</v>
      </c>
      <c r="N7" s="43">
        <f t="shared" si="6"/>
        <v>0</v>
      </c>
      <c r="O7" s="43">
        <f t="shared" si="6"/>
        <v>0</v>
      </c>
      <c r="P7" s="43">
        <f t="shared" si="6"/>
        <v>0</v>
      </c>
      <c r="Q7" s="43">
        <f t="shared" si="6"/>
        <v>0</v>
      </c>
      <c r="R7" s="43">
        <f t="shared" si="6"/>
        <v>0</v>
      </c>
      <c r="S7" s="44">
        <f t="shared" si="6"/>
        <v>0</v>
      </c>
      <c r="T7" s="185">
        <f t="shared" ca="1" si="7"/>
        <v>0</v>
      </c>
      <c r="U7" s="258">
        <v>4250</v>
      </c>
      <c r="V7" s="258">
        <v>4250</v>
      </c>
      <c r="W7" s="258">
        <v>4250</v>
      </c>
      <c r="X7" s="258">
        <v>4250</v>
      </c>
      <c r="Y7" s="258">
        <v>4250</v>
      </c>
      <c r="Z7" s="258">
        <v>4250</v>
      </c>
      <c r="AA7" s="258">
        <v>4250</v>
      </c>
      <c r="AB7" s="184">
        <f t="shared" ca="1" si="8"/>
        <v>0</v>
      </c>
      <c r="AC7" s="50">
        <f t="shared" ca="1" si="8"/>
        <v>0</v>
      </c>
      <c r="AD7" s="50">
        <f t="shared" ca="1" si="8"/>
        <v>0</v>
      </c>
      <c r="AE7" s="50">
        <f t="shared" ca="1" si="8"/>
        <v>0</v>
      </c>
      <c r="AF7" s="50">
        <f t="shared" ca="1" si="8"/>
        <v>0</v>
      </c>
      <c r="AG7" s="50">
        <f t="shared" ca="1" si="8"/>
        <v>0</v>
      </c>
      <c r="AH7" s="51">
        <f t="shared" ca="1" si="8"/>
        <v>0</v>
      </c>
      <c r="AI7" s="35">
        <f t="shared" ca="1" si="9"/>
        <v>0</v>
      </c>
      <c r="AJ7" s="49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1">
        <f t="shared" ca="1" si="10"/>
        <v>0</v>
      </c>
      <c r="AQ7" s="36">
        <f t="shared" ca="1" si="11"/>
        <v>0</v>
      </c>
      <c r="AR7" s="49" t="str">
        <f t="shared" ca="1" si="12"/>
        <v/>
      </c>
      <c r="AS7" s="50" t="str">
        <f t="shared" ca="1" si="12"/>
        <v/>
      </c>
      <c r="AT7" s="50" t="str">
        <f t="shared" ca="1" si="12"/>
        <v/>
      </c>
      <c r="AU7" s="50" t="str">
        <f t="shared" ca="1" si="12"/>
        <v/>
      </c>
      <c r="AV7" s="50" t="str">
        <f t="shared" ca="1" si="12"/>
        <v/>
      </c>
      <c r="AW7" s="50" t="str">
        <f t="shared" ca="1" si="12"/>
        <v/>
      </c>
      <c r="AX7" s="51" t="str">
        <f t="shared" ca="1" si="12"/>
        <v/>
      </c>
      <c r="AY7" s="52" t="str">
        <f t="shared" ca="1" si="12"/>
        <v/>
      </c>
      <c r="AZ7" s="37">
        <f t="shared" si="13"/>
        <v>12648.809523809525</v>
      </c>
      <c r="BA7" s="37">
        <f t="shared" si="13"/>
        <v>236111.11111111112</v>
      </c>
      <c r="BB7" s="37">
        <f t="shared" si="13"/>
        <v>6877.022653721684</v>
      </c>
      <c r="BC7" s="37">
        <f t="shared" si="13"/>
        <v>14166.666666666666</v>
      </c>
      <c r="BD7" s="37">
        <f t="shared" si="13"/>
        <v>19144.144144144146</v>
      </c>
      <c r="BE7" s="37">
        <f t="shared" si="13"/>
        <v>18162.393162393164</v>
      </c>
      <c r="BF7" s="37">
        <f t="shared" si="13"/>
        <v>4024.6212121212125</v>
      </c>
      <c r="BG7" s="238"/>
      <c r="BH7" s="238"/>
      <c r="BI7" s="238"/>
      <c r="BJ7" s="238"/>
      <c r="BK7" s="238"/>
      <c r="BL7" s="238"/>
      <c r="BM7" s="238"/>
      <c r="BO7">
        <f t="shared" si="4"/>
        <v>5500</v>
      </c>
      <c r="BP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8.9999999999999993E-3</v>
      </c>
      <c r="F8" s="181">
        <v>1.4E-2</v>
      </c>
      <c r="G8" s="181">
        <v>2.5000000000000001E-2</v>
      </c>
      <c r="H8" s="181">
        <v>0.03</v>
      </c>
      <c r="I8" s="181">
        <v>2E-3</v>
      </c>
      <c r="J8" s="181">
        <v>1.7999999999999999E-2</v>
      </c>
      <c r="K8" s="181">
        <v>0.09</v>
      </c>
      <c r="L8" s="41">
        <f t="shared" ca="1" si="5"/>
        <v>0</v>
      </c>
      <c r="M8" s="42">
        <f t="shared" si="6"/>
        <v>0</v>
      </c>
      <c r="N8" s="43">
        <f t="shared" si="6"/>
        <v>0</v>
      </c>
      <c r="O8" s="43">
        <f t="shared" si="6"/>
        <v>0</v>
      </c>
      <c r="P8" s="43">
        <f t="shared" si="6"/>
        <v>0</v>
      </c>
      <c r="Q8" s="43">
        <f t="shared" si="6"/>
        <v>0</v>
      </c>
      <c r="R8" s="43">
        <f t="shared" si="6"/>
        <v>0</v>
      </c>
      <c r="S8" s="44">
        <f t="shared" si="6"/>
        <v>0</v>
      </c>
      <c r="T8" s="185">
        <f t="shared" ca="1" si="7"/>
        <v>0</v>
      </c>
      <c r="U8" s="256"/>
      <c r="V8" s="256"/>
      <c r="W8" s="256"/>
      <c r="X8" s="256"/>
      <c r="Y8" s="256"/>
      <c r="Z8" s="256"/>
      <c r="AA8" s="256"/>
      <c r="AB8" s="184">
        <f t="shared" ca="1" si="8"/>
        <v>0</v>
      </c>
      <c r="AC8" s="50">
        <f t="shared" ca="1" si="8"/>
        <v>0</v>
      </c>
      <c r="AD8" s="50">
        <f t="shared" ca="1" si="8"/>
        <v>0</v>
      </c>
      <c r="AE8" s="50">
        <f t="shared" ca="1" si="8"/>
        <v>0</v>
      </c>
      <c r="AF8" s="50">
        <f t="shared" ca="1" si="8"/>
        <v>0</v>
      </c>
      <c r="AG8" s="50">
        <f t="shared" ca="1" si="8"/>
        <v>0</v>
      </c>
      <c r="AH8" s="51">
        <f t="shared" ca="1" si="8"/>
        <v>0</v>
      </c>
      <c r="AI8" s="35">
        <f t="shared" ca="1" si="9"/>
        <v>0</v>
      </c>
      <c r="AJ8" s="49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1">
        <f t="shared" ca="1" si="10"/>
        <v>0</v>
      </c>
      <c r="AQ8" s="36">
        <f t="shared" ca="1" si="11"/>
        <v>0</v>
      </c>
      <c r="AR8" s="49" t="str">
        <f t="shared" ca="1" si="12"/>
        <v/>
      </c>
      <c r="AS8" s="50" t="str">
        <f t="shared" ca="1" si="12"/>
        <v/>
      </c>
      <c r="AT8" s="50" t="str">
        <f t="shared" ca="1" si="12"/>
        <v/>
      </c>
      <c r="AU8" s="50" t="str">
        <f t="shared" ca="1" si="12"/>
        <v/>
      </c>
      <c r="AV8" s="50" t="str">
        <f t="shared" ca="1" si="12"/>
        <v/>
      </c>
      <c r="AW8" s="50" t="str">
        <f t="shared" ca="1" si="12"/>
        <v/>
      </c>
      <c r="AX8" s="51" t="str">
        <f t="shared" ca="1" si="12"/>
        <v/>
      </c>
      <c r="AY8" s="52" t="str">
        <f t="shared" ca="1" si="12"/>
        <v/>
      </c>
      <c r="AZ8" s="37">
        <f t="shared" si="13"/>
        <v>0</v>
      </c>
      <c r="BA8" s="37">
        <f t="shared" si="13"/>
        <v>0</v>
      </c>
      <c r="BB8" s="37">
        <f t="shared" si="13"/>
        <v>0</v>
      </c>
      <c r="BC8" s="37">
        <f t="shared" si="13"/>
        <v>0</v>
      </c>
      <c r="BD8" s="37">
        <f t="shared" si="13"/>
        <v>0</v>
      </c>
      <c r="BE8" s="37">
        <f t="shared" si="13"/>
        <v>0</v>
      </c>
      <c r="BF8" s="37">
        <f t="shared" si="13"/>
        <v>0</v>
      </c>
      <c r="BG8" s="238"/>
      <c r="BH8" s="238"/>
      <c r="BI8" s="238"/>
      <c r="BJ8" s="238"/>
      <c r="BK8" s="238"/>
      <c r="BL8" s="238"/>
      <c r="BM8" s="238"/>
      <c r="BO8">
        <f t="shared" si="4"/>
        <v>6500</v>
      </c>
      <c r="BP8">
        <v>0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1E-3</v>
      </c>
      <c r="F9" s="181">
        <v>1E-3</v>
      </c>
      <c r="G9" s="181">
        <v>1E-3</v>
      </c>
      <c r="H9" s="181">
        <v>5.0000000000000001E-3</v>
      </c>
      <c r="I9" s="181">
        <v>0</v>
      </c>
      <c r="J9" s="181">
        <v>1E-3</v>
      </c>
      <c r="K9" s="181">
        <v>2E-3</v>
      </c>
      <c r="L9" s="41">
        <f t="shared" ca="1" si="5"/>
        <v>0</v>
      </c>
      <c r="M9" s="42">
        <f t="shared" si="6"/>
        <v>0</v>
      </c>
      <c r="N9" s="43">
        <f t="shared" si="6"/>
        <v>0</v>
      </c>
      <c r="O9" s="43">
        <f t="shared" si="6"/>
        <v>0</v>
      </c>
      <c r="P9" s="43">
        <f t="shared" si="6"/>
        <v>0</v>
      </c>
      <c r="Q9" s="43">
        <f t="shared" si="6"/>
        <v>0</v>
      </c>
      <c r="R9" s="43">
        <f t="shared" si="6"/>
        <v>0</v>
      </c>
      <c r="S9" s="44">
        <f t="shared" si="6"/>
        <v>0</v>
      </c>
      <c r="T9" s="185">
        <f t="shared" ca="1" si="7"/>
        <v>0</v>
      </c>
      <c r="U9" s="256"/>
      <c r="V9" s="256"/>
      <c r="W9" s="256"/>
      <c r="X9" s="256"/>
      <c r="Y9" s="256"/>
      <c r="Z9" s="256"/>
      <c r="AA9" s="256"/>
      <c r="AB9" s="184">
        <f t="shared" ca="1" si="8"/>
        <v>0</v>
      </c>
      <c r="AC9" s="50">
        <f t="shared" ca="1" si="8"/>
        <v>0</v>
      </c>
      <c r="AD9" s="50">
        <f t="shared" ca="1" si="8"/>
        <v>0</v>
      </c>
      <c r="AE9" s="50">
        <f t="shared" ca="1" si="8"/>
        <v>0</v>
      </c>
      <c r="AF9" s="50">
        <f t="shared" ca="1" si="8"/>
        <v>0</v>
      </c>
      <c r="AG9" s="50">
        <f t="shared" ca="1" si="8"/>
        <v>0</v>
      </c>
      <c r="AH9" s="51">
        <f t="shared" ca="1" si="8"/>
        <v>0</v>
      </c>
      <c r="AI9" s="35">
        <f t="shared" ca="1" si="9"/>
        <v>0</v>
      </c>
      <c r="AJ9" s="49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1">
        <f t="shared" ca="1" si="10"/>
        <v>0</v>
      </c>
      <c r="AQ9" s="36">
        <f t="shared" ca="1" si="11"/>
        <v>0</v>
      </c>
      <c r="AR9" s="49" t="str">
        <f t="shared" ca="1" si="12"/>
        <v/>
      </c>
      <c r="AS9" s="50" t="str">
        <f t="shared" ca="1" si="12"/>
        <v/>
      </c>
      <c r="AT9" s="50" t="str">
        <f t="shared" ca="1" si="12"/>
        <v/>
      </c>
      <c r="AU9" s="50" t="str">
        <f t="shared" ca="1" si="12"/>
        <v/>
      </c>
      <c r="AV9" s="50" t="str">
        <f t="shared" ca="1" si="12"/>
        <v/>
      </c>
      <c r="AW9" s="50" t="str">
        <f t="shared" ca="1" si="12"/>
        <v/>
      </c>
      <c r="AX9" s="51" t="str">
        <f t="shared" ca="1" si="12"/>
        <v/>
      </c>
      <c r="AY9" s="52" t="str">
        <f t="shared" ca="1" si="12"/>
        <v/>
      </c>
      <c r="AZ9" s="37">
        <f t="shared" si="13"/>
        <v>0</v>
      </c>
      <c r="BA9" s="37">
        <f t="shared" si="13"/>
        <v>0</v>
      </c>
      <c r="BB9" s="37">
        <f t="shared" si="13"/>
        <v>0</v>
      </c>
      <c r="BC9" s="37">
        <f t="shared" si="13"/>
        <v>0</v>
      </c>
      <c r="BD9" s="37" t="str">
        <f t="shared" si="13"/>
        <v>0</v>
      </c>
      <c r="BE9" s="37">
        <f t="shared" si="13"/>
        <v>0</v>
      </c>
      <c r="BF9" s="37">
        <f t="shared" si="13"/>
        <v>0</v>
      </c>
      <c r="BG9" s="238"/>
      <c r="BH9" s="238"/>
      <c r="BI9" s="238"/>
      <c r="BJ9" s="238"/>
      <c r="BK9" s="238"/>
      <c r="BL9" s="238"/>
      <c r="BM9" s="238"/>
      <c r="BO9">
        <f t="shared" si="4"/>
        <v>7500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0</v>
      </c>
      <c r="F10" s="181">
        <v>0</v>
      </c>
      <c r="G10" s="181">
        <v>0</v>
      </c>
      <c r="H10" s="181">
        <v>0</v>
      </c>
      <c r="I10" s="181">
        <v>0</v>
      </c>
      <c r="J10" s="181">
        <v>0</v>
      </c>
      <c r="K10" s="181">
        <v>0</v>
      </c>
      <c r="L10" s="41">
        <f t="shared" ca="1" si="5"/>
        <v>0</v>
      </c>
      <c r="M10" s="42">
        <f t="shared" si="6"/>
        <v>0</v>
      </c>
      <c r="N10" s="43">
        <f t="shared" si="6"/>
        <v>0</v>
      </c>
      <c r="O10" s="43">
        <f t="shared" si="6"/>
        <v>0</v>
      </c>
      <c r="P10" s="43">
        <f t="shared" si="6"/>
        <v>0</v>
      </c>
      <c r="Q10" s="43">
        <f t="shared" si="6"/>
        <v>0</v>
      </c>
      <c r="R10" s="43">
        <f t="shared" si="6"/>
        <v>0</v>
      </c>
      <c r="S10" s="44">
        <f t="shared" si="6"/>
        <v>0</v>
      </c>
      <c r="T10" s="185">
        <f t="shared" ca="1" si="7"/>
        <v>0</v>
      </c>
      <c r="U10" s="256"/>
      <c r="V10" s="256"/>
      <c r="W10" s="256"/>
      <c r="X10" s="256"/>
      <c r="Y10" s="256"/>
      <c r="Z10" s="256"/>
      <c r="AA10" s="256"/>
      <c r="AB10" s="184">
        <f t="shared" ca="1" si="8"/>
        <v>0</v>
      </c>
      <c r="AC10" s="50">
        <f t="shared" ca="1" si="8"/>
        <v>0</v>
      </c>
      <c r="AD10" s="50">
        <f t="shared" ca="1" si="8"/>
        <v>0</v>
      </c>
      <c r="AE10" s="50">
        <f t="shared" ca="1" si="8"/>
        <v>0</v>
      </c>
      <c r="AF10" s="50">
        <f t="shared" ca="1" si="8"/>
        <v>0</v>
      </c>
      <c r="AG10" s="50">
        <f t="shared" ca="1" si="8"/>
        <v>0</v>
      </c>
      <c r="AH10" s="51">
        <f t="shared" ca="1" si="8"/>
        <v>0</v>
      </c>
      <c r="AI10" s="35">
        <f t="shared" ca="1" si="9"/>
        <v>0</v>
      </c>
      <c r="AJ10" s="49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1">
        <f t="shared" ca="1" si="10"/>
        <v>0</v>
      </c>
      <c r="AQ10" s="36">
        <f t="shared" ca="1" si="11"/>
        <v>0</v>
      </c>
      <c r="AR10" s="49" t="str">
        <f t="shared" ca="1" si="12"/>
        <v/>
      </c>
      <c r="AS10" s="50" t="str">
        <f t="shared" ca="1" si="12"/>
        <v/>
      </c>
      <c r="AT10" s="50" t="str">
        <f t="shared" ca="1" si="12"/>
        <v/>
      </c>
      <c r="AU10" s="50" t="str">
        <f t="shared" ca="1" si="12"/>
        <v/>
      </c>
      <c r="AV10" s="50" t="str">
        <f t="shared" ca="1" si="12"/>
        <v/>
      </c>
      <c r="AW10" s="50" t="str">
        <f t="shared" ca="1" si="12"/>
        <v/>
      </c>
      <c r="AX10" s="51" t="str">
        <f t="shared" ca="1" si="12"/>
        <v/>
      </c>
      <c r="AY10" s="52" t="str">
        <f t="shared" ca="1" si="12"/>
        <v/>
      </c>
      <c r="AZ10" s="37" t="str">
        <f t="shared" si="13"/>
        <v>0</v>
      </c>
      <c r="BA10" s="37" t="str">
        <f t="shared" si="13"/>
        <v>0</v>
      </c>
      <c r="BB10" s="37" t="str">
        <f t="shared" si="13"/>
        <v>0</v>
      </c>
      <c r="BC10" s="37" t="str">
        <f t="shared" si="13"/>
        <v>0</v>
      </c>
      <c r="BD10" s="37" t="str">
        <f t="shared" si="13"/>
        <v>0</v>
      </c>
      <c r="BE10" s="37" t="str">
        <f t="shared" si="13"/>
        <v>0</v>
      </c>
      <c r="BF10" s="37" t="str">
        <f t="shared" si="13"/>
        <v>0</v>
      </c>
      <c r="BG10" s="238"/>
      <c r="BH10" s="238"/>
      <c r="BI10" s="238"/>
      <c r="BJ10" s="238"/>
      <c r="BK10" s="238"/>
      <c r="BL10" s="238"/>
      <c r="BM10" s="238"/>
      <c r="BO10">
        <f t="shared" si="4"/>
        <v>8500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0</v>
      </c>
      <c r="F11" s="181">
        <v>0</v>
      </c>
      <c r="G11" s="181">
        <v>1E-3</v>
      </c>
      <c r="H11" s="181">
        <v>0</v>
      </c>
      <c r="I11" s="181">
        <v>4.0000000000000001E-3</v>
      </c>
      <c r="J11" s="181">
        <v>2E-3</v>
      </c>
      <c r="K11" s="181">
        <v>0</v>
      </c>
      <c r="L11" s="41">
        <f t="shared" ca="1" si="5"/>
        <v>0</v>
      </c>
      <c r="M11" s="42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4">
        <f t="shared" si="6"/>
        <v>0</v>
      </c>
      <c r="T11" s="185">
        <f t="shared" ca="1" si="7"/>
        <v>0</v>
      </c>
      <c r="U11" s="256"/>
      <c r="V11" s="256"/>
      <c r="W11" s="256"/>
      <c r="X11" s="256"/>
      <c r="Y11" s="256"/>
      <c r="Z11" s="256"/>
      <c r="AA11" s="256"/>
      <c r="AB11" s="184">
        <f t="shared" ca="1" si="8"/>
        <v>0</v>
      </c>
      <c r="AC11" s="50">
        <f t="shared" ca="1" si="8"/>
        <v>0</v>
      </c>
      <c r="AD11" s="50">
        <f t="shared" ca="1" si="8"/>
        <v>0</v>
      </c>
      <c r="AE11" s="50">
        <f t="shared" ca="1" si="8"/>
        <v>0</v>
      </c>
      <c r="AF11" s="50">
        <f t="shared" ca="1" si="8"/>
        <v>0</v>
      </c>
      <c r="AG11" s="50">
        <f t="shared" ca="1" si="8"/>
        <v>0</v>
      </c>
      <c r="AH11" s="51">
        <f t="shared" ca="1" si="8"/>
        <v>0</v>
      </c>
      <c r="AI11" s="35">
        <f t="shared" ca="1" si="9"/>
        <v>0</v>
      </c>
      <c r="AJ11" s="49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1">
        <f t="shared" ca="1" si="10"/>
        <v>0</v>
      </c>
      <c r="AQ11" s="36">
        <f t="shared" ca="1" si="11"/>
        <v>0</v>
      </c>
      <c r="AR11" s="49" t="str">
        <f t="shared" ca="1" si="12"/>
        <v/>
      </c>
      <c r="AS11" s="50" t="str">
        <f t="shared" ca="1" si="12"/>
        <v/>
      </c>
      <c r="AT11" s="50" t="str">
        <f t="shared" ca="1" si="12"/>
        <v/>
      </c>
      <c r="AU11" s="50" t="str">
        <f t="shared" ca="1" si="12"/>
        <v/>
      </c>
      <c r="AV11" s="50" t="str">
        <f t="shared" ca="1" si="12"/>
        <v/>
      </c>
      <c r="AW11" s="50" t="str">
        <f t="shared" ca="1" si="12"/>
        <v/>
      </c>
      <c r="AX11" s="51" t="str">
        <f t="shared" ca="1" si="12"/>
        <v/>
      </c>
      <c r="AY11" s="52" t="str">
        <f t="shared" ca="1" si="12"/>
        <v/>
      </c>
      <c r="AZ11" s="37" t="str">
        <f t="shared" si="13"/>
        <v>0</v>
      </c>
      <c r="BA11" s="37" t="str">
        <f t="shared" si="13"/>
        <v>0</v>
      </c>
      <c r="BB11" s="37">
        <f t="shared" si="13"/>
        <v>0</v>
      </c>
      <c r="BC11" s="37" t="str">
        <f t="shared" si="13"/>
        <v>0</v>
      </c>
      <c r="BD11" s="37">
        <f t="shared" si="13"/>
        <v>0</v>
      </c>
      <c r="BE11" s="37">
        <f t="shared" si="13"/>
        <v>0</v>
      </c>
      <c r="BF11" s="37" t="str">
        <f t="shared" si="13"/>
        <v>0</v>
      </c>
      <c r="BG11" s="238"/>
      <c r="BH11" s="238"/>
      <c r="BI11" s="238"/>
      <c r="BJ11" s="238"/>
      <c r="BK11" s="238"/>
      <c r="BL11" s="238"/>
      <c r="BM11" s="238"/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1E-3</v>
      </c>
      <c r="F12" s="181">
        <v>2E-3</v>
      </c>
      <c r="G12" s="181">
        <v>7.0000000000000001E-3</v>
      </c>
      <c r="H12" s="181">
        <v>6.0000000000000001E-3</v>
      </c>
      <c r="I12" s="181">
        <v>4.0000000000000001E-3</v>
      </c>
      <c r="J12" s="181">
        <v>0</v>
      </c>
      <c r="K12" s="181">
        <v>1E-3</v>
      </c>
      <c r="L12" s="41">
        <f t="shared" ca="1" si="5"/>
        <v>0</v>
      </c>
      <c r="M12" s="42">
        <f t="shared" si="6"/>
        <v>0</v>
      </c>
      <c r="N12" s="43">
        <f t="shared" si="6"/>
        <v>0</v>
      </c>
      <c r="O12" s="43">
        <f t="shared" si="6"/>
        <v>0</v>
      </c>
      <c r="P12" s="43">
        <f t="shared" si="6"/>
        <v>0</v>
      </c>
      <c r="Q12" s="43">
        <f t="shared" si="6"/>
        <v>0</v>
      </c>
      <c r="R12" s="43">
        <f t="shared" si="6"/>
        <v>0</v>
      </c>
      <c r="S12" s="44">
        <f t="shared" si="6"/>
        <v>0</v>
      </c>
      <c r="T12" s="185">
        <f t="shared" ca="1" si="7"/>
        <v>0</v>
      </c>
      <c r="U12" s="258"/>
      <c r="V12" s="258"/>
      <c r="W12" s="258"/>
      <c r="X12" s="258"/>
      <c r="Y12" s="258"/>
      <c r="Z12" s="258"/>
      <c r="AA12" s="258"/>
      <c r="AB12" s="184">
        <f t="shared" ca="1" si="8"/>
        <v>0</v>
      </c>
      <c r="AC12" s="50">
        <f t="shared" ca="1" si="8"/>
        <v>0</v>
      </c>
      <c r="AD12" s="50">
        <f t="shared" ca="1" si="8"/>
        <v>0</v>
      </c>
      <c r="AE12" s="50">
        <f t="shared" ca="1" si="8"/>
        <v>0</v>
      </c>
      <c r="AF12" s="50">
        <f t="shared" ca="1" si="8"/>
        <v>0</v>
      </c>
      <c r="AG12" s="50">
        <f t="shared" ca="1" si="8"/>
        <v>0</v>
      </c>
      <c r="AH12" s="51">
        <f t="shared" ca="1" si="8"/>
        <v>0</v>
      </c>
      <c r="AI12" s="35">
        <f t="shared" ca="1" si="9"/>
        <v>0</v>
      </c>
      <c r="AJ12" s="49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1">
        <f t="shared" ca="1" si="10"/>
        <v>0</v>
      </c>
      <c r="AQ12" s="36">
        <f t="shared" ca="1" si="11"/>
        <v>0</v>
      </c>
      <c r="AR12" s="49" t="str">
        <f t="shared" ca="1" si="12"/>
        <v/>
      </c>
      <c r="AS12" s="50" t="str">
        <f t="shared" ca="1" si="12"/>
        <v/>
      </c>
      <c r="AT12" s="50" t="str">
        <f t="shared" ca="1" si="12"/>
        <v/>
      </c>
      <c r="AU12" s="50" t="str">
        <f t="shared" ca="1" si="12"/>
        <v/>
      </c>
      <c r="AV12" s="50" t="str">
        <f t="shared" ca="1" si="12"/>
        <v/>
      </c>
      <c r="AW12" s="50" t="str">
        <f t="shared" ca="1" si="12"/>
        <v/>
      </c>
      <c r="AX12" s="51" t="str">
        <f t="shared" ca="1" si="12"/>
        <v/>
      </c>
      <c r="AY12" s="52" t="str">
        <f t="shared" ca="1" si="12"/>
        <v/>
      </c>
      <c r="AZ12" s="37">
        <f t="shared" si="13"/>
        <v>0</v>
      </c>
      <c r="BA12" s="37">
        <f t="shared" si="13"/>
        <v>0</v>
      </c>
      <c r="BB12" s="37">
        <f t="shared" si="13"/>
        <v>0</v>
      </c>
      <c r="BC12" s="37">
        <f t="shared" si="13"/>
        <v>0</v>
      </c>
      <c r="BD12" s="37">
        <f t="shared" si="13"/>
        <v>0</v>
      </c>
      <c r="BE12" s="37" t="str">
        <f t="shared" si="13"/>
        <v>0</v>
      </c>
      <c r="BF12" s="37">
        <f t="shared" si="13"/>
        <v>0</v>
      </c>
      <c r="BG12" s="238"/>
      <c r="BH12" s="238"/>
      <c r="BI12" s="238"/>
      <c r="BJ12" s="238"/>
      <c r="BK12" s="238"/>
      <c r="BL12" s="238"/>
      <c r="BM12" s="2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7.0000000000000001E-3</v>
      </c>
      <c r="F13" s="181">
        <v>1E-3</v>
      </c>
      <c r="G13" s="181">
        <v>1.9E-2</v>
      </c>
      <c r="H13" s="181">
        <v>3.0000000000000001E-3</v>
      </c>
      <c r="I13" s="181">
        <v>0</v>
      </c>
      <c r="J13" s="181">
        <v>3.0000000000000001E-3</v>
      </c>
      <c r="K13" s="181">
        <v>1.6E-2</v>
      </c>
      <c r="L13" s="41">
        <f t="shared" ca="1" si="5"/>
        <v>0</v>
      </c>
      <c r="M13" s="42">
        <f t="shared" si="6"/>
        <v>0</v>
      </c>
      <c r="N13" s="43">
        <f t="shared" si="6"/>
        <v>0</v>
      </c>
      <c r="O13" s="43">
        <f t="shared" si="6"/>
        <v>0</v>
      </c>
      <c r="P13" s="43">
        <f t="shared" si="6"/>
        <v>0</v>
      </c>
      <c r="Q13" s="43" t="str">
        <f t="shared" si="6"/>
        <v/>
      </c>
      <c r="R13" s="43">
        <f t="shared" si="6"/>
        <v>0</v>
      </c>
      <c r="S13" s="44">
        <f t="shared" si="6"/>
        <v>0</v>
      </c>
      <c r="T13" s="185" t="str">
        <f t="shared" ca="1" si="7"/>
        <v>0</v>
      </c>
      <c r="U13" s="258">
        <v>4250</v>
      </c>
      <c r="V13" s="258">
        <v>4250</v>
      </c>
      <c r="W13" s="258">
        <v>4250</v>
      </c>
      <c r="X13" s="258">
        <v>4250</v>
      </c>
      <c r="Y13" s="258">
        <v>4250</v>
      </c>
      <c r="Z13" s="258">
        <v>4250</v>
      </c>
      <c r="AA13" s="258">
        <v>4250</v>
      </c>
      <c r="AB13" s="184">
        <f t="shared" ca="1" si="8"/>
        <v>0</v>
      </c>
      <c r="AC13" s="50">
        <f t="shared" ca="1" si="8"/>
        <v>0</v>
      </c>
      <c r="AD13" s="50">
        <f t="shared" ca="1" si="8"/>
        <v>0</v>
      </c>
      <c r="AE13" s="50">
        <f t="shared" ca="1" si="8"/>
        <v>0</v>
      </c>
      <c r="AF13" s="50" t="e">
        <f t="shared" ca="1" si="8"/>
        <v>#VALUE!</v>
      </c>
      <c r="AG13" s="50">
        <f t="shared" ca="1" si="8"/>
        <v>0</v>
      </c>
      <c r="AH13" s="51">
        <f t="shared" ca="1" si="8"/>
        <v>0</v>
      </c>
      <c r="AI13" s="35" t="str">
        <f t="shared" ca="1" si="9"/>
        <v/>
      </c>
      <c r="AJ13" s="49">
        <f t="shared" ca="1" si="10"/>
        <v>0</v>
      </c>
      <c r="AK13" s="50">
        <f t="shared" ca="1" si="10"/>
        <v>0</v>
      </c>
      <c r="AL13" s="50">
        <f t="shared" ca="1" si="10"/>
        <v>0</v>
      </c>
      <c r="AM13" s="50">
        <f t="shared" ca="1" si="10"/>
        <v>0</v>
      </c>
      <c r="AN13" s="50" t="e">
        <f t="shared" ca="1" si="10"/>
        <v>#VALUE!</v>
      </c>
      <c r="AO13" s="50">
        <f t="shared" ca="1" si="10"/>
        <v>0</v>
      </c>
      <c r="AP13" s="51">
        <f t="shared" ca="1" si="10"/>
        <v>0</v>
      </c>
      <c r="AQ13" s="36" t="str">
        <f t="shared" ca="1" si="11"/>
        <v/>
      </c>
      <c r="AR13" s="49" t="str">
        <f t="shared" ca="1" si="12"/>
        <v/>
      </c>
      <c r="AS13" s="50" t="str">
        <f t="shared" ca="1" si="12"/>
        <v/>
      </c>
      <c r="AT13" s="50" t="str">
        <f t="shared" ca="1" si="12"/>
        <v/>
      </c>
      <c r="AU13" s="50" t="str">
        <f t="shared" ca="1" si="12"/>
        <v/>
      </c>
      <c r="AV13" s="50" t="str">
        <f t="shared" ca="1" si="12"/>
        <v/>
      </c>
      <c r="AW13" s="50" t="str">
        <f t="shared" ca="1" si="12"/>
        <v/>
      </c>
      <c r="AX13" s="51" t="str">
        <f t="shared" ca="1" si="12"/>
        <v/>
      </c>
      <c r="AY13" s="52" t="str">
        <f t="shared" ca="1" si="12"/>
        <v/>
      </c>
      <c r="AZ13" s="37">
        <f t="shared" si="13"/>
        <v>101190.4761904762</v>
      </c>
      <c r="BA13" s="37">
        <f t="shared" si="13"/>
        <v>708333.33333333337</v>
      </c>
      <c r="BB13" s="37">
        <f t="shared" si="13"/>
        <v>37280.701754385969</v>
      </c>
      <c r="BC13" s="37">
        <f t="shared" si="13"/>
        <v>236111.11111111112</v>
      </c>
      <c r="BD13" s="37" t="str">
        <f t="shared" si="13"/>
        <v>0</v>
      </c>
      <c r="BE13" s="37">
        <f t="shared" si="13"/>
        <v>236111.11111111112</v>
      </c>
      <c r="BF13" s="37">
        <f t="shared" si="13"/>
        <v>44270.833333333336</v>
      </c>
      <c r="BG13" s="38">
        <f>IFERROR(VLOOKUP(AZ13,$BO$2:$BP$10,2,TRUE),"")</f>
        <v>0</v>
      </c>
      <c r="BH13" s="38">
        <f t="shared" ref="BH13:BM29" si="15">IFERROR(VLOOKUP(BA13,$BO$2:$BP$10,2,TRUE),"")</f>
        <v>0</v>
      </c>
      <c r="BI13" s="38">
        <f t="shared" si="15"/>
        <v>0</v>
      </c>
      <c r="BJ13" s="38">
        <f t="shared" si="15"/>
        <v>0</v>
      </c>
      <c r="BK13" s="38" t="str">
        <f t="shared" si="15"/>
        <v/>
      </c>
      <c r="BL13" s="38">
        <f t="shared" si="15"/>
        <v>0</v>
      </c>
      <c r="BM13" s="38">
        <f t="shared" si="15"/>
        <v>0</v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3.0000000000000001E-3</v>
      </c>
      <c r="F14" s="181">
        <v>3.7999999999999999E-2</v>
      </c>
      <c r="G14" s="181">
        <v>4.3999999999999997E-2</v>
      </c>
      <c r="H14" s="181">
        <v>1.4E-2</v>
      </c>
      <c r="I14" s="181">
        <v>1.9E-2</v>
      </c>
      <c r="J14" s="181">
        <v>0.01</v>
      </c>
      <c r="K14" s="181">
        <v>1.9E-2</v>
      </c>
      <c r="L14" s="41">
        <f t="shared" ca="1" si="5"/>
        <v>0</v>
      </c>
      <c r="M14" s="42">
        <f t="shared" si="6"/>
        <v>0</v>
      </c>
      <c r="N14" s="43">
        <f t="shared" si="6"/>
        <v>0</v>
      </c>
      <c r="O14" s="43">
        <f t="shared" si="6"/>
        <v>0</v>
      </c>
      <c r="P14" s="43">
        <f t="shared" si="6"/>
        <v>0</v>
      </c>
      <c r="Q14" s="43">
        <f t="shared" si="6"/>
        <v>0</v>
      </c>
      <c r="R14" s="43">
        <f t="shared" si="6"/>
        <v>0</v>
      </c>
      <c r="S14" s="44">
        <f t="shared" si="6"/>
        <v>0</v>
      </c>
      <c r="T14" s="185">
        <f t="shared" ca="1" si="7"/>
        <v>0</v>
      </c>
      <c r="U14" s="258">
        <v>4250</v>
      </c>
      <c r="V14" s="258">
        <v>4250</v>
      </c>
      <c r="W14" s="258">
        <v>4250</v>
      </c>
      <c r="X14" s="258">
        <v>4250</v>
      </c>
      <c r="Y14" s="258">
        <v>4250</v>
      </c>
      <c r="Z14" s="258">
        <v>4250</v>
      </c>
      <c r="AA14" s="258">
        <v>4250</v>
      </c>
      <c r="AB14" s="184">
        <f t="shared" ca="1" si="8"/>
        <v>0</v>
      </c>
      <c r="AC14" s="50">
        <f t="shared" ca="1" si="8"/>
        <v>0</v>
      </c>
      <c r="AD14" s="50">
        <f t="shared" ca="1" si="8"/>
        <v>0</v>
      </c>
      <c r="AE14" s="50">
        <f t="shared" ca="1" si="8"/>
        <v>0</v>
      </c>
      <c r="AF14" s="50">
        <f t="shared" ca="1" si="8"/>
        <v>0</v>
      </c>
      <c r="AG14" s="50">
        <f t="shared" ca="1" si="8"/>
        <v>0</v>
      </c>
      <c r="AH14" s="51">
        <f t="shared" ca="1" si="8"/>
        <v>0</v>
      </c>
      <c r="AI14" s="35">
        <f t="shared" ca="1" si="9"/>
        <v>0</v>
      </c>
      <c r="AJ14" s="49">
        <f t="shared" ca="1" si="10"/>
        <v>0</v>
      </c>
      <c r="AK14" s="50">
        <f t="shared" ca="1" si="10"/>
        <v>0</v>
      </c>
      <c r="AL14" s="50">
        <f t="shared" ca="1" si="10"/>
        <v>0</v>
      </c>
      <c r="AM14" s="50">
        <f t="shared" ca="1" si="10"/>
        <v>0</v>
      </c>
      <c r="AN14" s="50">
        <f t="shared" ca="1" si="10"/>
        <v>0</v>
      </c>
      <c r="AO14" s="50">
        <f t="shared" ca="1" si="10"/>
        <v>0</v>
      </c>
      <c r="AP14" s="51">
        <f t="shared" ca="1" si="10"/>
        <v>0</v>
      </c>
      <c r="AQ14" s="36">
        <f t="shared" ca="1" si="11"/>
        <v>0</v>
      </c>
      <c r="AR14" s="49" t="str">
        <f t="shared" ca="1" si="12"/>
        <v/>
      </c>
      <c r="AS14" s="50" t="str">
        <f t="shared" ca="1" si="12"/>
        <v/>
      </c>
      <c r="AT14" s="50" t="str">
        <f t="shared" ca="1" si="12"/>
        <v/>
      </c>
      <c r="AU14" s="50" t="str">
        <f t="shared" ca="1" si="12"/>
        <v/>
      </c>
      <c r="AV14" s="50" t="str">
        <f t="shared" ca="1" si="12"/>
        <v/>
      </c>
      <c r="AW14" s="50" t="str">
        <f t="shared" ca="1" si="12"/>
        <v/>
      </c>
      <c r="AX14" s="51" t="str">
        <f t="shared" ca="1" si="12"/>
        <v/>
      </c>
      <c r="AY14" s="52" t="str">
        <f t="shared" ca="1" si="12"/>
        <v/>
      </c>
      <c r="AZ14" s="37">
        <f t="shared" si="13"/>
        <v>236111.11111111112</v>
      </c>
      <c r="BA14" s="37">
        <f t="shared" si="13"/>
        <v>18640.350877192985</v>
      </c>
      <c r="BB14" s="37">
        <f t="shared" si="13"/>
        <v>16098.48484848485</v>
      </c>
      <c r="BC14" s="37">
        <f t="shared" si="13"/>
        <v>50595.238095238099</v>
      </c>
      <c r="BD14" s="37">
        <f t="shared" si="13"/>
        <v>37280.701754385969</v>
      </c>
      <c r="BE14" s="37">
        <f t="shared" si="13"/>
        <v>70833.333333333328</v>
      </c>
      <c r="BF14" s="37">
        <f t="shared" si="13"/>
        <v>37280.701754385969</v>
      </c>
      <c r="BG14" s="38">
        <f t="shared" ref="BG14:BG29" si="16">IFERROR(VLOOKUP(AZ14,$BO$2:$BP$10,2,TRUE),"")</f>
        <v>0</v>
      </c>
      <c r="BH14" s="38">
        <f t="shared" si="15"/>
        <v>0</v>
      </c>
      <c r="BI14" s="38">
        <f t="shared" si="15"/>
        <v>0</v>
      </c>
      <c r="BJ14" s="38">
        <f t="shared" si="15"/>
        <v>0</v>
      </c>
      <c r="BK14" s="38">
        <f t="shared" si="15"/>
        <v>0</v>
      </c>
      <c r="BL14" s="38">
        <f t="shared" si="15"/>
        <v>0</v>
      </c>
      <c r="BM14" s="38">
        <f t="shared" si="15"/>
        <v>0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5.8999999999999997E-2</v>
      </c>
      <c r="F15" s="181">
        <v>3.7999999999999999E-2</v>
      </c>
      <c r="G15" s="181">
        <v>8.0000000000000002E-3</v>
      </c>
      <c r="H15" s="181">
        <v>0.02</v>
      </c>
      <c r="I15" s="181">
        <v>3.7999999999999999E-2</v>
      </c>
      <c r="J15" s="181">
        <v>0.03</v>
      </c>
      <c r="K15" s="181">
        <v>1.2E-2</v>
      </c>
      <c r="L15" s="41">
        <f t="shared" ca="1" si="5"/>
        <v>0</v>
      </c>
      <c r="M15" s="42">
        <f t="shared" si="6"/>
        <v>0</v>
      </c>
      <c r="N15" s="43">
        <f t="shared" si="6"/>
        <v>0</v>
      </c>
      <c r="O15" s="43">
        <f t="shared" si="6"/>
        <v>0</v>
      </c>
      <c r="P15" s="43">
        <f t="shared" si="6"/>
        <v>0</v>
      </c>
      <c r="Q15" s="43">
        <f t="shared" si="6"/>
        <v>0</v>
      </c>
      <c r="R15" s="43">
        <f t="shared" si="6"/>
        <v>0</v>
      </c>
      <c r="S15" s="44">
        <f t="shared" si="6"/>
        <v>0</v>
      </c>
      <c r="T15" s="185">
        <f t="shared" ca="1" si="7"/>
        <v>0</v>
      </c>
      <c r="U15" s="258">
        <v>4250</v>
      </c>
      <c r="V15" s="258">
        <v>4250</v>
      </c>
      <c r="W15" s="258">
        <v>4250</v>
      </c>
      <c r="X15" s="258">
        <v>4250</v>
      </c>
      <c r="Y15" s="258">
        <v>4250</v>
      </c>
      <c r="Z15" s="258">
        <v>4250</v>
      </c>
      <c r="AA15" s="258">
        <v>4250</v>
      </c>
      <c r="AB15" s="184">
        <f t="shared" ca="1" si="8"/>
        <v>0</v>
      </c>
      <c r="AC15" s="50">
        <f t="shared" ca="1" si="8"/>
        <v>0</v>
      </c>
      <c r="AD15" s="50">
        <f t="shared" ca="1" si="8"/>
        <v>0</v>
      </c>
      <c r="AE15" s="50">
        <f t="shared" ca="1" si="8"/>
        <v>0</v>
      </c>
      <c r="AF15" s="50">
        <f t="shared" ca="1" si="8"/>
        <v>0</v>
      </c>
      <c r="AG15" s="50">
        <f t="shared" ca="1" si="8"/>
        <v>0</v>
      </c>
      <c r="AH15" s="51">
        <f t="shared" ca="1" si="8"/>
        <v>0</v>
      </c>
      <c r="AI15" s="35">
        <f t="shared" ca="1" si="9"/>
        <v>0</v>
      </c>
      <c r="AJ15" s="49">
        <f t="shared" ca="1" si="10"/>
        <v>0</v>
      </c>
      <c r="AK15" s="50">
        <f t="shared" ca="1" si="10"/>
        <v>0</v>
      </c>
      <c r="AL15" s="50">
        <f t="shared" ca="1" si="10"/>
        <v>0</v>
      </c>
      <c r="AM15" s="50">
        <f t="shared" ca="1" si="10"/>
        <v>0</v>
      </c>
      <c r="AN15" s="50">
        <f t="shared" ca="1" si="10"/>
        <v>0</v>
      </c>
      <c r="AO15" s="50">
        <f t="shared" ca="1" si="10"/>
        <v>0</v>
      </c>
      <c r="AP15" s="51">
        <f t="shared" ca="1" si="10"/>
        <v>0</v>
      </c>
      <c r="AQ15" s="36">
        <f t="shared" ca="1" si="11"/>
        <v>0</v>
      </c>
      <c r="AR15" s="49" t="str">
        <f t="shared" ca="1" si="12"/>
        <v/>
      </c>
      <c r="AS15" s="50" t="str">
        <f t="shared" ca="1" si="12"/>
        <v/>
      </c>
      <c r="AT15" s="50" t="str">
        <f t="shared" ca="1" si="12"/>
        <v/>
      </c>
      <c r="AU15" s="50" t="str">
        <f t="shared" ca="1" si="12"/>
        <v/>
      </c>
      <c r="AV15" s="50" t="str">
        <f t="shared" ca="1" si="12"/>
        <v/>
      </c>
      <c r="AW15" s="50" t="str">
        <f t="shared" ca="1" si="12"/>
        <v/>
      </c>
      <c r="AX15" s="51" t="str">
        <f t="shared" ca="1" si="12"/>
        <v/>
      </c>
      <c r="AY15" s="52" t="str">
        <f t="shared" ca="1" si="12"/>
        <v/>
      </c>
      <c r="AZ15" s="37">
        <f t="shared" si="13"/>
        <v>12005.649717514125</v>
      </c>
      <c r="BA15" s="37">
        <f t="shared" si="13"/>
        <v>18640.350877192985</v>
      </c>
      <c r="BB15" s="37">
        <f t="shared" si="13"/>
        <v>88541.666666666672</v>
      </c>
      <c r="BC15" s="37">
        <f t="shared" si="13"/>
        <v>35416.666666666664</v>
      </c>
      <c r="BD15" s="37">
        <f t="shared" si="13"/>
        <v>18640.350877192985</v>
      </c>
      <c r="BE15" s="37">
        <f t="shared" si="13"/>
        <v>23611.111111111113</v>
      </c>
      <c r="BF15" s="37">
        <f t="shared" si="13"/>
        <v>59027.777777777781</v>
      </c>
      <c r="BG15" s="38">
        <f t="shared" si="16"/>
        <v>0</v>
      </c>
      <c r="BH15" s="38">
        <f t="shared" si="15"/>
        <v>0</v>
      </c>
      <c r="BI15" s="38">
        <f t="shared" si="15"/>
        <v>0</v>
      </c>
      <c r="BJ15" s="38">
        <f t="shared" si="15"/>
        <v>0</v>
      </c>
      <c r="BK15" s="38">
        <f t="shared" si="15"/>
        <v>0</v>
      </c>
      <c r="BL15" s="38">
        <f t="shared" si="15"/>
        <v>0</v>
      </c>
      <c r="BM15" s="38">
        <f t="shared" si="15"/>
        <v>0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7.0000000000000007E-2</v>
      </c>
      <c r="F16" s="181">
        <v>6.0000000000000001E-3</v>
      </c>
      <c r="G16" s="181">
        <v>3.5000000000000003E-2</v>
      </c>
      <c r="H16" s="181">
        <v>7.0000000000000001E-3</v>
      </c>
      <c r="I16" s="181">
        <v>1.7000000000000001E-2</v>
      </c>
      <c r="J16" s="181">
        <v>3.6999999999999998E-2</v>
      </c>
      <c r="K16" s="181">
        <v>5.5E-2</v>
      </c>
      <c r="L16" s="41">
        <f t="shared" ca="1" si="5"/>
        <v>0</v>
      </c>
      <c r="M16" s="42">
        <f t="shared" si="6"/>
        <v>0</v>
      </c>
      <c r="N16" s="43">
        <f t="shared" si="6"/>
        <v>0</v>
      </c>
      <c r="O16" s="43">
        <f t="shared" si="6"/>
        <v>0</v>
      </c>
      <c r="P16" s="43">
        <f t="shared" si="6"/>
        <v>0</v>
      </c>
      <c r="Q16" s="43">
        <f t="shared" si="6"/>
        <v>0</v>
      </c>
      <c r="R16" s="43">
        <f t="shared" si="6"/>
        <v>0</v>
      </c>
      <c r="S16" s="44">
        <f t="shared" si="6"/>
        <v>0</v>
      </c>
      <c r="T16" s="185">
        <f t="shared" ca="1" si="7"/>
        <v>0</v>
      </c>
      <c r="U16" s="258">
        <v>4250</v>
      </c>
      <c r="V16" s="258">
        <v>4250</v>
      </c>
      <c r="W16" s="258">
        <v>4250</v>
      </c>
      <c r="X16" s="258">
        <v>4250</v>
      </c>
      <c r="Y16" s="258">
        <v>4250</v>
      </c>
      <c r="Z16" s="258">
        <v>4250</v>
      </c>
      <c r="AA16" s="258">
        <v>4250</v>
      </c>
      <c r="AB16" s="184">
        <f t="shared" ca="1" si="8"/>
        <v>0</v>
      </c>
      <c r="AC16" s="50">
        <f t="shared" ca="1" si="8"/>
        <v>0</v>
      </c>
      <c r="AD16" s="50">
        <f t="shared" ca="1" si="8"/>
        <v>0</v>
      </c>
      <c r="AE16" s="50">
        <f t="shared" ca="1" si="8"/>
        <v>0</v>
      </c>
      <c r="AF16" s="50">
        <f t="shared" ca="1" si="8"/>
        <v>0</v>
      </c>
      <c r="AG16" s="50">
        <f t="shared" ca="1" si="8"/>
        <v>0</v>
      </c>
      <c r="AH16" s="51">
        <f t="shared" ca="1" si="8"/>
        <v>0</v>
      </c>
      <c r="AI16" s="35">
        <f t="shared" ca="1" si="9"/>
        <v>0</v>
      </c>
      <c r="AJ16" s="49">
        <f t="shared" ca="1" si="10"/>
        <v>0</v>
      </c>
      <c r="AK16" s="50">
        <f t="shared" ca="1" si="10"/>
        <v>0</v>
      </c>
      <c r="AL16" s="50">
        <f t="shared" ca="1" si="10"/>
        <v>0</v>
      </c>
      <c r="AM16" s="50">
        <f t="shared" ca="1" si="10"/>
        <v>0</v>
      </c>
      <c r="AN16" s="50">
        <f t="shared" ca="1" si="10"/>
        <v>0</v>
      </c>
      <c r="AO16" s="50">
        <f t="shared" ca="1" si="10"/>
        <v>0</v>
      </c>
      <c r="AP16" s="51">
        <f t="shared" ca="1" si="10"/>
        <v>0</v>
      </c>
      <c r="AQ16" s="36">
        <f t="shared" ca="1" si="11"/>
        <v>0</v>
      </c>
      <c r="AR16" s="49" t="str">
        <f t="shared" ca="1" si="12"/>
        <v/>
      </c>
      <c r="AS16" s="50" t="str">
        <f t="shared" ca="1" si="12"/>
        <v/>
      </c>
      <c r="AT16" s="50" t="str">
        <f t="shared" ca="1" si="12"/>
        <v/>
      </c>
      <c r="AU16" s="50" t="str">
        <f t="shared" ca="1" si="12"/>
        <v/>
      </c>
      <c r="AV16" s="50" t="str">
        <f t="shared" ca="1" si="12"/>
        <v/>
      </c>
      <c r="AW16" s="50" t="str">
        <f t="shared" ca="1" si="12"/>
        <v/>
      </c>
      <c r="AX16" s="51" t="str">
        <f t="shared" ca="1" si="12"/>
        <v/>
      </c>
      <c r="AY16" s="52" t="str">
        <f t="shared" ca="1" si="12"/>
        <v/>
      </c>
      <c r="AZ16" s="37">
        <f t="shared" si="13"/>
        <v>10119.047619047618</v>
      </c>
      <c r="BA16" s="37">
        <f t="shared" si="13"/>
        <v>118055.55555555556</v>
      </c>
      <c r="BB16" s="37">
        <f t="shared" si="13"/>
        <v>20238.095238095237</v>
      </c>
      <c r="BC16" s="37">
        <f t="shared" si="13"/>
        <v>101190.4761904762</v>
      </c>
      <c r="BD16" s="37">
        <f t="shared" si="13"/>
        <v>41666.666666666664</v>
      </c>
      <c r="BE16" s="37">
        <f t="shared" si="13"/>
        <v>19144.144144144146</v>
      </c>
      <c r="BF16" s="37">
        <f t="shared" si="13"/>
        <v>12878.78787878788</v>
      </c>
      <c r="BG16" s="38">
        <f t="shared" si="16"/>
        <v>0</v>
      </c>
      <c r="BH16" s="38">
        <f t="shared" si="15"/>
        <v>0</v>
      </c>
      <c r="BI16" s="38">
        <f t="shared" si="15"/>
        <v>0</v>
      </c>
      <c r="BJ16" s="38">
        <f t="shared" si="15"/>
        <v>0</v>
      </c>
      <c r="BK16" s="38">
        <f t="shared" si="15"/>
        <v>0</v>
      </c>
      <c r="BL16" s="38">
        <f t="shared" si="15"/>
        <v>0</v>
      </c>
      <c r="BM16" s="38">
        <f t="shared" si="15"/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1">
        <v>5.8000000000000003E-2</v>
      </c>
      <c r="F17" s="181">
        <v>2E-3</v>
      </c>
      <c r="G17" s="181">
        <v>1.7999999999999999E-2</v>
      </c>
      <c r="H17" s="181">
        <v>5.6000000000000001E-2</v>
      </c>
      <c r="I17" s="181">
        <v>7.0000000000000001E-3</v>
      </c>
      <c r="J17" s="181">
        <v>1.9E-2</v>
      </c>
      <c r="K17" s="181">
        <v>1.9E-2</v>
      </c>
      <c r="L17" s="41">
        <f t="shared" ca="1" si="5"/>
        <v>0</v>
      </c>
      <c r="M17" s="42">
        <f t="shared" si="6"/>
        <v>0</v>
      </c>
      <c r="N17" s="43">
        <f t="shared" si="6"/>
        <v>0</v>
      </c>
      <c r="O17" s="43">
        <f t="shared" si="6"/>
        <v>0</v>
      </c>
      <c r="P17" s="43">
        <f t="shared" si="6"/>
        <v>0</v>
      </c>
      <c r="Q17" s="43">
        <f t="shared" si="6"/>
        <v>0</v>
      </c>
      <c r="R17" s="43">
        <f t="shared" si="6"/>
        <v>0</v>
      </c>
      <c r="S17" s="44">
        <f t="shared" si="6"/>
        <v>0</v>
      </c>
      <c r="T17" s="185">
        <f t="shared" ca="1" si="7"/>
        <v>0</v>
      </c>
      <c r="U17" s="258">
        <v>4250</v>
      </c>
      <c r="V17" s="258">
        <v>4250</v>
      </c>
      <c r="W17" s="258">
        <v>4250</v>
      </c>
      <c r="X17" s="258">
        <v>4250</v>
      </c>
      <c r="Y17" s="258">
        <v>4250</v>
      </c>
      <c r="Z17" s="258">
        <v>4250</v>
      </c>
      <c r="AA17" s="258">
        <v>4250</v>
      </c>
      <c r="AB17" s="184">
        <f t="shared" ca="1" si="8"/>
        <v>0</v>
      </c>
      <c r="AC17" s="50">
        <f t="shared" ca="1" si="8"/>
        <v>0</v>
      </c>
      <c r="AD17" s="50">
        <f t="shared" ca="1" si="8"/>
        <v>0</v>
      </c>
      <c r="AE17" s="50">
        <f t="shared" ca="1" si="8"/>
        <v>0</v>
      </c>
      <c r="AF17" s="50">
        <f t="shared" ca="1" si="8"/>
        <v>0</v>
      </c>
      <c r="AG17" s="50">
        <f t="shared" ca="1" si="8"/>
        <v>0</v>
      </c>
      <c r="AH17" s="51">
        <f t="shared" ca="1" si="8"/>
        <v>0</v>
      </c>
      <c r="AI17" s="35">
        <f t="shared" ca="1" si="9"/>
        <v>0</v>
      </c>
      <c r="AJ17" s="49">
        <f t="shared" ca="1" si="10"/>
        <v>0</v>
      </c>
      <c r="AK17" s="50">
        <f t="shared" ca="1" si="10"/>
        <v>0</v>
      </c>
      <c r="AL17" s="50">
        <f t="shared" ca="1" si="10"/>
        <v>0</v>
      </c>
      <c r="AM17" s="50">
        <f t="shared" ca="1" si="10"/>
        <v>0</v>
      </c>
      <c r="AN17" s="50">
        <f t="shared" ca="1" si="10"/>
        <v>0</v>
      </c>
      <c r="AO17" s="50">
        <f t="shared" ca="1" si="10"/>
        <v>0</v>
      </c>
      <c r="AP17" s="51">
        <f t="shared" ca="1" si="10"/>
        <v>0</v>
      </c>
      <c r="AQ17" s="36">
        <f t="shared" ca="1" si="11"/>
        <v>0</v>
      </c>
      <c r="AR17" s="49" t="str">
        <f t="shared" ca="1" si="12"/>
        <v/>
      </c>
      <c r="AS17" s="50" t="str">
        <f t="shared" ca="1" si="12"/>
        <v/>
      </c>
      <c r="AT17" s="50" t="str">
        <f t="shared" ca="1" si="12"/>
        <v/>
      </c>
      <c r="AU17" s="50" t="str">
        <f t="shared" ca="1" si="12"/>
        <v/>
      </c>
      <c r="AV17" s="50" t="str">
        <f t="shared" ca="1" si="12"/>
        <v/>
      </c>
      <c r="AW17" s="50" t="str">
        <f t="shared" ca="1" si="12"/>
        <v/>
      </c>
      <c r="AX17" s="51" t="str">
        <f t="shared" ca="1" si="12"/>
        <v/>
      </c>
      <c r="AY17" s="52" t="str">
        <f t="shared" ca="1" si="12"/>
        <v/>
      </c>
      <c r="AZ17" s="37">
        <f t="shared" si="13"/>
        <v>12212.643678160919</v>
      </c>
      <c r="BA17" s="37">
        <f t="shared" si="13"/>
        <v>354166.66666666669</v>
      </c>
      <c r="BB17" s="37">
        <f t="shared" si="13"/>
        <v>39351.851851851854</v>
      </c>
      <c r="BC17" s="37">
        <f t="shared" si="13"/>
        <v>12648.809523809525</v>
      </c>
      <c r="BD17" s="37">
        <f t="shared" si="13"/>
        <v>101190.4761904762</v>
      </c>
      <c r="BE17" s="37">
        <f t="shared" si="13"/>
        <v>37280.701754385969</v>
      </c>
      <c r="BF17" s="37">
        <f t="shared" si="13"/>
        <v>37280.701754385969</v>
      </c>
      <c r="BG17" s="38">
        <f t="shared" si="16"/>
        <v>0</v>
      </c>
      <c r="BH17" s="38">
        <f t="shared" si="15"/>
        <v>0</v>
      </c>
      <c r="BI17" s="38">
        <f t="shared" si="15"/>
        <v>0</v>
      </c>
      <c r="BJ17" s="38">
        <f t="shared" si="15"/>
        <v>0</v>
      </c>
      <c r="BK17" s="38">
        <f t="shared" si="15"/>
        <v>0</v>
      </c>
      <c r="BL17" s="38">
        <f t="shared" si="15"/>
        <v>0</v>
      </c>
      <c r="BM17" s="38">
        <f t="shared" si="15"/>
        <v>0</v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81">
        <v>6.9000000000000006E-2</v>
      </c>
      <c r="F18" s="181">
        <v>1.2E-2</v>
      </c>
      <c r="G18" s="181">
        <v>4.1000000000000002E-2</v>
      </c>
      <c r="H18" s="181">
        <v>3.9E-2</v>
      </c>
      <c r="I18" s="181">
        <v>1.0999999999999999E-2</v>
      </c>
      <c r="J18" s="181">
        <v>0.01</v>
      </c>
      <c r="K18" s="181">
        <v>4.7E-2</v>
      </c>
      <c r="L18" s="41">
        <f t="shared" ca="1" si="5"/>
        <v>0</v>
      </c>
      <c r="M18" s="42">
        <f t="shared" si="6"/>
        <v>0</v>
      </c>
      <c r="N18" s="43">
        <f t="shared" si="6"/>
        <v>0</v>
      </c>
      <c r="O18" s="43">
        <f t="shared" si="6"/>
        <v>0</v>
      </c>
      <c r="P18" s="43">
        <f t="shared" si="6"/>
        <v>0</v>
      </c>
      <c r="Q18" s="43">
        <f t="shared" si="6"/>
        <v>0</v>
      </c>
      <c r="R18" s="43">
        <f t="shared" si="6"/>
        <v>0</v>
      </c>
      <c r="S18" s="44">
        <f t="shared" si="6"/>
        <v>0</v>
      </c>
      <c r="T18" s="185">
        <f t="shared" ca="1" si="7"/>
        <v>0</v>
      </c>
      <c r="U18" s="258">
        <v>5100</v>
      </c>
      <c r="V18" s="258">
        <v>5100</v>
      </c>
      <c r="W18" s="258">
        <v>5100</v>
      </c>
      <c r="X18" s="258">
        <v>5100</v>
      </c>
      <c r="Y18" s="258">
        <v>5100</v>
      </c>
      <c r="Z18" s="258">
        <v>5100</v>
      </c>
      <c r="AA18" s="258">
        <v>5100</v>
      </c>
      <c r="AB18" s="184">
        <f t="shared" ca="1" si="8"/>
        <v>0</v>
      </c>
      <c r="AC18" s="50">
        <f t="shared" ca="1" si="8"/>
        <v>0</v>
      </c>
      <c r="AD18" s="50">
        <f t="shared" ca="1" si="8"/>
        <v>0</v>
      </c>
      <c r="AE18" s="50">
        <f t="shared" ca="1" si="8"/>
        <v>0</v>
      </c>
      <c r="AF18" s="50">
        <f t="shared" ca="1" si="8"/>
        <v>0</v>
      </c>
      <c r="AG18" s="50">
        <f t="shared" ca="1" si="8"/>
        <v>0</v>
      </c>
      <c r="AH18" s="51">
        <f t="shared" ca="1" si="8"/>
        <v>0</v>
      </c>
      <c r="AI18" s="35">
        <f t="shared" ca="1" si="9"/>
        <v>0</v>
      </c>
      <c r="AJ18" s="49">
        <f t="shared" ca="1" si="10"/>
        <v>0</v>
      </c>
      <c r="AK18" s="50">
        <f t="shared" ca="1" si="10"/>
        <v>0</v>
      </c>
      <c r="AL18" s="50">
        <f t="shared" ca="1" si="10"/>
        <v>0</v>
      </c>
      <c r="AM18" s="50">
        <f t="shared" ca="1" si="10"/>
        <v>0</v>
      </c>
      <c r="AN18" s="50">
        <f t="shared" ca="1" si="10"/>
        <v>0</v>
      </c>
      <c r="AO18" s="50">
        <f t="shared" ca="1" si="10"/>
        <v>0</v>
      </c>
      <c r="AP18" s="51">
        <f t="shared" ca="1" si="10"/>
        <v>0</v>
      </c>
      <c r="AQ18" s="36">
        <f t="shared" ca="1" si="11"/>
        <v>0</v>
      </c>
      <c r="AR18" s="49" t="str">
        <f t="shared" ca="1" si="12"/>
        <v/>
      </c>
      <c r="AS18" s="50" t="str">
        <f t="shared" ca="1" si="12"/>
        <v/>
      </c>
      <c r="AT18" s="50" t="str">
        <f t="shared" ca="1" si="12"/>
        <v/>
      </c>
      <c r="AU18" s="50" t="str">
        <f t="shared" ca="1" si="12"/>
        <v/>
      </c>
      <c r="AV18" s="50" t="str">
        <f t="shared" ca="1" si="12"/>
        <v/>
      </c>
      <c r="AW18" s="50" t="str">
        <f t="shared" ca="1" si="12"/>
        <v/>
      </c>
      <c r="AX18" s="51" t="str">
        <f t="shared" ca="1" si="12"/>
        <v/>
      </c>
      <c r="AY18" s="52" t="str">
        <f t="shared" ca="1" si="12"/>
        <v/>
      </c>
      <c r="AZ18" s="37">
        <f t="shared" si="13"/>
        <v>12318.840579710144</v>
      </c>
      <c r="BA18" s="37">
        <f t="shared" si="13"/>
        <v>70833.333333333328</v>
      </c>
      <c r="BB18" s="37">
        <f t="shared" si="13"/>
        <v>20731.707317073171</v>
      </c>
      <c r="BC18" s="37">
        <f t="shared" si="13"/>
        <v>21794.871794871793</v>
      </c>
      <c r="BD18" s="37">
        <f t="shared" si="13"/>
        <v>77272.727272727279</v>
      </c>
      <c r="BE18" s="37">
        <f t="shared" si="13"/>
        <v>85000</v>
      </c>
      <c r="BF18" s="37">
        <f t="shared" si="13"/>
        <v>18085.106382978724</v>
      </c>
      <c r="BG18" s="38">
        <f t="shared" si="16"/>
        <v>0</v>
      </c>
      <c r="BH18" s="38">
        <f t="shared" si="15"/>
        <v>0</v>
      </c>
      <c r="BI18" s="38">
        <f t="shared" si="15"/>
        <v>0</v>
      </c>
      <c r="BJ18" s="38">
        <f t="shared" si="15"/>
        <v>0</v>
      </c>
      <c r="BK18" s="38">
        <f t="shared" si="15"/>
        <v>0</v>
      </c>
      <c r="BL18" s="38">
        <f t="shared" si="15"/>
        <v>0</v>
      </c>
      <c r="BM18" s="38">
        <f t="shared" si="15"/>
        <v>0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1">
        <v>5.6000000000000001E-2</v>
      </c>
      <c r="F19" s="181">
        <v>2.5000000000000001E-2</v>
      </c>
      <c r="G19" s="181">
        <v>1.6E-2</v>
      </c>
      <c r="H19" s="181">
        <v>1.7000000000000001E-2</v>
      </c>
      <c r="I19" s="181">
        <v>6.9000000000000006E-2</v>
      </c>
      <c r="J19" s="181">
        <v>1.2999999999999999E-2</v>
      </c>
      <c r="K19" s="181">
        <v>0.08</v>
      </c>
      <c r="L19" s="41">
        <f t="shared" ca="1" si="5"/>
        <v>0</v>
      </c>
      <c r="M19" s="42">
        <f t="shared" si="6"/>
        <v>0</v>
      </c>
      <c r="N19" s="43">
        <f t="shared" si="6"/>
        <v>0</v>
      </c>
      <c r="O19" s="43">
        <f t="shared" si="6"/>
        <v>0</v>
      </c>
      <c r="P19" s="43">
        <f t="shared" si="6"/>
        <v>0</v>
      </c>
      <c r="Q19" s="43">
        <f t="shared" si="6"/>
        <v>0</v>
      </c>
      <c r="R19" s="43">
        <f t="shared" si="6"/>
        <v>0</v>
      </c>
      <c r="S19" s="44">
        <f t="shared" si="6"/>
        <v>0</v>
      </c>
      <c r="T19" s="185">
        <f t="shared" ca="1" si="7"/>
        <v>0</v>
      </c>
      <c r="U19" s="258">
        <v>5100</v>
      </c>
      <c r="V19" s="258">
        <v>5100</v>
      </c>
      <c r="W19" s="258">
        <v>5100</v>
      </c>
      <c r="X19" s="258">
        <v>5100</v>
      </c>
      <c r="Y19" s="258">
        <v>5100</v>
      </c>
      <c r="Z19" s="258">
        <v>5100</v>
      </c>
      <c r="AA19" s="258">
        <v>5100</v>
      </c>
      <c r="AB19" s="184">
        <f t="shared" ca="1" si="8"/>
        <v>0</v>
      </c>
      <c r="AC19" s="50">
        <f t="shared" ca="1" si="8"/>
        <v>0</v>
      </c>
      <c r="AD19" s="50">
        <f t="shared" ca="1" si="8"/>
        <v>0</v>
      </c>
      <c r="AE19" s="50">
        <f t="shared" ca="1" si="8"/>
        <v>0</v>
      </c>
      <c r="AF19" s="50">
        <f t="shared" ca="1" si="8"/>
        <v>0</v>
      </c>
      <c r="AG19" s="50">
        <f t="shared" ca="1" si="8"/>
        <v>0</v>
      </c>
      <c r="AH19" s="51">
        <f t="shared" ca="1" si="8"/>
        <v>0</v>
      </c>
      <c r="AI19" s="35">
        <f t="shared" ca="1" si="9"/>
        <v>0</v>
      </c>
      <c r="AJ19" s="49">
        <f t="shared" ca="1" si="10"/>
        <v>0</v>
      </c>
      <c r="AK19" s="50">
        <f t="shared" ca="1" si="10"/>
        <v>0</v>
      </c>
      <c r="AL19" s="50">
        <f t="shared" ca="1" si="10"/>
        <v>0</v>
      </c>
      <c r="AM19" s="50">
        <f t="shared" ca="1" si="10"/>
        <v>0</v>
      </c>
      <c r="AN19" s="50">
        <f t="shared" ca="1" si="10"/>
        <v>0</v>
      </c>
      <c r="AO19" s="50">
        <f t="shared" ca="1" si="10"/>
        <v>0</v>
      </c>
      <c r="AP19" s="51">
        <f t="shared" ca="1" si="10"/>
        <v>0</v>
      </c>
      <c r="AQ19" s="36">
        <f t="shared" ca="1" si="11"/>
        <v>0</v>
      </c>
      <c r="AR19" s="49" t="str">
        <f t="shared" ca="1" si="12"/>
        <v/>
      </c>
      <c r="AS19" s="50" t="str">
        <f t="shared" ca="1" si="12"/>
        <v/>
      </c>
      <c r="AT19" s="50" t="str">
        <f t="shared" ca="1" si="12"/>
        <v/>
      </c>
      <c r="AU19" s="50" t="str">
        <f t="shared" ca="1" si="12"/>
        <v/>
      </c>
      <c r="AV19" s="50" t="str">
        <f t="shared" ca="1" si="12"/>
        <v/>
      </c>
      <c r="AW19" s="50" t="str">
        <f t="shared" ca="1" si="12"/>
        <v/>
      </c>
      <c r="AX19" s="51" t="str">
        <f t="shared" ca="1" si="12"/>
        <v/>
      </c>
      <c r="AY19" s="52" t="str">
        <f t="shared" ca="1" si="12"/>
        <v/>
      </c>
      <c r="AZ19" s="37">
        <f t="shared" si="13"/>
        <v>15178.571428571428</v>
      </c>
      <c r="BA19" s="37">
        <f t="shared" si="13"/>
        <v>34000</v>
      </c>
      <c r="BB19" s="37">
        <f t="shared" si="13"/>
        <v>53125</v>
      </c>
      <c r="BC19" s="37">
        <f t="shared" si="13"/>
        <v>50000</v>
      </c>
      <c r="BD19" s="37">
        <f t="shared" si="13"/>
        <v>12318.840579710144</v>
      </c>
      <c r="BE19" s="37">
        <f t="shared" si="13"/>
        <v>65384.61538461539</v>
      </c>
      <c r="BF19" s="37">
        <f t="shared" si="13"/>
        <v>10625</v>
      </c>
      <c r="BG19" s="38">
        <f t="shared" si="16"/>
        <v>0</v>
      </c>
      <c r="BH19" s="38">
        <f t="shared" si="15"/>
        <v>0</v>
      </c>
      <c r="BI19" s="38">
        <f t="shared" si="15"/>
        <v>0</v>
      </c>
      <c r="BJ19" s="38">
        <f t="shared" si="15"/>
        <v>0</v>
      </c>
      <c r="BK19" s="38">
        <f t="shared" si="15"/>
        <v>0</v>
      </c>
      <c r="BL19" s="38">
        <f t="shared" si="15"/>
        <v>0</v>
      </c>
      <c r="BM19" s="38">
        <f t="shared" si="15"/>
        <v>0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 s="181">
        <v>0.127</v>
      </c>
      <c r="F20" s="181">
        <v>1.4999999999999999E-2</v>
      </c>
      <c r="G20" s="181">
        <v>1.2E-2</v>
      </c>
      <c r="H20" s="181">
        <v>5.8999999999999997E-2</v>
      </c>
      <c r="I20" s="181">
        <v>0.12</v>
      </c>
      <c r="J20" s="181">
        <v>2.1000000000000001E-2</v>
      </c>
      <c r="K20" s="181">
        <v>0.23499999999999999</v>
      </c>
      <c r="L20" s="41">
        <f t="shared" ca="1" si="5"/>
        <v>0</v>
      </c>
      <c r="M20" s="42">
        <f t="shared" si="6"/>
        <v>0</v>
      </c>
      <c r="N20" s="43">
        <f t="shared" si="6"/>
        <v>0</v>
      </c>
      <c r="O20" s="43">
        <f t="shared" si="6"/>
        <v>0</v>
      </c>
      <c r="P20" s="43">
        <f t="shared" si="6"/>
        <v>0</v>
      </c>
      <c r="Q20" s="43">
        <f t="shared" si="6"/>
        <v>0</v>
      </c>
      <c r="R20" s="43">
        <f t="shared" si="6"/>
        <v>0</v>
      </c>
      <c r="S20" s="44">
        <f t="shared" si="6"/>
        <v>0</v>
      </c>
      <c r="T20" s="185">
        <f t="shared" ca="1" si="7"/>
        <v>0</v>
      </c>
      <c r="U20" s="258">
        <v>5100</v>
      </c>
      <c r="V20" s="258">
        <v>5100</v>
      </c>
      <c r="W20" s="258">
        <v>5100</v>
      </c>
      <c r="X20" s="258">
        <v>5100</v>
      </c>
      <c r="Y20" s="258">
        <v>5100</v>
      </c>
      <c r="Z20" s="258">
        <v>5100</v>
      </c>
      <c r="AA20" s="258">
        <v>5100</v>
      </c>
      <c r="AB20" s="184">
        <f t="shared" ca="1" si="8"/>
        <v>0</v>
      </c>
      <c r="AC20" s="50">
        <f t="shared" ca="1" si="8"/>
        <v>0</v>
      </c>
      <c r="AD20" s="50">
        <f t="shared" ca="1" si="8"/>
        <v>0</v>
      </c>
      <c r="AE20" s="50">
        <f t="shared" ca="1" si="8"/>
        <v>0</v>
      </c>
      <c r="AF20" s="50">
        <f t="shared" ca="1" si="8"/>
        <v>0</v>
      </c>
      <c r="AG20" s="50">
        <f t="shared" ca="1" si="8"/>
        <v>0</v>
      </c>
      <c r="AH20" s="51">
        <f t="shared" ca="1" si="8"/>
        <v>0</v>
      </c>
      <c r="AI20" s="35">
        <f t="shared" ca="1" si="9"/>
        <v>0</v>
      </c>
      <c r="AJ20" s="49">
        <f t="shared" ca="1" si="10"/>
        <v>0</v>
      </c>
      <c r="AK20" s="50">
        <f t="shared" ca="1" si="10"/>
        <v>0</v>
      </c>
      <c r="AL20" s="50">
        <f t="shared" ca="1" si="10"/>
        <v>0</v>
      </c>
      <c r="AM20" s="50">
        <f t="shared" ca="1" si="10"/>
        <v>0</v>
      </c>
      <c r="AN20" s="50">
        <f t="shared" ca="1" si="10"/>
        <v>0</v>
      </c>
      <c r="AO20" s="50">
        <f t="shared" ca="1" si="10"/>
        <v>0</v>
      </c>
      <c r="AP20" s="51">
        <f t="shared" ca="1" si="10"/>
        <v>0</v>
      </c>
      <c r="AQ20" s="36">
        <f t="shared" ca="1" si="11"/>
        <v>0</v>
      </c>
      <c r="AR20" s="49" t="str">
        <f t="shared" ca="1" si="12"/>
        <v/>
      </c>
      <c r="AS20" s="50" t="str">
        <f t="shared" ca="1" si="12"/>
        <v/>
      </c>
      <c r="AT20" s="50" t="str">
        <f t="shared" ca="1" si="12"/>
        <v/>
      </c>
      <c r="AU20" s="50" t="str">
        <f t="shared" ca="1" si="12"/>
        <v/>
      </c>
      <c r="AV20" s="50" t="str">
        <f t="shared" ca="1" si="12"/>
        <v/>
      </c>
      <c r="AW20" s="50" t="str">
        <f t="shared" ca="1" si="12"/>
        <v/>
      </c>
      <c r="AX20" s="51" t="str">
        <f t="shared" ca="1" si="12"/>
        <v/>
      </c>
      <c r="AY20" s="52" t="str">
        <f t="shared" ca="1" si="12"/>
        <v/>
      </c>
      <c r="AZ20" s="37">
        <f t="shared" si="13"/>
        <v>6692.9133858267714</v>
      </c>
      <c r="BA20" s="37">
        <f t="shared" si="13"/>
        <v>56666.666666666672</v>
      </c>
      <c r="BB20" s="37">
        <f t="shared" si="13"/>
        <v>70833.333333333328</v>
      </c>
      <c r="BC20" s="37">
        <f t="shared" si="13"/>
        <v>14406.77966101695</v>
      </c>
      <c r="BD20" s="37">
        <f t="shared" si="13"/>
        <v>7083.3333333333339</v>
      </c>
      <c r="BE20" s="37">
        <f t="shared" si="13"/>
        <v>40476.190476190473</v>
      </c>
      <c r="BF20" s="37">
        <f t="shared" si="13"/>
        <v>3617.0212765957449</v>
      </c>
      <c r="BG20" s="38">
        <f t="shared" si="16"/>
        <v>0</v>
      </c>
      <c r="BH20" s="38">
        <f t="shared" si="15"/>
        <v>0</v>
      </c>
      <c r="BI20" s="38">
        <f t="shared" si="15"/>
        <v>0</v>
      </c>
      <c r="BJ20" s="38">
        <f t="shared" si="15"/>
        <v>0</v>
      </c>
      <c r="BK20" s="38">
        <f t="shared" si="15"/>
        <v>0</v>
      </c>
      <c r="BL20" s="38">
        <f t="shared" si="15"/>
        <v>0</v>
      </c>
      <c r="BM20" s="38">
        <f t="shared" si="15"/>
        <v>0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 s="181">
        <v>0.126</v>
      </c>
      <c r="F21" s="181">
        <v>5.2999999999999999E-2</v>
      </c>
      <c r="G21" s="181">
        <v>1.7999999999999999E-2</v>
      </c>
      <c r="H21" s="181">
        <v>0.17399999999999999</v>
      </c>
      <c r="I21" s="181">
        <v>0.11</v>
      </c>
      <c r="J21" s="181">
        <v>0.06</v>
      </c>
      <c r="K21" s="181">
        <v>0.19900000000000001</v>
      </c>
      <c r="L21" s="41">
        <f t="shared" ca="1" si="5"/>
        <v>0</v>
      </c>
      <c r="M21" s="42">
        <f t="shared" si="6"/>
        <v>0</v>
      </c>
      <c r="N21" s="43">
        <f t="shared" si="6"/>
        <v>0</v>
      </c>
      <c r="O21" s="43">
        <f t="shared" si="6"/>
        <v>0</v>
      </c>
      <c r="P21" s="43">
        <f t="shared" si="6"/>
        <v>0</v>
      </c>
      <c r="Q21" s="43">
        <f t="shared" si="6"/>
        <v>0</v>
      </c>
      <c r="R21" s="43">
        <f t="shared" si="6"/>
        <v>0</v>
      </c>
      <c r="S21" s="44">
        <f t="shared" si="6"/>
        <v>0</v>
      </c>
      <c r="T21" s="185">
        <f t="shared" ca="1" si="7"/>
        <v>0</v>
      </c>
      <c r="U21" s="258">
        <v>5100</v>
      </c>
      <c r="V21" s="258">
        <v>5100</v>
      </c>
      <c r="W21" s="258">
        <v>5100</v>
      </c>
      <c r="X21" s="258">
        <v>5100</v>
      </c>
      <c r="Y21" s="258">
        <v>5100</v>
      </c>
      <c r="Z21" s="258">
        <v>5100</v>
      </c>
      <c r="AA21" s="258">
        <v>5100</v>
      </c>
      <c r="AB21" s="184">
        <f t="shared" ca="1" si="8"/>
        <v>0</v>
      </c>
      <c r="AC21" s="50">
        <f t="shared" ca="1" si="8"/>
        <v>0</v>
      </c>
      <c r="AD21" s="50">
        <f t="shared" ca="1" si="8"/>
        <v>0</v>
      </c>
      <c r="AE21" s="50">
        <f t="shared" ca="1" si="8"/>
        <v>0</v>
      </c>
      <c r="AF21" s="50">
        <f t="shared" ca="1" si="8"/>
        <v>0</v>
      </c>
      <c r="AG21" s="50">
        <f t="shared" ca="1" si="8"/>
        <v>0</v>
      </c>
      <c r="AH21" s="51">
        <f t="shared" ca="1" si="8"/>
        <v>0</v>
      </c>
      <c r="AI21" s="35">
        <f t="shared" ca="1" si="9"/>
        <v>0</v>
      </c>
      <c r="AJ21" s="49">
        <f t="shared" ca="1" si="10"/>
        <v>0</v>
      </c>
      <c r="AK21" s="50">
        <f t="shared" ca="1" si="10"/>
        <v>0</v>
      </c>
      <c r="AL21" s="50">
        <f t="shared" ca="1" si="10"/>
        <v>0</v>
      </c>
      <c r="AM21" s="50">
        <f t="shared" ca="1" si="10"/>
        <v>0</v>
      </c>
      <c r="AN21" s="50">
        <f t="shared" ca="1" si="10"/>
        <v>0</v>
      </c>
      <c r="AO21" s="50">
        <f t="shared" ca="1" si="10"/>
        <v>0</v>
      </c>
      <c r="AP21" s="51">
        <f t="shared" ca="1" si="10"/>
        <v>0</v>
      </c>
      <c r="AQ21" s="36">
        <f t="shared" ca="1" si="11"/>
        <v>0</v>
      </c>
      <c r="AR21" s="49" t="str">
        <f t="shared" ca="1" si="12"/>
        <v/>
      </c>
      <c r="AS21" s="50" t="str">
        <f t="shared" ca="1" si="12"/>
        <v/>
      </c>
      <c r="AT21" s="50" t="str">
        <f t="shared" ca="1" si="12"/>
        <v/>
      </c>
      <c r="AU21" s="50" t="str">
        <f t="shared" ca="1" si="12"/>
        <v/>
      </c>
      <c r="AV21" s="50" t="str">
        <f t="shared" ca="1" si="12"/>
        <v/>
      </c>
      <c r="AW21" s="50" t="str">
        <f t="shared" ca="1" si="12"/>
        <v/>
      </c>
      <c r="AX21" s="51" t="str">
        <f t="shared" ca="1" si="12"/>
        <v/>
      </c>
      <c r="AY21" s="52" t="str">
        <f t="shared" ca="1" si="12"/>
        <v/>
      </c>
      <c r="AZ21" s="37">
        <f t="shared" si="13"/>
        <v>6746.0317460317456</v>
      </c>
      <c r="BA21" s="37">
        <f t="shared" si="13"/>
        <v>16037.735849056604</v>
      </c>
      <c r="BB21" s="37">
        <f t="shared" si="13"/>
        <v>47222.222222222226</v>
      </c>
      <c r="BC21" s="37">
        <f t="shared" si="13"/>
        <v>4885.0574712643684</v>
      </c>
      <c r="BD21" s="37">
        <f t="shared" si="13"/>
        <v>7727.272727272727</v>
      </c>
      <c r="BE21" s="37">
        <f t="shared" si="13"/>
        <v>14166.666666666668</v>
      </c>
      <c r="BF21" s="37">
        <f t="shared" si="13"/>
        <v>4271.3567839195975</v>
      </c>
      <c r="BG21" s="38">
        <f t="shared" si="16"/>
        <v>0</v>
      </c>
      <c r="BH21" s="38">
        <f t="shared" si="15"/>
        <v>0</v>
      </c>
      <c r="BI21" s="38">
        <f t="shared" si="15"/>
        <v>0</v>
      </c>
      <c r="BJ21" s="38">
        <f t="shared" si="15"/>
        <v>0</v>
      </c>
      <c r="BK21" s="38">
        <f t="shared" si="15"/>
        <v>0</v>
      </c>
      <c r="BL21" s="38">
        <f t="shared" si="15"/>
        <v>0</v>
      </c>
      <c r="BM21" s="38"/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1">
        <v>0.08</v>
      </c>
      <c r="F22" s="181">
        <v>8.4000000000000005E-2</v>
      </c>
      <c r="G22" s="181">
        <v>8.6999999999999994E-2</v>
      </c>
      <c r="H22" s="181">
        <v>0.19</v>
      </c>
      <c r="I22" s="181">
        <v>0.127</v>
      </c>
      <c r="J22" s="181">
        <v>0.22</v>
      </c>
      <c r="K22" s="181">
        <v>0.24099999999999999</v>
      </c>
      <c r="L22" s="41">
        <f t="shared" ca="1" si="5"/>
        <v>0</v>
      </c>
      <c r="M22" s="42">
        <f t="shared" si="6"/>
        <v>0</v>
      </c>
      <c r="N22" s="43">
        <f t="shared" si="6"/>
        <v>0</v>
      </c>
      <c r="O22" s="43">
        <f t="shared" si="6"/>
        <v>0</v>
      </c>
      <c r="P22" s="43">
        <f t="shared" si="6"/>
        <v>0</v>
      </c>
      <c r="Q22" s="43">
        <f t="shared" si="6"/>
        <v>0</v>
      </c>
      <c r="R22" s="43">
        <f t="shared" si="6"/>
        <v>0</v>
      </c>
      <c r="S22" s="44">
        <f t="shared" si="6"/>
        <v>0</v>
      </c>
      <c r="T22" s="185">
        <f t="shared" ca="1" si="7"/>
        <v>0</v>
      </c>
      <c r="U22" s="258">
        <v>5100</v>
      </c>
      <c r="V22" s="258">
        <v>5100</v>
      </c>
      <c r="W22" s="258">
        <v>5100</v>
      </c>
      <c r="X22" s="258">
        <v>5100</v>
      </c>
      <c r="Y22" s="258">
        <v>5100</v>
      </c>
      <c r="Z22" s="258">
        <v>5100</v>
      </c>
      <c r="AA22" s="258">
        <v>5100</v>
      </c>
      <c r="AB22" s="184">
        <f t="shared" ca="1" si="8"/>
        <v>0</v>
      </c>
      <c r="AC22" s="50">
        <f t="shared" ca="1" si="8"/>
        <v>0</v>
      </c>
      <c r="AD22" s="50">
        <f t="shared" ca="1" si="8"/>
        <v>0</v>
      </c>
      <c r="AE22" s="50">
        <f t="shared" ca="1" si="8"/>
        <v>0</v>
      </c>
      <c r="AF22" s="50">
        <f t="shared" ca="1" si="8"/>
        <v>0</v>
      </c>
      <c r="AG22" s="50">
        <f t="shared" ca="1" si="8"/>
        <v>0</v>
      </c>
      <c r="AH22" s="51">
        <f t="shared" ca="1" si="8"/>
        <v>0</v>
      </c>
      <c r="AI22" s="35">
        <f t="shared" ca="1" si="9"/>
        <v>0</v>
      </c>
      <c r="AJ22" s="49">
        <f t="shared" ca="1" si="10"/>
        <v>0</v>
      </c>
      <c r="AK22" s="50">
        <f t="shared" ca="1" si="10"/>
        <v>0</v>
      </c>
      <c r="AL22" s="50">
        <f t="shared" ca="1" si="10"/>
        <v>0</v>
      </c>
      <c r="AM22" s="50">
        <f t="shared" ca="1" si="10"/>
        <v>0</v>
      </c>
      <c r="AN22" s="50">
        <f t="shared" ca="1" si="10"/>
        <v>0</v>
      </c>
      <c r="AO22" s="50">
        <f t="shared" ca="1" si="10"/>
        <v>0</v>
      </c>
      <c r="AP22" s="51">
        <f t="shared" ca="1" si="10"/>
        <v>0</v>
      </c>
      <c r="AQ22" s="36">
        <f t="shared" ca="1" si="11"/>
        <v>0</v>
      </c>
      <c r="AR22" s="49" t="str">
        <f t="shared" ca="1" si="12"/>
        <v/>
      </c>
      <c r="AS22" s="50" t="str">
        <f t="shared" ca="1" si="12"/>
        <v/>
      </c>
      <c r="AT22" s="50" t="str">
        <f t="shared" ca="1" si="12"/>
        <v/>
      </c>
      <c r="AU22" s="50" t="str">
        <f t="shared" ca="1" si="12"/>
        <v/>
      </c>
      <c r="AV22" s="50" t="str">
        <f t="shared" ca="1" si="12"/>
        <v/>
      </c>
      <c r="AW22" s="50" t="str">
        <f t="shared" ca="1" si="12"/>
        <v/>
      </c>
      <c r="AX22" s="51" t="str">
        <f t="shared" ca="1" si="12"/>
        <v/>
      </c>
      <c r="AY22" s="52" t="str">
        <f t="shared" ca="1" si="12"/>
        <v/>
      </c>
      <c r="AZ22" s="37">
        <f t="shared" si="13"/>
        <v>10625</v>
      </c>
      <c r="BA22" s="37">
        <f t="shared" si="13"/>
        <v>10119.047619047618</v>
      </c>
      <c r="BB22" s="37">
        <f t="shared" si="13"/>
        <v>9770.1149425287367</v>
      </c>
      <c r="BC22" s="37">
        <f t="shared" si="13"/>
        <v>4473.6842105263158</v>
      </c>
      <c r="BD22" s="37">
        <f t="shared" si="13"/>
        <v>6692.9133858267714</v>
      </c>
      <c r="BE22" s="37">
        <f t="shared" si="13"/>
        <v>3863.6363636363635</v>
      </c>
      <c r="BF22" s="37">
        <f t="shared" si="13"/>
        <v>3526.9709543568465</v>
      </c>
      <c r="BG22" s="38">
        <f t="shared" si="16"/>
        <v>0</v>
      </c>
      <c r="BH22" s="38">
        <f t="shared" si="15"/>
        <v>0</v>
      </c>
      <c r="BI22" s="38">
        <f t="shared" si="15"/>
        <v>0</v>
      </c>
      <c r="BJ22" s="38">
        <f t="shared" si="15"/>
        <v>0</v>
      </c>
      <c r="BK22" s="38">
        <f t="shared" si="15"/>
        <v>0</v>
      </c>
      <c r="BL22" s="38">
        <f t="shared" si="15"/>
        <v>0</v>
      </c>
      <c r="BM22" s="38">
        <f t="shared" si="15"/>
        <v>0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 s="181">
        <v>2.9000000000000001E-2</v>
      </c>
      <c r="F23" s="181">
        <v>5.8999999999999997E-2</v>
      </c>
      <c r="G23" s="181">
        <v>3.5999999999999997E-2</v>
      </c>
      <c r="H23" s="181">
        <v>0.222</v>
      </c>
      <c r="I23" s="181">
        <v>0.219</v>
      </c>
      <c r="J23" s="181">
        <v>0.13900000000000001</v>
      </c>
      <c r="K23" s="181">
        <v>0.113</v>
      </c>
      <c r="L23" s="41">
        <f t="shared" ca="1" si="5"/>
        <v>0</v>
      </c>
      <c r="M23" s="42">
        <f t="shared" si="6"/>
        <v>0</v>
      </c>
      <c r="N23" s="43">
        <f t="shared" si="6"/>
        <v>0</v>
      </c>
      <c r="O23" s="43">
        <f t="shared" si="6"/>
        <v>0</v>
      </c>
      <c r="P23" s="43">
        <f t="shared" si="6"/>
        <v>0</v>
      </c>
      <c r="Q23" s="43">
        <f t="shared" si="6"/>
        <v>0</v>
      </c>
      <c r="R23" s="43">
        <f t="shared" si="6"/>
        <v>0</v>
      </c>
      <c r="S23" s="44">
        <f t="shared" si="6"/>
        <v>0</v>
      </c>
      <c r="T23" s="185">
        <f t="shared" ca="1" si="7"/>
        <v>0</v>
      </c>
      <c r="U23" s="258">
        <v>5100</v>
      </c>
      <c r="V23" s="258">
        <v>5100</v>
      </c>
      <c r="W23" s="258">
        <v>5100</v>
      </c>
      <c r="X23" s="258">
        <v>5100</v>
      </c>
      <c r="Y23" s="258">
        <v>5100</v>
      </c>
      <c r="Z23" s="258">
        <v>5100</v>
      </c>
      <c r="AA23" s="258">
        <v>5100</v>
      </c>
      <c r="AB23" s="184">
        <f t="shared" ca="1" si="8"/>
        <v>0</v>
      </c>
      <c r="AC23" s="50">
        <f t="shared" ca="1" si="8"/>
        <v>0</v>
      </c>
      <c r="AD23" s="50">
        <f t="shared" ca="1" si="8"/>
        <v>0</v>
      </c>
      <c r="AE23" s="50">
        <f t="shared" ca="1" si="8"/>
        <v>0</v>
      </c>
      <c r="AF23" s="50">
        <f t="shared" ca="1" si="8"/>
        <v>0</v>
      </c>
      <c r="AG23" s="50">
        <f t="shared" ca="1" si="8"/>
        <v>0</v>
      </c>
      <c r="AH23" s="51">
        <f t="shared" ca="1" si="8"/>
        <v>0</v>
      </c>
      <c r="AI23" s="35">
        <f t="shared" ca="1" si="9"/>
        <v>0</v>
      </c>
      <c r="AJ23" s="49">
        <f t="shared" ca="1" si="10"/>
        <v>0</v>
      </c>
      <c r="AK23" s="50">
        <f t="shared" ca="1" si="10"/>
        <v>0</v>
      </c>
      <c r="AL23" s="50">
        <f t="shared" ca="1" si="10"/>
        <v>0</v>
      </c>
      <c r="AM23" s="50">
        <f t="shared" ca="1" si="10"/>
        <v>0</v>
      </c>
      <c r="AN23" s="50">
        <f t="shared" ca="1" si="10"/>
        <v>0</v>
      </c>
      <c r="AO23" s="50">
        <f t="shared" ca="1" si="10"/>
        <v>0</v>
      </c>
      <c r="AP23" s="51">
        <f t="shared" ca="1" si="10"/>
        <v>0</v>
      </c>
      <c r="AQ23" s="36">
        <f t="shared" ca="1" si="11"/>
        <v>0</v>
      </c>
      <c r="AR23" s="49" t="str">
        <f t="shared" ca="1" si="12"/>
        <v/>
      </c>
      <c r="AS23" s="50" t="str">
        <f t="shared" ca="1" si="12"/>
        <v/>
      </c>
      <c r="AT23" s="50" t="str">
        <f t="shared" ca="1" si="12"/>
        <v/>
      </c>
      <c r="AU23" s="50" t="str">
        <f t="shared" ca="1" si="12"/>
        <v/>
      </c>
      <c r="AV23" s="50" t="str">
        <f t="shared" ca="1" si="12"/>
        <v/>
      </c>
      <c r="AW23" s="50" t="str">
        <f t="shared" ca="1" si="12"/>
        <v/>
      </c>
      <c r="AX23" s="51" t="str">
        <f t="shared" ca="1" si="12"/>
        <v/>
      </c>
      <c r="AY23" s="52" t="str">
        <f t="shared" ca="1" si="12"/>
        <v/>
      </c>
      <c r="AZ23" s="37">
        <f t="shared" si="13"/>
        <v>29310.344827586207</v>
      </c>
      <c r="BA23" s="37">
        <f t="shared" si="13"/>
        <v>14406.77966101695</v>
      </c>
      <c r="BB23" s="37">
        <f t="shared" si="13"/>
        <v>23611.111111111113</v>
      </c>
      <c r="BC23" s="37">
        <f t="shared" si="13"/>
        <v>3828.8288288288286</v>
      </c>
      <c r="BD23" s="37">
        <f t="shared" si="13"/>
        <v>3881.2785388127854</v>
      </c>
      <c r="BE23" s="37">
        <f t="shared" si="13"/>
        <v>6115.1079136690641</v>
      </c>
      <c r="BF23" s="37">
        <f t="shared" si="13"/>
        <v>7522.1238938053093</v>
      </c>
      <c r="BG23" s="38">
        <f t="shared" si="16"/>
        <v>0</v>
      </c>
      <c r="BH23" s="38">
        <f t="shared" si="15"/>
        <v>0</v>
      </c>
      <c r="BI23" s="38">
        <f t="shared" si="15"/>
        <v>0</v>
      </c>
      <c r="BJ23" s="38">
        <f t="shared" si="15"/>
        <v>0</v>
      </c>
      <c r="BK23" s="38">
        <f t="shared" si="15"/>
        <v>0</v>
      </c>
      <c r="BL23" s="38">
        <f t="shared" si="15"/>
        <v>0</v>
      </c>
      <c r="BM23" s="38">
        <f t="shared" si="15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 s="181">
        <v>9.0999999999999998E-2</v>
      </c>
      <c r="F24" s="181">
        <v>0.129</v>
      </c>
      <c r="G24" s="181">
        <v>0.14799999999999999</v>
      </c>
      <c r="H24" s="181">
        <v>0.253</v>
      </c>
      <c r="I24" s="181">
        <v>0.14599999999999999</v>
      </c>
      <c r="J24" s="181">
        <v>0.23</v>
      </c>
      <c r="K24" s="181">
        <v>0.188</v>
      </c>
      <c r="L24" s="41">
        <f t="shared" ca="1" si="5"/>
        <v>0</v>
      </c>
      <c r="M24" s="42">
        <f t="shared" si="6"/>
        <v>0</v>
      </c>
      <c r="N24" s="43">
        <f t="shared" si="6"/>
        <v>0</v>
      </c>
      <c r="O24" s="43">
        <f t="shared" si="6"/>
        <v>0</v>
      </c>
      <c r="P24" s="43">
        <f t="shared" si="6"/>
        <v>0</v>
      </c>
      <c r="Q24" s="43">
        <f t="shared" si="6"/>
        <v>0</v>
      </c>
      <c r="R24" s="43">
        <f t="shared" si="6"/>
        <v>0</v>
      </c>
      <c r="S24" s="44">
        <f t="shared" si="6"/>
        <v>0</v>
      </c>
      <c r="T24" s="185">
        <f t="shared" ca="1" si="7"/>
        <v>0</v>
      </c>
      <c r="U24" s="258">
        <v>6800</v>
      </c>
      <c r="V24" s="258">
        <v>6800</v>
      </c>
      <c r="W24" s="258">
        <v>6800</v>
      </c>
      <c r="X24" s="258">
        <v>6800</v>
      </c>
      <c r="Y24" s="258">
        <v>6800</v>
      </c>
      <c r="Z24" s="258">
        <v>6800</v>
      </c>
      <c r="AA24" s="258">
        <v>6800</v>
      </c>
      <c r="AB24" s="184">
        <f t="shared" ca="1" si="8"/>
        <v>0</v>
      </c>
      <c r="AC24" s="50">
        <f t="shared" ca="1" si="8"/>
        <v>0</v>
      </c>
      <c r="AD24" s="50">
        <f t="shared" ca="1" si="8"/>
        <v>0</v>
      </c>
      <c r="AE24" s="50">
        <f t="shared" ca="1" si="8"/>
        <v>0</v>
      </c>
      <c r="AF24" s="50">
        <f t="shared" ca="1" si="8"/>
        <v>0</v>
      </c>
      <c r="AG24" s="50">
        <f t="shared" ca="1" si="8"/>
        <v>0</v>
      </c>
      <c r="AH24" s="51">
        <f t="shared" ca="1" si="8"/>
        <v>0</v>
      </c>
      <c r="AI24" s="35">
        <f t="shared" ca="1" si="9"/>
        <v>0</v>
      </c>
      <c r="AJ24" s="49">
        <f t="shared" ca="1" si="10"/>
        <v>0</v>
      </c>
      <c r="AK24" s="50">
        <f t="shared" ca="1" si="10"/>
        <v>0</v>
      </c>
      <c r="AL24" s="50">
        <f t="shared" ca="1" si="10"/>
        <v>0</v>
      </c>
      <c r="AM24" s="50">
        <f t="shared" ca="1" si="10"/>
        <v>0</v>
      </c>
      <c r="AN24" s="50">
        <f t="shared" ca="1" si="10"/>
        <v>0</v>
      </c>
      <c r="AO24" s="50">
        <f t="shared" ca="1" si="10"/>
        <v>0</v>
      </c>
      <c r="AP24" s="51">
        <f t="shared" ca="1" si="10"/>
        <v>0</v>
      </c>
      <c r="AQ24" s="36">
        <f t="shared" ca="1" si="11"/>
        <v>0</v>
      </c>
      <c r="AR24" s="49" t="str">
        <f t="shared" ca="1" si="12"/>
        <v/>
      </c>
      <c r="AS24" s="50" t="str">
        <f t="shared" ca="1" si="12"/>
        <v/>
      </c>
      <c r="AT24" s="50" t="str">
        <f t="shared" ca="1" si="12"/>
        <v/>
      </c>
      <c r="AU24" s="50" t="str">
        <f t="shared" ca="1" si="12"/>
        <v/>
      </c>
      <c r="AV24" s="50" t="str">
        <f t="shared" ca="1" si="12"/>
        <v/>
      </c>
      <c r="AW24" s="50" t="str">
        <f t="shared" ca="1" si="12"/>
        <v/>
      </c>
      <c r="AX24" s="51" t="str">
        <f t="shared" ca="1" si="12"/>
        <v/>
      </c>
      <c r="AY24" s="52" t="str">
        <f t="shared" ca="1" si="12"/>
        <v/>
      </c>
      <c r="AZ24" s="37">
        <f t="shared" si="13"/>
        <v>12454.212454212453</v>
      </c>
      <c r="BA24" s="37">
        <f t="shared" si="13"/>
        <v>8785.5297157622736</v>
      </c>
      <c r="BB24" s="37">
        <f t="shared" si="13"/>
        <v>7657.6576576576572</v>
      </c>
      <c r="BC24" s="37">
        <f t="shared" si="13"/>
        <v>4479.578392621871</v>
      </c>
      <c r="BD24" s="37">
        <f t="shared" si="13"/>
        <v>7762.5570776255709</v>
      </c>
      <c r="BE24" s="37">
        <f t="shared" si="13"/>
        <v>4927.5362318840571</v>
      </c>
      <c r="BF24" s="37">
        <f t="shared" si="13"/>
        <v>6028.3687943262403</v>
      </c>
      <c r="BG24" s="38">
        <f t="shared" si="16"/>
        <v>0</v>
      </c>
      <c r="BH24" s="38">
        <f t="shared" si="15"/>
        <v>0</v>
      </c>
      <c r="BI24" s="38">
        <f t="shared" si="15"/>
        <v>0</v>
      </c>
      <c r="BJ24" s="38">
        <f t="shared" si="15"/>
        <v>0</v>
      </c>
      <c r="BK24" s="38">
        <f t="shared" si="15"/>
        <v>0</v>
      </c>
      <c r="BL24" s="38">
        <f t="shared" si="15"/>
        <v>0</v>
      </c>
      <c r="BM24" s="38">
        <f t="shared" si="15"/>
        <v>0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1">
        <v>9.7000000000000003E-2</v>
      </c>
      <c r="F25" s="181">
        <v>0.12</v>
      </c>
      <c r="G25" s="181">
        <v>0.123</v>
      </c>
      <c r="H25" s="181">
        <v>5.5E-2</v>
      </c>
      <c r="I25" s="181">
        <v>7.8E-2</v>
      </c>
      <c r="J25" s="181">
        <v>0.125</v>
      </c>
      <c r="K25" s="181">
        <v>0.23899999999999999</v>
      </c>
      <c r="L25" s="41">
        <f t="shared" ca="1" si="5"/>
        <v>0</v>
      </c>
      <c r="M25" s="42">
        <f t="shared" si="6"/>
        <v>0</v>
      </c>
      <c r="N25" s="43">
        <f t="shared" si="6"/>
        <v>0</v>
      </c>
      <c r="O25" s="43">
        <f t="shared" si="6"/>
        <v>0</v>
      </c>
      <c r="P25" s="43">
        <f t="shared" si="6"/>
        <v>0</v>
      </c>
      <c r="Q25" s="43">
        <f t="shared" si="6"/>
        <v>0</v>
      </c>
      <c r="R25" s="43">
        <f t="shared" si="6"/>
        <v>0</v>
      </c>
      <c r="S25" s="44">
        <f t="shared" si="6"/>
        <v>0</v>
      </c>
      <c r="T25" s="185">
        <f t="shared" ca="1" si="7"/>
        <v>0</v>
      </c>
      <c r="U25" s="258">
        <v>6800</v>
      </c>
      <c r="V25" s="258">
        <v>6800</v>
      </c>
      <c r="W25" s="258">
        <v>6800</v>
      </c>
      <c r="X25" s="258">
        <v>6800</v>
      </c>
      <c r="Y25" s="258">
        <v>6800</v>
      </c>
      <c r="Z25" s="258">
        <v>6800</v>
      </c>
      <c r="AA25" s="258">
        <v>6800</v>
      </c>
      <c r="AB25" s="184">
        <f t="shared" ca="1" si="8"/>
        <v>0</v>
      </c>
      <c r="AC25" s="50">
        <f t="shared" ca="1" si="8"/>
        <v>0</v>
      </c>
      <c r="AD25" s="50">
        <f t="shared" ca="1" si="8"/>
        <v>0</v>
      </c>
      <c r="AE25" s="50">
        <f t="shared" ca="1" si="8"/>
        <v>0</v>
      </c>
      <c r="AF25" s="50">
        <f t="shared" ca="1" si="8"/>
        <v>0</v>
      </c>
      <c r="AG25" s="50">
        <f t="shared" ca="1" si="8"/>
        <v>0</v>
      </c>
      <c r="AH25" s="51">
        <f t="shared" ca="1" si="8"/>
        <v>0</v>
      </c>
      <c r="AI25" s="35">
        <f t="shared" ca="1" si="9"/>
        <v>0</v>
      </c>
      <c r="AJ25" s="49">
        <f t="shared" ca="1" si="10"/>
        <v>0</v>
      </c>
      <c r="AK25" s="50">
        <f t="shared" ca="1" si="10"/>
        <v>0</v>
      </c>
      <c r="AL25" s="50">
        <f t="shared" ca="1" si="10"/>
        <v>0</v>
      </c>
      <c r="AM25" s="50">
        <f t="shared" ca="1" si="10"/>
        <v>0</v>
      </c>
      <c r="AN25" s="50">
        <f t="shared" ca="1" si="10"/>
        <v>0</v>
      </c>
      <c r="AO25" s="50">
        <f t="shared" ca="1" si="10"/>
        <v>0</v>
      </c>
      <c r="AP25" s="51">
        <f t="shared" ca="1" si="10"/>
        <v>0</v>
      </c>
      <c r="AQ25" s="36">
        <f t="shared" ca="1" si="11"/>
        <v>0</v>
      </c>
      <c r="AR25" s="49" t="str">
        <f t="shared" ca="1" si="12"/>
        <v/>
      </c>
      <c r="AS25" s="50" t="str">
        <f t="shared" ca="1" si="12"/>
        <v/>
      </c>
      <c r="AT25" s="50" t="str">
        <f t="shared" ca="1" si="12"/>
        <v/>
      </c>
      <c r="AU25" s="50" t="str">
        <f t="shared" ca="1" si="12"/>
        <v/>
      </c>
      <c r="AV25" s="50" t="str">
        <f t="shared" ca="1" si="12"/>
        <v/>
      </c>
      <c r="AW25" s="50" t="str">
        <f t="shared" ca="1" si="12"/>
        <v/>
      </c>
      <c r="AX25" s="51" t="str">
        <f t="shared" ca="1" si="12"/>
        <v/>
      </c>
      <c r="AY25" s="52" t="str">
        <f t="shared" ca="1" si="12"/>
        <v/>
      </c>
      <c r="AZ25" s="37">
        <f t="shared" si="13"/>
        <v>11683.848797250857</v>
      </c>
      <c r="BA25" s="37">
        <f t="shared" si="13"/>
        <v>9444.4444444444434</v>
      </c>
      <c r="BB25" s="37">
        <f t="shared" si="13"/>
        <v>9214.0921409214079</v>
      </c>
      <c r="BC25" s="37">
        <f t="shared" si="13"/>
        <v>20606.060606060604</v>
      </c>
      <c r="BD25" s="37">
        <f t="shared" si="13"/>
        <v>14529.914529914529</v>
      </c>
      <c r="BE25" s="37">
        <f t="shared" si="13"/>
        <v>9066.6666666666661</v>
      </c>
      <c r="BF25" s="37">
        <f t="shared" si="13"/>
        <v>4741.980474198047</v>
      </c>
      <c r="BG25" s="38">
        <f t="shared" si="16"/>
        <v>0</v>
      </c>
      <c r="BH25" s="38">
        <f t="shared" si="15"/>
        <v>0</v>
      </c>
      <c r="BI25" s="38">
        <f t="shared" si="15"/>
        <v>0</v>
      </c>
      <c r="BJ25" s="38">
        <f t="shared" si="15"/>
        <v>0</v>
      </c>
      <c r="BK25" s="38">
        <f t="shared" si="15"/>
        <v>0</v>
      </c>
      <c r="BL25" s="38">
        <f t="shared" si="15"/>
        <v>0</v>
      </c>
      <c r="BM25" s="38">
        <f t="shared" si="15"/>
        <v>0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 s="181">
        <v>0.14899999999999999</v>
      </c>
      <c r="F26" s="181">
        <v>0.122</v>
      </c>
      <c r="G26" s="181">
        <v>0.157</v>
      </c>
      <c r="H26" s="181">
        <v>9.4E-2</v>
      </c>
      <c r="I26" s="181">
        <v>0.109</v>
      </c>
      <c r="J26" s="181">
        <v>7.6999999999999999E-2</v>
      </c>
      <c r="K26" s="181">
        <v>0.13700000000000001</v>
      </c>
      <c r="L26" s="41">
        <f t="shared" ca="1" si="5"/>
        <v>0</v>
      </c>
      <c r="M26" s="42">
        <f t="shared" si="6"/>
        <v>0</v>
      </c>
      <c r="N26" s="43">
        <f t="shared" si="6"/>
        <v>0</v>
      </c>
      <c r="O26" s="43">
        <f t="shared" si="6"/>
        <v>0</v>
      </c>
      <c r="P26" s="43">
        <f t="shared" si="6"/>
        <v>0</v>
      </c>
      <c r="Q26" s="43">
        <f t="shared" si="6"/>
        <v>0</v>
      </c>
      <c r="R26" s="43">
        <f t="shared" si="6"/>
        <v>0</v>
      </c>
      <c r="S26" s="44">
        <f t="shared" si="6"/>
        <v>0</v>
      </c>
      <c r="T26" s="185">
        <f t="shared" ca="1" si="7"/>
        <v>0</v>
      </c>
      <c r="U26" s="258">
        <v>10625</v>
      </c>
      <c r="V26" s="258">
        <v>10625</v>
      </c>
      <c r="W26" s="258">
        <v>10625</v>
      </c>
      <c r="X26" s="258">
        <v>10625</v>
      </c>
      <c r="Y26" s="258">
        <v>10625</v>
      </c>
      <c r="Z26" s="258">
        <v>10625</v>
      </c>
      <c r="AA26" s="258">
        <v>10625</v>
      </c>
      <c r="AB26" s="184">
        <f t="shared" ca="1" si="8"/>
        <v>0</v>
      </c>
      <c r="AC26" s="50">
        <f t="shared" ca="1" si="8"/>
        <v>0</v>
      </c>
      <c r="AD26" s="50">
        <f t="shared" ca="1" si="8"/>
        <v>0</v>
      </c>
      <c r="AE26" s="50">
        <f t="shared" ca="1" si="8"/>
        <v>0</v>
      </c>
      <c r="AF26" s="50">
        <f t="shared" ca="1" si="8"/>
        <v>0</v>
      </c>
      <c r="AG26" s="50">
        <f t="shared" ca="1" si="8"/>
        <v>0</v>
      </c>
      <c r="AH26" s="51">
        <f t="shared" ca="1" si="8"/>
        <v>0</v>
      </c>
      <c r="AI26" s="35">
        <f t="shared" ca="1" si="9"/>
        <v>0</v>
      </c>
      <c r="AJ26" s="49">
        <f t="shared" ca="1" si="10"/>
        <v>0</v>
      </c>
      <c r="AK26" s="50">
        <f t="shared" ca="1" si="10"/>
        <v>0</v>
      </c>
      <c r="AL26" s="50">
        <f t="shared" ca="1" si="10"/>
        <v>0</v>
      </c>
      <c r="AM26" s="50">
        <f t="shared" ca="1" si="10"/>
        <v>0</v>
      </c>
      <c r="AN26" s="50">
        <f t="shared" ca="1" si="10"/>
        <v>0</v>
      </c>
      <c r="AO26" s="50">
        <f t="shared" ca="1" si="10"/>
        <v>0</v>
      </c>
      <c r="AP26" s="51">
        <f t="shared" ca="1" si="10"/>
        <v>0</v>
      </c>
      <c r="AQ26" s="36">
        <f t="shared" ca="1" si="11"/>
        <v>0</v>
      </c>
      <c r="AR26" s="49" t="str">
        <f t="shared" ca="1" si="12"/>
        <v/>
      </c>
      <c r="AS26" s="50" t="str">
        <f t="shared" ca="1" si="12"/>
        <v/>
      </c>
      <c r="AT26" s="50" t="str">
        <f t="shared" ca="1" si="12"/>
        <v/>
      </c>
      <c r="AU26" s="50" t="str">
        <f t="shared" ca="1" si="12"/>
        <v/>
      </c>
      <c r="AV26" s="50" t="str">
        <f t="shared" ca="1" si="12"/>
        <v/>
      </c>
      <c r="AW26" s="50" t="str">
        <f t="shared" ca="1" si="12"/>
        <v/>
      </c>
      <c r="AX26" s="51" t="str">
        <f t="shared" ca="1" si="12"/>
        <v/>
      </c>
      <c r="AY26" s="52" t="str">
        <f t="shared" ca="1" si="12"/>
        <v/>
      </c>
      <c r="AZ26" s="37">
        <f t="shared" si="13"/>
        <v>11884.787472035794</v>
      </c>
      <c r="BA26" s="37">
        <f t="shared" si="13"/>
        <v>14515.027322404372</v>
      </c>
      <c r="BB26" s="37">
        <f t="shared" si="13"/>
        <v>11279.193205944797</v>
      </c>
      <c r="BC26" s="37">
        <f t="shared" si="13"/>
        <v>18838.652482269503</v>
      </c>
      <c r="BD26" s="37">
        <f t="shared" si="13"/>
        <v>16246.17737003058</v>
      </c>
      <c r="BE26" s="37">
        <f t="shared" si="13"/>
        <v>22997.835497835498</v>
      </c>
      <c r="BF26" s="37">
        <f t="shared" si="13"/>
        <v>12925.790754257907</v>
      </c>
      <c r="BG26" s="38">
        <f t="shared" si="16"/>
        <v>0</v>
      </c>
      <c r="BH26" s="38">
        <f t="shared" si="15"/>
        <v>0</v>
      </c>
      <c r="BI26" s="38">
        <f t="shared" si="15"/>
        <v>0</v>
      </c>
      <c r="BJ26" s="38">
        <f t="shared" si="15"/>
        <v>0</v>
      </c>
      <c r="BK26" s="38">
        <f t="shared" si="15"/>
        <v>0</v>
      </c>
      <c r="BL26" s="38">
        <f t="shared" si="15"/>
        <v>0</v>
      </c>
      <c r="BM26" s="38">
        <f t="shared" si="15"/>
        <v>0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 s="181">
        <v>0.115</v>
      </c>
      <c r="F27" s="181">
        <v>0.21099999999999999</v>
      </c>
      <c r="G27" s="181">
        <v>0.14099999999999999</v>
      </c>
      <c r="H27" s="181">
        <v>6.7000000000000004E-2</v>
      </c>
      <c r="I27" s="181">
        <v>0.106</v>
      </c>
      <c r="J27" s="181">
        <v>9.2999999999999999E-2</v>
      </c>
      <c r="K27" s="181">
        <v>0.218</v>
      </c>
      <c r="L27" s="41">
        <f t="shared" ca="1" si="5"/>
        <v>90</v>
      </c>
      <c r="M27" s="42">
        <f t="shared" si="6"/>
        <v>3</v>
      </c>
      <c r="N27" s="43">
        <f t="shared" si="6"/>
        <v>0</v>
      </c>
      <c r="O27" s="43">
        <f t="shared" si="6"/>
        <v>0</v>
      </c>
      <c r="P27" s="43">
        <f t="shared" si="6"/>
        <v>0</v>
      </c>
      <c r="Q27" s="43">
        <f t="shared" si="6"/>
        <v>0</v>
      </c>
      <c r="R27" s="43">
        <f t="shared" si="6"/>
        <v>0</v>
      </c>
      <c r="S27" s="44">
        <f t="shared" si="6"/>
        <v>0</v>
      </c>
      <c r="T27" s="185">
        <f t="shared" ca="1" si="7"/>
        <v>15</v>
      </c>
      <c r="U27" s="258">
        <v>10625</v>
      </c>
      <c r="V27" s="258">
        <v>10625</v>
      </c>
      <c r="W27" s="258">
        <v>10625</v>
      </c>
      <c r="X27" s="258">
        <v>10625</v>
      </c>
      <c r="Y27" s="258">
        <v>10625</v>
      </c>
      <c r="Z27" s="258">
        <v>10625</v>
      </c>
      <c r="AA27" s="258">
        <v>10625</v>
      </c>
      <c r="AB27" s="184">
        <f t="shared" ca="1" si="8"/>
        <v>159375</v>
      </c>
      <c r="AC27" s="50">
        <f t="shared" ca="1" si="8"/>
        <v>0</v>
      </c>
      <c r="AD27" s="50">
        <f t="shared" ca="1" si="8"/>
        <v>0</v>
      </c>
      <c r="AE27" s="50">
        <f t="shared" ca="1" si="8"/>
        <v>0</v>
      </c>
      <c r="AF27" s="50">
        <f t="shared" ca="1" si="8"/>
        <v>0</v>
      </c>
      <c r="AG27" s="50">
        <f t="shared" ca="1" si="8"/>
        <v>0</v>
      </c>
      <c r="AH27" s="51">
        <f t="shared" ca="1" si="8"/>
        <v>0</v>
      </c>
      <c r="AI27" s="35">
        <f t="shared" ca="1" si="9"/>
        <v>159375</v>
      </c>
      <c r="AJ27" s="49">
        <f t="shared" ca="1" si="10"/>
        <v>10.35</v>
      </c>
      <c r="AK27" s="50">
        <f t="shared" ca="1" si="10"/>
        <v>0</v>
      </c>
      <c r="AL27" s="50">
        <f t="shared" ca="1" si="10"/>
        <v>0</v>
      </c>
      <c r="AM27" s="50">
        <f t="shared" ca="1" si="10"/>
        <v>0</v>
      </c>
      <c r="AN27" s="50">
        <f t="shared" ca="1" si="10"/>
        <v>0</v>
      </c>
      <c r="AO27" s="50">
        <f t="shared" ca="1" si="10"/>
        <v>0</v>
      </c>
      <c r="AP27" s="51">
        <f t="shared" ca="1" si="10"/>
        <v>0</v>
      </c>
      <c r="AQ27" s="36">
        <f t="shared" ca="1" si="11"/>
        <v>10.35</v>
      </c>
      <c r="AR27" s="49">
        <f t="shared" ca="1" si="12"/>
        <v>15398.550724637682</v>
      </c>
      <c r="AS27" s="50" t="str">
        <f t="shared" ca="1" si="12"/>
        <v/>
      </c>
      <c r="AT27" s="50" t="str">
        <f t="shared" ca="1" si="12"/>
        <v/>
      </c>
      <c r="AU27" s="50" t="str">
        <f t="shared" ca="1" si="12"/>
        <v/>
      </c>
      <c r="AV27" s="50" t="str">
        <f t="shared" ca="1" si="12"/>
        <v/>
      </c>
      <c r="AW27" s="50" t="str">
        <f t="shared" ca="1" si="12"/>
        <v/>
      </c>
      <c r="AX27" s="51" t="str">
        <f t="shared" ca="1" si="12"/>
        <v/>
      </c>
      <c r="AY27" s="52">
        <f t="shared" ca="1" si="12"/>
        <v>15398.550724637682</v>
      </c>
      <c r="AZ27" s="37">
        <f t="shared" si="13"/>
        <v>15398.55072463768</v>
      </c>
      <c r="BA27" s="37">
        <f t="shared" si="13"/>
        <v>8392.5750394944698</v>
      </c>
      <c r="BB27" s="37">
        <f t="shared" si="13"/>
        <v>12559.101654846336</v>
      </c>
      <c r="BC27" s="37">
        <f t="shared" si="13"/>
        <v>26430.348258706465</v>
      </c>
      <c r="BD27" s="37">
        <f t="shared" si="13"/>
        <v>16705.974842767297</v>
      </c>
      <c r="BE27" s="37">
        <f t="shared" si="13"/>
        <v>19041.218637992832</v>
      </c>
      <c r="BF27" s="37">
        <f t="shared" si="13"/>
        <v>8123.0886850152901</v>
      </c>
      <c r="BG27" s="38">
        <v>3</v>
      </c>
      <c r="BH27" s="38">
        <f t="shared" si="15"/>
        <v>0</v>
      </c>
      <c r="BI27" s="38">
        <f t="shared" si="15"/>
        <v>0</v>
      </c>
      <c r="BJ27" s="38">
        <f t="shared" si="15"/>
        <v>0</v>
      </c>
      <c r="BK27" s="38">
        <f t="shared" si="15"/>
        <v>0</v>
      </c>
      <c r="BL27" s="38">
        <f t="shared" si="15"/>
        <v>0</v>
      </c>
      <c r="BM27" s="38">
        <f t="shared" si="15"/>
        <v>0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1">
        <v>0.187</v>
      </c>
      <c r="F28" s="181">
        <v>0.245</v>
      </c>
      <c r="G28" s="181">
        <v>0.20200000000000001</v>
      </c>
      <c r="H28" s="181">
        <v>0.10299999999999999</v>
      </c>
      <c r="I28" s="181">
        <v>0.254</v>
      </c>
      <c r="J28" s="181">
        <v>0.26100000000000001</v>
      </c>
      <c r="K28" s="181">
        <v>0.182</v>
      </c>
      <c r="L28" s="41">
        <f t="shared" ca="1" si="5"/>
        <v>0</v>
      </c>
      <c r="M28" s="42">
        <f t="shared" si="6"/>
        <v>0</v>
      </c>
      <c r="N28" s="43">
        <f t="shared" si="6"/>
        <v>0</v>
      </c>
      <c r="O28" s="43">
        <f t="shared" si="6"/>
        <v>0</v>
      </c>
      <c r="P28" s="43">
        <f t="shared" si="6"/>
        <v>0</v>
      </c>
      <c r="Q28" s="43">
        <f t="shared" si="6"/>
        <v>0</v>
      </c>
      <c r="R28" s="43">
        <f t="shared" si="6"/>
        <v>0</v>
      </c>
      <c r="S28" s="44">
        <f t="shared" si="6"/>
        <v>0</v>
      </c>
      <c r="T28" s="185">
        <f t="shared" ca="1" si="7"/>
        <v>0</v>
      </c>
      <c r="U28" s="258">
        <v>10625</v>
      </c>
      <c r="V28" s="258">
        <v>10625</v>
      </c>
      <c r="W28" s="258">
        <v>10625</v>
      </c>
      <c r="X28" s="258">
        <v>10625</v>
      </c>
      <c r="Y28" s="258">
        <v>10625</v>
      </c>
      <c r="Z28" s="258">
        <v>10625</v>
      </c>
      <c r="AA28" s="258">
        <v>10625</v>
      </c>
      <c r="AB28" s="184">
        <f t="shared" ca="1" si="8"/>
        <v>0</v>
      </c>
      <c r="AC28" s="50">
        <f t="shared" ca="1" si="8"/>
        <v>0</v>
      </c>
      <c r="AD28" s="50">
        <f t="shared" ca="1" si="8"/>
        <v>0</v>
      </c>
      <c r="AE28" s="50">
        <f t="shared" ca="1" si="8"/>
        <v>0</v>
      </c>
      <c r="AF28" s="50">
        <f t="shared" ca="1" si="8"/>
        <v>0</v>
      </c>
      <c r="AG28" s="50">
        <f t="shared" ca="1" si="8"/>
        <v>0</v>
      </c>
      <c r="AH28" s="51">
        <f t="shared" ca="1" si="8"/>
        <v>0</v>
      </c>
      <c r="AI28" s="35">
        <f t="shared" ca="1" si="9"/>
        <v>0</v>
      </c>
      <c r="AJ28" s="49">
        <f t="shared" ca="1" si="10"/>
        <v>0</v>
      </c>
      <c r="AK28" s="50">
        <f t="shared" ca="1" si="10"/>
        <v>0</v>
      </c>
      <c r="AL28" s="50">
        <f t="shared" ca="1" si="10"/>
        <v>0</v>
      </c>
      <c r="AM28" s="50">
        <f t="shared" ca="1" si="10"/>
        <v>0</v>
      </c>
      <c r="AN28" s="50">
        <f t="shared" ca="1" si="10"/>
        <v>0</v>
      </c>
      <c r="AO28" s="50">
        <f t="shared" ca="1" si="10"/>
        <v>0</v>
      </c>
      <c r="AP28" s="51">
        <f t="shared" ca="1" si="10"/>
        <v>0</v>
      </c>
      <c r="AQ28" s="36">
        <f t="shared" ca="1" si="11"/>
        <v>0</v>
      </c>
      <c r="AR28" s="49" t="str">
        <f t="shared" ca="1" si="12"/>
        <v/>
      </c>
      <c r="AS28" s="50" t="str">
        <f t="shared" ca="1" si="12"/>
        <v/>
      </c>
      <c r="AT28" s="50" t="str">
        <f t="shared" ca="1" si="12"/>
        <v/>
      </c>
      <c r="AU28" s="50" t="str">
        <f t="shared" ca="1" si="12"/>
        <v/>
      </c>
      <c r="AV28" s="50" t="str">
        <f t="shared" ca="1" si="12"/>
        <v/>
      </c>
      <c r="AW28" s="50" t="str">
        <f t="shared" ca="1" si="12"/>
        <v/>
      </c>
      <c r="AX28" s="51" t="str">
        <f t="shared" ca="1" si="12"/>
        <v/>
      </c>
      <c r="AY28" s="52" t="str">
        <f t="shared" ca="1" si="12"/>
        <v/>
      </c>
      <c r="AZ28" s="37">
        <f t="shared" si="13"/>
        <v>9469.69696969697</v>
      </c>
      <c r="BA28" s="37">
        <f t="shared" si="13"/>
        <v>7227.8911564625851</v>
      </c>
      <c r="BB28" s="37">
        <f t="shared" si="13"/>
        <v>8766.5016501650152</v>
      </c>
      <c r="BC28" s="37">
        <f t="shared" si="13"/>
        <v>17192.556634304208</v>
      </c>
      <c r="BD28" s="37">
        <f t="shared" si="13"/>
        <v>6971.7847769028867</v>
      </c>
      <c r="BE28" s="37">
        <f t="shared" si="13"/>
        <v>6784.8020434227328</v>
      </c>
      <c r="BF28" s="37">
        <f t="shared" si="13"/>
        <v>9729.8534798534802</v>
      </c>
      <c r="BG28" s="38">
        <f t="shared" si="16"/>
        <v>0</v>
      </c>
      <c r="BH28" s="38">
        <f t="shared" si="15"/>
        <v>0</v>
      </c>
      <c r="BI28" s="38">
        <f t="shared" si="15"/>
        <v>0</v>
      </c>
      <c r="BJ28" s="38">
        <f t="shared" si="15"/>
        <v>0</v>
      </c>
      <c r="BK28" s="38">
        <v>0</v>
      </c>
      <c r="BL28" s="38">
        <f t="shared" si="15"/>
        <v>0</v>
      </c>
      <c r="BM28" s="38">
        <f t="shared" si="15"/>
        <v>0</v>
      </c>
    </row>
    <row r="29" spans="1:65" ht="15" thickBot="1">
      <c r="B29" s="3" t="s">
        <v>49</v>
      </c>
      <c r="C29" s="54">
        <v>0.95833333333333337</v>
      </c>
      <c r="D29" s="55">
        <v>0</v>
      </c>
      <c r="E29" s="181">
        <v>0.16300000000000001</v>
      </c>
      <c r="F29" s="181">
        <v>0.35699999999999998</v>
      </c>
      <c r="G29" s="181">
        <v>0.158</v>
      </c>
      <c r="H29" s="181">
        <v>0.08</v>
      </c>
      <c r="I29" s="181">
        <v>0.17799999999999999</v>
      </c>
      <c r="J29" s="181">
        <v>0.14599999999999999</v>
      </c>
      <c r="K29" s="181">
        <v>0.13200000000000001</v>
      </c>
      <c r="L29" s="56">
        <f t="shared" ca="1" si="5"/>
        <v>0</v>
      </c>
      <c r="M29" s="57">
        <f t="shared" si="6"/>
        <v>0</v>
      </c>
      <c r="N29" s="58">
        <f t="shared" si="6"/>
        <v>0</v>
      </c>
      <c r="O29" s="58">
        <f t="shared" si="6"/>
        <v>0</v>
      </c>
      <c r="P29" s="58">
        <f t="shared" si="6"/>
        <v>0</v>
      </c>
      <c r="Q29" s="58">
        <f t="shared" si="6"/>
        <v>0</v>
      </c>
      <c r="R29" s="58">
        <f t="shared" si="6"/>
        <v>0</v>
      </c>
      <c r="S29" s="59">
        <f t="shared" si="6"/>
        <v>0</v>
      </c>
      <c r="T29" s="183">
        <f t="shared" ca="1" si="7"/>
        <v>0</v>
      </c>
      <c r="U29" s="259">
        <v>8500</v>
      </c>
      <c r="V29" s="259">
        <v>8500</v>
      </c>
      <c r="W29" s="259">
        <v>8500</v>
      </c>
      <c r="X29" s="259">
        <v>8500</v>
      </c>
      <c r="Y29" s="259">
        <v>8500</v>
      </c>
      <c r="Z29" s="259">
        <v>8500</v>
      </c>
      <c r="AA29" s="259">
        <v>8500</v>
      </c>
      <c r="AB29" s="182">
        <f t="shared" ca="1" si="8"/>
        <v>0</v>
      </c>
      <c r="AC29" s="65">
        <f t="shared" ca="1" si="8"/>
        <v>0</v>
      </c>
      <c r="AD29" s="65">
        <f t="shared" ca="1" si="8"/>
        <v>0</v>
      </c>
      <c r="AE29" s="65">
        <f t="shared" ca="1" si="8"/>
        <v>0</v>
      </c>
      <c r="AF29" s="65">
        <f t="shared" ca="1" si="8"/>
        <v>0</v>
      </c>
      <c r="AG29" s="65">
        <f t="shared" ca="1" si="8"/>
        <v>0</v>
      </c>
      <c r="AH29" s="66">
        <f t="shared" ca="1" si="8"/>
        <v>0</v>
      </c>
      <c r="AI29" s="35">
        <f t="shared" ca="1" si="9"/>
        <v>0</v>
      </c>
      <c r="AJ29" s="64">
        <f t="shared" ca="1" si="10"/>
        <v>0</v>
      </c>
      <c r="AK29" s="65">
        <f t="shared" ca="1" si="10"/>
        <v>0</v>
      </c>
      <c r="AL29" s="65">
        <f t="shared" ca="1" si="10"/>
        <v>0</v>
      </c>
      <c r="AM29" s="65">
        <f t="shared" ca="1" si="10"/>
        <v>0</v>
      </c>
      <c r="AN29" s="65">
        <f t="shared" ca="1" si="10"/>
        <v>0</v>
      </c>
      <c r="AO29" s="65">
        <f t="shared" ca="1" si="10"/>
        <v>0</v>
      </c>
      <c r="AP29" s="66">
        <f t="shared" ca="1" si="10"/>
        <v>0</v>
      </c>
      <c r="AQ29" s="36">
        <f t="shared" ca="1" si="11"/>
        <v>0</v>
      </c>
      <c r="AR29" s="64" t="str">
        <f t="shared" ca="1" si="12"/>
        <v/>
      </c>
      <c r="AS29" s="65" t="str">
        <f t="shared" ca="1" si="12"/>
        <v/>
      </c>
      <c r="AT29" s="65" t="str">
        <f t="shared" ca="1" si="12"/>
        <v/>
      </c>
      <c r="AU29" s="65" t="str">
        <f t="shared" ca="1" si="12"/>
        <v/>
      </c>
      <c r="AV29" s="65" t="str">
        <f t="shared" ca="1" si="12"/>
        <v/>
      </c>
      <c r="AW29" s="65" t="str">
        <f t="shared" ca="1" si="12"/>
        <v/>
      </c>
      <c r="AX29" s="66" t="str">
        <f t="shared" ca="1" si="12"/>
        <v/>
      </c>
      <c r="AY29" s="67" t="str">
        <f t="shared" ca="1" si="12"/>
        <v/>
      </c>
      <c r="AZ29" s="37">
        <f t="shared" si="13"/>
        <v>8691.2065439672806</v>
      </c>
      <c r="BA29" s="37">
        <f t="shared" si="13"/>
        <v>3968.2539682539687</v>
      </c>
      <c r="BB29" s="37">
        <f t="shared" si="13"/>
        <v>8966.2447257383974</v>
      </c>
      <c r="BC29" s="37">
        <f t="shared" si="13"/>
        <v>17708.333333333332</v>
      </c>
      <c r="BD29" s="37">
        <f t="shared" si="13"/>
        <v>7958.8014981273418</v>
      </c>
      <c r="BE29" s="37">
        <f t="shared" si="13"/>
        <v>9703.1963470319643</v>
      </c>
      <c r="BF29" s="37">
        <f t="shared" si="13"/>
        <v>10732.323232323233</v>
      </c>
      <c r="BG29" s="38">
        <f t="shared" si="16"/>
        <v>0</v>
      </c>
      <c r="BH29" s="38">
        <f t="shared" si="15"/>
        <v>0</v>
      </c>
      <c r="BI29" s="38">
        <f t="shared" si="15"/>
        <v>0</v>
      </c>
      <c r="BJ29" s="38">
        <f t="shared" si="15"/>
        <v>0</v>
      </c>
      <c r="BK29" s="38">
        <f t="shared" si="15"/>
        <v>0</v>
      </c>
      <c r="BL29" s="38">
        <f t="shared" si="15"/>
        <v>0</v>
      </c>
      <c r="BM29" s="38">
        <f t="shared" si="15"/>
        <v>0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7">SUM(M6:M29)</f>
        <v>3</v>
      </c>
      <c r="N30" s="70">
        <f t="shared" si="17"/>
        <v>0</v>
      </c>
      <c r="O30" s="70">
        <f t="shared" si="17"/>
        <v>0</v>
      </c>
      <c r="P30" s="70">
        <f t="shared" si="17"/>
        <v>0</v>
      </c>
      <c r="Q30" s="70">
        <f t="shared" si="17"/>
        <v>0</v>
      </c>
      <c r="R30" s="70">
        <f t="shared" si="17"/>
        <v>0</v>
      </c>
      <c r="S30" s="70">
        <f t="shared" si="17"/>
        <v>0</v>
      </c>
      <c r="T30" s="71">
        <f t="shared" ca="1" si="17"/>
        <v>15</v>
      </c>
      <c r="U30" s="68"/>
      <c r="V30" s="68"/>
      <c r="W30" s="68"/>
      <c r="X30" s="68"/>
      <c r="Y30" s="68"/>
      <c r="Z30" s="68"/>
      <c r="AA30" s="68"/>
      <c r="AB30" s="70">
        <f t="shared" ref="AB30:AQ30" ca="1" si="18">SUM(AB6:AB29)</f>
        <v>159375</v>
      </c>
      <c r="AC30" s="70">
        <f t="shared" ca="1" si="18"/>
        <v>0</v>
      </c>
      <c r="AD30" s="70">
        <f t="shared" ca="1" si="18"/>
        <v>0</v>
      </c>
      <c r="AE30" s="70">
        <f t="shared" ca="1" si="18"/>
        <v>0</v>
      </c>
      <c r="AF30" s="70" t="e">
        <f t="shared" ca="1" si="18"/>
        <v>#VALUE!</v>
      </c>
      <c r="AG30" s="70">
        <f t="shared" ca="1" si="18"/>
        <v>0</v>
      </c>
      <c r="AH30" s="70">
        <f t="shared" ca="1" si="18"/>
        <v>0</v>
      </c>
      <c r="AI30" s="71">
        <f t="shared" ca="1" si="18"/>
        <v>159375</v>
      </c>
      <c r="AJ30" s="70">
        <f t="shared" ca="1" si="18"/>
        <v>10.35</v>
      </c>
      <c r="AK30" s="70">
        <f t="shared" ca="1" si="18"/>
        <v>0</v>
      </c>
      <c r="AL30" s="70">
        <f t="shared" ca="1" si="18"/>
        <v>0</v>
      </c>
      <c r="AM30" s="70">
        <f t="shared" ca="1" si="18"/>
        <v>0</v>
      </c>
      <c r="AN30" s="70" t="e">
        <f t="shared" ca="1" si="18"/>
        <v>#VALUE!</v>
      </c>
      <c r="AO30" s="70">
        <f t="shared" ca="1" si="18"/>
        <v>0</v>
      </c>
      <c r="AP30" s="70">
        <f t="shared" ca="1" si="18"/>
        <v>0</v>
      </c>
      <c r="AQ30" s="71">
        <f t="shared" ca="1" si="18"/>
        <v>10.35</v>
      </c>
      <c r="AR30" s="70">
        <f t="shared" ref="AR30:AY30" ca="1" si="19">AB30/AJ30</f>
        <v>15398.550724637682</v>
      </c>
      <c r="AS30" s="70" t="e">
        <f t="shared" ca="1" si="19"/>
        <v>#DIV/0!</v>
      </c>
      <c r="AT30" s="70" t="e">
        <f t="shared" ca="1" si="19"/>
        <v>#DIV/0!</v>
      </c>
      <c r="AU30" s="70" t="e">
        <f t="shared" ca="1" si="19"/>
        <v>#DIV/0!</v>
      </c>
      <c r="AV30" s="70" t="e">
        <f t="shared" ca="1" si="19"/>
        <v>#VALUE!</v>
      </c>
      <c r="AW30" s="70" t="e">
        <f t="shared" ca="1" si="19"/>
        <v>#DIV/0!</v>
      </c>
      <c r="AX30" s="70" t="e">
        <f t="shared" ca="1" si="19"/>
        <v>#DIV/0!</v>
      </c>
      <c r="AY30" s="72">
        <f t="shared" ca="1" si="19"/>
        <v>15398.550724637682</v>
      </c>
      <c r="AZ30" s="73"/>
      <c r="BA30" s="73"/>
      <c r="BB30" s="73"/>
      <c r="BC30" s="73"/>
      <c r="BD30" s="73"/>
      <c r="BE30" s="73"/>
      <c r="BF30" s="73"/>
    </row>
    <row r="31" spans="1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39843.75</v>
      </c>
      <c r="AC31" s="80">
        <f ca="1">AC30/4</f>
        <v>0</v>
      </c>
      <c r="AD31" s="68"/>
      <c r="AE31" s="68"/>
      <c r="AF31" s="68"/>
      <c r="AG31" s="68"/>
      <c r="AH31" s="80">
        <f ca="1">AH30/4</f>
        <v>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76" t="s">
        <v>26</v>
      </c>
      <c r="D32" s="99">
        <v>850000</v>
      </c>
      <c r="E32" s="7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10.35</v>
      </c>
      <c r="AR32" s="68"/>
      <c r="AS32" s="68"/>
      <c r="AT32" s="68"/>
      <c r="AU32" s="68"/>
      <c r="AV32" s="68"/>
      <c r="AW32" s="68"/>
      <c r="AX32" s="68"/>
      <c r="AY32" s="81">
        <f ca="1">AI30</f>
        <v>159375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3"/>
      <c r="C33" s="250" t="s">
        <v>31</v>
      </c>
      <c r="D33" s="78">
        <f ca="1">AI30/AQ30</f>
        <v>15398.550724637682</v>
      </c>
      <c r="E33" s="82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1</v>
      </c>
      <c r="AR33" s="68"/>
      <c r="AS33" s="68"/>
      <c r="AT33" s="68"/>
      <c r="AU33" s="68"/>
      <c r="AV33" s="68"/>
      <c r="AW33" s="68"/>
      <c r="AX33" s="68"/>
      <c r="AY33" s="84">
        <f ca="1">D32-AY32</f>
        <v>690625</v>
      </c>
      <c r="AZ33" s="73">
        <f ca="1">AQ30*70%</f>
        <v>7.2449999999999992</v>
      </c>
      <c r="BA33" s="73"/>
      <c r="BB33" s="73">
        <f ca="1">BA33+AZ33</f>
        <v>7.2449999999999992</v>
      </c>
      <c r="BC33" s="73">
        <f ca="1">AY32</f>
        <v>159375</v>
      </c>
      <c r="BD33" s="73">
        <f ca="1">BC33/BB33</f>
        <v>21997.929606625261</v>
      </c>
      <c r="BE33" s="73"/>
      <c r="BF33" s="73"/>
    </row>
    <row r="34" spans="1:78" ht="15" thickBot="1">
      <c r="B34" s="3"/>
      <c r="C34" s="250" t="s">
        <v>32</v>
      </c>
      <c r="D34" s="85">
        <f ca="1">D33*3</f>
        <v>46195.652173913048</v>
      </c>
      <c r="E34" s="86"/>
      <c r="F34" s="68"/>
      <c r="G34" s="68"/>
      <c r="H34" s="68"/>
      <c r="I34" s="68"/>
      <c r="J34" s="68"/>
      <c r="K34" s="68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/>
      <c r="BA34" s="73"/>
      <c r="BB34" s="73"/>
      <c r="BC34" s="118"/>
      <c r="BD34" s="73"/>
      <c r="BE34" s="73"/>
      <c r="BF34" s="73"/>
    </row>
    <row r="35" spans="1:78" ht="15" thickBot="1">
      <c r="B35" s="88"/>
      <c r="C35" s="90"/>
      <c r="D35" s="91"/>
      <c r="E35" s="92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7" spans="1:78">
      <c r="AY37" s="94"/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78">
      <c r="T39" s="111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1" priority="1" operator="containsText" text="Paid">
      <formula>NOT(ISERROR(SEARCH("Paid",B6)))</formula>
    </cfRule>
    <cfRule type="containsText" dxfId="0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Z54"/>
  <sheetViews>
    <sheetView topLeftCell="B1" zoomScale="40" zoomScaleNormal="40" workbookViewId="0">
      <selection activeCell="BK24" sqref="BK24"/>
    </sheetView>
  </sheetViews>
  <sheetFormatPr defaultRowHeight="14.5"/>
  <cols>
    <col min="1" max="1" width="22.26953125" bestFit="1" customWidth="1"/>
    <col min="2" max="2" width="16.90625" bestFit="1" customWidth="1"/>
    <col min="3" max="3" width="15.81640625" bestFit="1" customWidth="1"/>
    <col min="4" max="4" width="8.26953125" bestFit="1" customWidth="1"/>
    <col min="5" max="5" width="6.54296875" bestFit="1" customWidth="1"/>
    <col min="6" max="6" width="7.54296875" bestFit="1" customWidth="1"/>
    <col min="7" max="7" width="6.54296875" bestFit="1" customWidth="1"/>
    <col min="8" max="8" width="7" bestFit="1" customWidth="1"/>
    <col min="9" max="9" width="6.54296875" bestFit="1" customWidth="1"/>
    <col min="10" max="11" width="6.1796875" bestFit="1" customWidth="1"/>
    <col min="12" max="12" width="17.7265625" bestFit="1" customWidth="1"/>
    <col min="13" max="13" width="17" hidden="1" customWidth="1"/>
    <col min="14" max="14" width="9.453125" hidden="1" customWidth="1"/>
    <col min="15" max="15" width="8.453125" hidden="1" customWidth="1"/>
    <col min="16" max="16" width="11.54296875" hidden="1" customWidth="1"/>
    <col min="17" max="17" width="8.453125" hidden="1" customWidth="1"/>
    <col min="18" max="18" width="13.1796875" hidden="1" customWidth="1"/>
    <col min="19" max="19" width="8" hidden="1" customWidth="1"/>
    <col min="20" max="20" width="15.1796875" bestFit="1" customWidth="1"/>
    <col min="21" max="21" width="10.54296875" bestFit="1" customWidth="1"/>
    <col min="22" max="25" width="10.1796875" bestFit="1" customWidth="1"/>
    <col min="26" max="27" width="10.54296875" bestFit="1" customWidth="1"/>
    <col min="28" max="28" width="10.81640625" hidden="1" customWidth="1"/>
    <col min="29" max="29" width="11.26953125" hidden="1" customWidth="1"/>
    <col min="30" max="34" width="12.26953125" hidden="1" customWidth="1"/>
    <col min="35" max="35" width="18.7265625" bestFit="1" customWidth="1"/>
    <col min="36" max="36" width="8.453125" hidden="1" customWidth="1"/>
    <col min="37" max="37" width="9.453125" hidden="1" customWidth="1"/>
    <col min="38" max="38" width="8.453125" hidden="1" customWidth="1"/>
    <col min="39" max="39" width="9" hidden="1" customWidth="1"/>
    <col min="40" max="40" width="8.453125" hidden="1" customWidth="1"/>
    <col min="41" max="41" width="7.26953125" hidden="1" customWidth="1"/>
    <col min="42" max="42" width="8" hidden="1" customWidth="1"/>
    <col min="43" max="43" width="15.6328125" customWidth="1"/>
    <col min="44" max="44" width="8.453125" hidden="1" customWidth="1"/>
    <col min="45" max="45" width="9.453125" hidden="1" customWidth="1"/>
    <col min="46" max="46" width="8.453125" hidden="1" customWidth="1"/>
    <col min="47" max="47" width="9" hidden="1" customWidth="1"/>
    <col min="48" max="48" width="8.453125" hidden="1" customWidth="1"/>
    <col min="49" max="49" width="9" hidden="1" customWidth="1"/>
    <col min="50" max="50" width="8.26953125" hidden="1" customWidth="1"/>
    <col min="51" max="51" width="17.7265625" bestFit="1" customWidth="1"/>
    <col min="52" max="52" width="10.1796875" bestFit="1" customWidth="1"/>
    <col min="53" max="54" width="10.54296875" bestFit="1" customWidth="1"/>
    <col min="55" max="55" width="13" bestFit="1" customWidth="1"/>
    <col min="56" max="56" width="9.453125" bestFit="1" customWidth="1"/>
    <col min="57" max="57" width="10.1796875" bestFit="1" customWidth="1"/>
    <col min="58" max="58" width="9" bestFit="1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8.453125" bestFit="1" customWidth="1"/>
    <col min="64" max="64" width="7.26953125" bestFit="1" customWidth="1"/>
    <col min="65" max="65" width="8" customWidth="1"/>
    <col min="67" max="67" width="6.26953125" bestFit="1" customWidth="1"/>
    <col min="68" max="73" width="2.7265625" bestFit="1" customWidth="1"/>
    <col min="77" max="77" width="6.26953125" bestFit="1" customWidth="1"/>
    <col min="78" max="78" width="2.7265625" bestFit="1" customWidth="1"/>
  </cols>
  <sheetData>
    <row r="1" spans="1:78" ht="15" customHeight="1">
      <c r="A1" s="275">
        <v>43525</v>
      </c>
      <c r="B1" s="276" t="s">
        <v>34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  <c r="BD1" s="277"/>
      <c r="BE1" s="277"/>
      <c r="BF1" s="277"/>
      <c r="BG1" s="277"/>
      <c r="BH1" s="277"/>
      <c r="BI1" s="277"/>
      <c r="BJ1" s="277"/>
      <c r="BK1" s="277"/>
      <c r="BL1" s="277"/>
      <c r="BM1" s="277"/>
    </row>
    <row r="2" spans="1:78" ht="15.75" customHeight="1" thickBot="1">
      <c r="A2" s="275"/>
      <c r="B2" s="276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277"/>
      <c r="BG2" s="277"/>
      <c r="BH2" s="277"/>
      <c r="BI2" s="277"/>
      <c r="BJ2" s="277"/>
      <c r="BK2" s="277"/>
      <c r="BL2" s="277"/>
      <c r="BM2" s="277"/>
      <c r="BO2" s="1">
        <v>1</v>
      </c>
      <c r="BP2">
        <v>8</v>
      </c>
    </row>
    <row r="3" spans="1:78" ht="15" thickBot="1">
      <c r="A3" s="2">
        <f>DAY(DATE(YEAR(A1),MONTH(A1)+1,1)-1)</f>
        <v>31</v>
      </c>
      <c r="B3" s="3"/>
      <c r="C3" s="278" t="s">
        <v>0</v>
      </c>
      <c r="D3" s="279"/>
      <c r="E3" s="280" t="s">
        <v>1</v>
      </c>
      <c r="F3" s="281"/>
      <c r="G3" s="281"/>
      <c r="H3" s="281"/>
      <c r="I3" s="281"/>
      <c r="J3" s="281"/>
      <c r="K3" s="282"/>
      <c r="L3" s="4" t="s">
        <v>2</v>
      </c>
      <c r="M3" s="283" t="s">
        <v>3</v>
      </c>
      <c r="N3" s="284"/>
      <c r="O3" s="284"/>
      <c r="P3" s="284"/>
      <c r="Q3" s="284"/>
      <c r="R3" s="284"/>
      <c r="S3" s="284"/>
      <c r="T3" s="285" t="s">
        <v>4</v>
      </c>
      <c r="U3" s="288" t="s">
        <v>5</v>
      </c>
      <c r="V3" s="288"/>
      <c r="W3" s="288"/>
      <c r="X3" s="288"/>
      <c r="Y3" s="288"/>
      <c r="Z3" s="288"/>
      <c r="AA3" s="289"/>
      <c r="AB3" s="262" t="s">
        <v>6</v>
      </c>
      <c r="AC3" s="263"/>
      <c r="AD3" s="263"/>
      <c r="AE3" s="263"/>
      <c r="AF3" s="263"/>
      <c r="AG3" s="263"/>
      <c r="AH3" s="263"/>
      <c r="AI3" s="290" t="s">
        <v>7</v>
      </c>
      <c r="AJ3" s="263" t="s">
        <v>8</v>
      </c>
      <c r="AK3" s="263"/>
      <c r="AL3" s="263"/>
      <c r="AM3" s="263"/>
      <c r="AN3" s="263"/>
      <c r="AO3" s="263"/>
      <c r="AP3" s="263"/>
      <c r="AQ3" s="260" t="s">
        <v>9</v>
      </c>
      <c r="AR3" s="263" t="s">
        <v>10</v>
      </c>
      <c r="AS3" s="263"/>
      <c r="AT3" s="263"/>
      <c r="AU3" s="263"/>
      <c r="AV3" s="263"/>
      <c r="AW3" s="263"/>
      <c r="AX3" s="263"/>
      <c r="AY3" s="260" t="s">
        <v>11</v>
      </c>
      <c r="AZ3" s="262" t="s">
        <v>12</v>
      </c>
      <c r="BA3" s="263"/>
      <c r="BB3" s="263"/>
      <c r="BC3" s="263"/>
      <c r="BD3" s="263"/>
      <c r="BE3" s="263"/>
      <c r="BF3" s="264"/>
      <c r="BG3" s="265" t="s">
        <v>13</v>
      </c>
      <c r="BH3" s="266"/>
      <c r="BI3" s="266"/>
      <c r="BJ3" s="266"/>
      <c r="BK3" s="266"/>
      <c r="BL3" s="266"/>
      <c r="BM3" s="267"/>
      <c r="BO3">
        <v>1500</v>
      </c>
      <c r="BP3">
        <v>8</v>
      </c>
    </row>
    <row r="4" spans="1:78" ht="15" thickBot="1">
      <c r="B4" s="3"/>
      <c r="C4" s="5"/>
      <c r="D4" s="6"/>
      <c r="E4" s="5"/>
      <c r="F4" s="6"/>
      <c r="G4" s="6"/>
      <c r="H4" s="6"/>
      <c r="I4" s="6"/>
      <c r="J4" s="6"/>
      <c r="K4" s="7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86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91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61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61"/>
      <c r="AZ4" s="271" t="s">
        <v>14</v>
      </c>
      <c r="BA4" s="272"/>
      <c r="BB4" s="272"/>
      <c r="BC4" s="272"/>
      <c r="BD4" s="272"/>
      <c r="BE4" s="272"/>
      <c r="BF4" s="273"/>
      <c r="BG4" s="268"/>
      <c r="BH4" s="269"/>
      <c r="BI4" s="269"/>
      <c r="BJ4" s="269"/>
      <c r="BK4" s="269"/>
      <c r="BL4" s="269"/>
      <c r="BM4" s="270"/>
      <c r="BO4">
        <f>BO3+1000</f>
        <v>2500</v>
      </c>
      <c r="BP4">
        <v>3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87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92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61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61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v>3200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1">
        <v>0.86</v>
      </c>
      <c r="F6" s="181">
        <v>0.184</v>
      </c>
      <c r="G6" s="181">
        <v>0.59099999999999997</v>
      </c>
      <c r="H6" s="181">
        <v>0.41499999999999998</v>
      </c>
      <c r="I6" s="181">
        <v>0.17699999999999999</v>
      </c>
      <c r="J6" s="181">
        <v>0.47199999999999998</v>
      </c>
      <c r="K6" s="181">
        <v>0.51700000000000002</v>
      </c>
      <c r="L6" s="24">
        <f t="shared" ref="L6:L29" ca="1" si="4">T6*6</f>
        <v>612</v>
      </c>
      <c r="M6" s="25">
        <f t="shared" ref="M6:S29" si="5">BG6</f>
        <v>8</v>
      </c>
      <c r="N6" s="26">
        <f t="shared" si="5"/>
        <v>0</v>
      </c>
      <c r="O6" s="26">
        <f t="shared" si="5"/>
        <v>8</v>
      </c>
      <c r="P6" s="26">
        <f t="shared" si="5"/>
        <v>0</v>
      </c>
      <c r="Q6" s="26">
        <f t="shared" si="5"/>
        <v>0</v>
      </c>
      <c r="R6" s="26">
        <f t="shared" si="5"/>
        <v>3</v>
      </c>
      <c r="S6" s="27">
        <f t="shared" si="5"/>
        <v>3</v>
      </c>
      <c r="T6" s="28">
        <f t="shared" ref="T6:T29" ca="1" si="6">IFERROR(M6*M$4+N6*N$4+O6*O$4+P6*P$4+Q6*Q$4+R6*R$4+S6*S$4,"0")</f>
        <v>102</v>
      </c>
      <c r="U6" s="29">
        <v>8500</v>
      </c>
      <c r="V6" s="30">
        <v>8500</v>
      </c>
      <c r="W6" s="30">
        <v>8500</v>
      </c>
      <c r="X6" s="30">
        <v>8500</v>
      </c>
      <c r="Y6" s="30">
        <v>8500</v>
      </c>
      <c r="Z6" s="30">
        <v>8500</v>
      </c>
      <c r="AA6" s="31">
        <v>8500</v>
      </c>
      <c r="AB6" s="32">
        <f t="shared" ref="AB6:AH29" ca="1" si="7">M6*U6*AB$4</f>
        <v>340000</v>
      </c>
      <c r="AC6" s="33">
        <f t="shared" ca="1" si="7"/>
        <v>0</v>
      </c>
      <c r="AD6" s="33">
        <f t="shared" ca="1" si="7"/>
        <v>272000</v>
      </c>
      <c r="AE6" s="33">
        <f t="shared" ca="1" si="7"/>
        <v>0</v>
      </c>
      <c r="AF6" s="33">
        <f t="shared" ca="1" si="7"/>
        <v>0</v>
      </c>
      <c r="AG6" s="33">
        <f t="shared" ca="1" si="7"/>
        <v>127500</v>
      </c>
      <c r="AH6" s="34">
        <f t="shared" ca="1" si="7"/>
        <v>127500</v>
      </c>
      <c r="AI6" s="35">
        <f ca="1">IFERROR(SUM(AB6:AH6),"")</f>
        <v>867000</v>
      </c>
      <c r="AJ6" s="32">
        <f t="shared" ref="AJ6:AP29" ca="1" si="8">M6*AJ$4*60/$L$4*E6</f>
        <v>206.4</v>
      </c>
      <c r="AK6" s="33">
        <f t="shared" ca="1" si="8"/>
        <v>0</v>
      </c>
      <c r="AL6" s="33">
        <f t="shared" ca="1" si="8"/>
        <v>113.47199999999999</v>
      </c>
      <c r="AM6" s="33">
        <f t="shared" ca="1" si="8"/>
        <v>0</v>
      </c>
      <c r="AN6" s="33">
        <f t="shared" ca="1" si="8"/>
        <v>0</v>
      </c>
      <c r="AO6" s="33">
        <f t="shared" ca="1" si="8"/>
        <v>42.48</v>
      </c>
      <c r="AP6" s="34">
        <f t="shared" ca="1" si="8"/>
        <v>46.53</v>
      </c>
      <c r="AQ6" s="36">
        <f ca="1">IFERROR(SUM(AJ6:AP6),"")</f>
        <v>408.88200000000006</v>
      </c>
      <c r="AR6" s="32">
        <f t="shared" ref="AR6:AY29" ca="1" si="9">IFERROR(AB6/AJ6,"")</f>
        <v>1647.2868217054263</v>
      </c>
      <c r="AS6" s="33" t="str">
        <f t="shared" ca="1" si="9"/>
        <v/>
      </c>
      <c r="AT6" s="33">
        <f t="shared" ca="1" si="9"/>
        <v>2397.0671178793009</v>
      </c>
      <c r="AU6" s="33" t="str">
        <f t="shared" ca="1" si="9"/>
        <v/>
      </c>
      <c r="AV6" s="33" t="str">
        <f t="shared" ca="1" si="9"/>
        <v/>
      </c>
      <c r="AW6" s="33">
        <f t="shared" ca="1" si="9"/>
        <v>3001.4124293785312</v>
      </c>
      <c r="AX6" s="34">
        <f t="shared" ca="1" si="9"/>
        <v>2740.1676337846552</v>
      </c>
      <c r="AY6" s="36">
        <f t="shared" ca="1" si="9"/>
        <v>2120.4161591852903</v>
      </c>
      <c r="AZ6" s="37">
        <f>IFERROR(U6/6/E6,"0")</f>
        <v>1647.2868217054265</v>
      </c>
      <c r="BA6" s="37">
        <f t="shared" ref="BA6:BF29" si="10">IFERROR(V6/6/F6,"0")</f>
        <v>7699.275362318841</v>
      </c>
      <c r="BB6" s="37">
        <f t="shared" si="10"/>
        <v>2397.0671178793009</v>
      </c>
      <c r="BC6" s="37">
        <f t="shared" si="10"/>
        <v>3413.6546184738959</v>
      </c>
      <c r="BD6" s="37">
        <f t="shared" si="10"/>
        <v>8003.7664783427508</v>
      </c>
      <c r="BE6" s="37">
        <f t="shared" si="10"/>
        <v>3001.4124293785312</v>
      </c>
      <c r="BF6" s="37">
        <f t="shared" si="10"/>
        <v>2740.1676337846552</v>
      </c>
      <c r="BG6" s="38">
        <f>VLOOKUP(AZ6,$BO$2:$BP$10,2,TRUE)</f>
        <v>8</v>
      </c>
      <c r="BH6" s="38">
        <f t="shared" ref="BH6:BH29" si="11">VLOOKUP(BA6,$BO$2:$BP$10,2,TRUE)</f>
        <v>0</v>
      </c>
      <c r="BI6" s="38">
        <f t="shared" ref="BI6:BI29" si="12">VLOOKUP(BB6,$BO$2:$BP$10,2,TRUE)</f>
        <v>8</v>
      </c>
      <c r="BJ6" s="38">
        <f t="shared" ref="BJ6:BJ29" si="13">VLOOKUP(BC6,$BO$2:$BP$10,2,TRUE)</f>
        <v>0</v>
      </c>
      <c r="BK6" s="38">
        <f t="shared" ref="BK6:BK29" si="14">VLOOKUP(BD6,$BO$2:$BP$10,2,TRUE)</f>
        <v>0</v>
      </c>
      <c r="BL6" s="38">
        <f t="shared" ref="BL6:BL29" si="15">VLOOKUP(BE6,$BO$2:$BP$10,2,TRUE)</f>
        <v>3</v>
      </c>
      <c r="BM6" s="38">
        <f t="shared" ref="BM6:BM29" si="16">VLOOKUP(BF6,$BO$2:$BP$10,2,TRUE)</f>
        <v>3</v>
      </c>
      <c r="BO6">
        <f t="shared" ref="BO6:BO10" si="17">BO5+1000</f>
        <v>4200</v>
      </c>
      <c r="BP6">
        <v>0</v>
      </c>
      <c r="BY6">
        <v>0</v>
      </c>
      <c r="BZ6">
        <v>3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0.17799999999999999</v>
      </c>
      <c r="F7" s="181">
        <v>0.128</v>
      </c>
      <c r="G7" s="181">
        <v>0.23100000000000001</v>
      </c>
      <c r="H7" s="181">
        <v>0.317</v>
      </c>
      <c r="I7" s="181">
        <v>0.27700000000000002</v>
      </c>
      <c r="J7" s="181">
        <v>0.36799999999999999</v>
      </c>
      <c r="K7" s="181">
        <v>0.16800000000000001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46">
        <v>6800</v>
      </c>
      <c r="V7" s="47">
        <v>6800</v>
      </c>
      <c r="W7" s="47">
        <v>6800</v>
      </c>
      <c r="X7" s="47">
        <v>6800</v>
      </c>
      <c r="Y7" s="47">
        <v>6800</v>
      </c>
      <c r="Z7" s="47">
        <v>6800</v>
      </c>
      <c r="AA7" s="48">
        <v>6800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35">
        <f t="shared" ref="AI7:AI29" ca="1" si="18">IFERROR(SUM(AB7:AH7),"")</f>
        <v>0</v>
      </c>
      <c r="AJ7" s="49">
        <f t="shared" ca="1" si="8"/>
        <v>0</v>
      </c>
      <c r="AK7" s="50">
        <f t="shared" ca="1" si="8"/>
        <v>0</v>
      </c>
      <c r="AL7" s="50">
        <f t="shared" ca="1" si="8"/>
        <v>0</v>
      </c>
      <c r="AM7" s="50">
        <f t="shared" ca="1" si="8"/>
        <v>0</v>
      </c>
      <c r="AN7" s="50">
        <f t="shared" ca="1" si="8"/>
        <v>0</v>
      </c>
      <c r="AO7" s="50">
        <f t="shared" ca="1" si="8"/>
        <v>0</v>
      </c>
      <c r="AP7" s="51">
        <f t="shared" ca="1" si="8"/>
        <v>0</v>
      </c>
      <c r="AQ7" s="36">
        <f t="shared" ref="AQ7:AQ29" ca="1" si="19">IFERROR(SUM(AJ7:AP7),"")</f>
        <v>0</v>
      </c>
      <c r="AR7" s="49" t="str">
        <f t="shared" ca="1" si="9"/>
        <v/>
      </c>
      <c r="AS7" s="50" t="str">
        <f t="shared" ca="1" si="9"/>
        <v/>
      </c>
      <c r="AT7" s="50" t="str">
        <f t="shared" ca="1" si="9"/>
        <v/>
      </c>
      <c r="AU7" s="50" t="str">
        <f t="shared" ca="1" si="9"/>
        <v/>
      </c>
      <c r="AV7" s="50" t="str">
        <f t="shared" ca="1" si="9"/>
        <v/>
      </c>
      <c r="AW7" s="50" t="str">
        <f t="shared" ca="1" si="9"/>
        <v/>
      </c>
      <c r="AX7" s="51" t="str">
        <f t="shared" ca="1" si="9"/>
        <v/>
      </c>
      <c r="AY7" s="52" t="str">
        <f t="shared" ca="1" si="9"/>
        <v/>
      </c>
      <c r="AZ7" s="37">
        <f t="shared" ref="AZ7:AZ29" si="20">IFERROR(U7/6/E7,"0")</f>
        <v>6367.0411985018727</v>
      </c>
      <c r="BA7" s="37">
        <f t="shared" si="10"/>
        <v>8854.1666666666661</v>
      </c>
      <c r="BB7" s="37">
        <f t="shared" si="10"/>
        <v>4906.2049062049055</v>
      </c>
      <c r="BC7" s="37">
        <f t="shared" si="10"/>
        <v>3575.1840168243953</v>
      </c>
      <c r="BD7" s="37">
        <f t="shared" si="10"/>
        <v>4091.4560770156431</v>
      </c>
      <c r="BE7" s="37">
        <f t="shared" si="10"/>
        <v>3079.710144927536</v>
      </c>
      <c r="BF7" s="37">
        <f t="shared" si="10"/>
        <v>6746.0317460317456</v>
      </c>
      <c r="BG7" s="213"/>
      <c r="BH7" s="213"/>
      <c r="BI7" s="213"/>
      <c r="BJ7" s="213"/>
      <c r="BK7" s="213"/>
      <c r="BL7" s="213"/>
      <c r="BM7" s="213"/>
      <c r="BO7">
        <f t="shared" si="17"/>
        <v>5200</v>
      </c>
      <c r="BP7">
        <v>0</v>
      </c>
      <c r="BY7">
        <v>5000</v>
      </c>
      <c r="BZ7">
        <v>0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0.106</v>
      </c>
      <c r="F8" s="181">
        <v>8.8999999999999996E-2</v>
      </c>
      <c r="G8" s="181">
        <v>0.11899999999999999</v>
      </c>
      <c r="H8" s="181">
        <v>2.3E-2</v>
      </c>
      <c r="I8" s="181">
        <v>0.113</v>
      </c>
      <c r="J8" s="181">
        <v>0.124</v>
      </c>
      <c r="K8" s="181">
        <v>9.2999999999999999E-2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46">
        <v>6800</v>
      </c>
      <c r="V8" s="47">
        <v>6800</v>
      </c>
      <c r="W8" s="47">
        <v>6800</v>
      </c>
      <c r="X8" s="47">
        <v>6800</v>
      </c>
      <c r="Y8" s="47">
        <v>6800</v>
      </c>
      <c r="Z8" s="47">
        <v>6800</v>
      </c>
      <c r="AA8" s="48">
        <v>6800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18"/>
        <v>0</v>
      </c>
      <c r="AJ8" s="49">
        <f t="shared" ca="1" si="8"/>
        <v>0</v>
      </c>
      <c r="AK8" s="50">
        <f t="shared" ca="1" si="8"/>
        <v>0</v>
      </c>
      <c r="AL8" s="50">
        <f t="shared" ca="1" si="8"/>
        <v>0</v>
      </c>
      <c r="AM8" s="50">
        <f t="shared" ca="1" si="8"/>
        <v>0</v>
      </c>
      <c r="AN8" s="50">
        <f t="shared" ca="1" si="8"/>
        <v>0</v>
      </c>
      <c r="AO8" s="50">
        <f t="shared" ca="1" si="8"/>
        <v>0</v>
      </c>
      <c r="AP8" s="51">
        <f t="shared" ca="1" si="8"/>
        <v>0</v>
      </c>
      <c r="AQ8" s="36">
        <f t="shared" ca="1" si="19"/>
        <v>0</v>
      </c>
      <c r="AR8" s="49" t="str">
        <f t="shared" ca="1" si="9"/>
        <v/>
      </c>
      <c r="AS8" s="50" t="str">
        <f t="shared" ca="1" si="9"/>
        <v/>
      </c>
      <c r="AT8" s="50" t="str">
        <f t="shared" ca="1" si="9"/>
        <v/>
      </c>
      <c r="AU8" s="50" t="str">
        <f t="shared" ca="1" si="9"/>
        <v/>
      </c>
      <c r="AV8" s="50" t="str">
        <f t="shared" ca="1" si="9"/>
        <v/>
      </c>
      <c r="AW8" s="50" t="str">
        <f t="shared" ca="1" si="9"/>
        <v/>
      </c>
      <c r="AX8" s="51" t="str">
        <f t="shared" ca="1" si="9"/>
        <v/>
      </c>
      <c r="AY8" s="52" t="str">
        <f t="shared" ca="1" si="9"/>
        <v/>
      </c>
      <c r="AZ8" s="37">
        <f t="shared" si="20"/>
        <v>10691.823899371069</v>
      </c>
      <c r="BA8" s="37">
        <f t="shared" si="10"/>
        <v>12734.082397003745</v>
      </c>
      <c r="BB8" s="37">
        <f t="shared" si="10"/>
        <v>9523.8095238095229</v>
      </c>
      <c r="BC8" s="37">
        <f t="shared" si="10"/>
        <v>49275.362318840576</v>
      </c>
      <c r="BD8" s="37">
        <f t="shared" si="10"/>
        <v>10029.498525073745</v>
      </c>
      <c r="BE8" s="37">
        <f t="shared" si="10"/>
        <v>9139.7849462365593</v>
      </c>
      <c r="BF8" s="37">
        <f t="shared" si="10"/>
        <v>12186.379928315411</v>
      </c>
      <c r="BG8" s="213"/>
      <c r="BH8" s="213"/>
      <c r="BI8" s="213"/>
      <c r="BJ8" s="213"/>
      <c r="BK8" s="213"/>
      <c r="BL8" s="213"/>
      <c r="BM8" s="213"/>
      <c r="BO8">
        <f t="shared" si="17"/>
        <v>6200</v>
      </c>
      <c r="BP8">
        <v>0</v>
      </c>
      <c r="BY8">
        <f>BY7+1000</f>
        <v>6000</v>
      </c>
      <c r="BZ8">
        <v>0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9.5000000000000001E-2</v>
      </c>
      <c r="F9" s="181">
        <v>2E-3</v>
      </c>
      <c r="G9" s="181">
        <v>1.4E-2</v>
      </c>
      <c r="H9" s="181">
        <v>3.0000000000000001E-3</v>
      </c>
      <c r="I9" s="181">
        <v>1E-3</v>
      </c>
      <c r="J9" s="181">
        <v>1.7000000000000001E-2</v>
      </c>
      <c r="K9" s="181">
        <v>8.3000000000000004E-2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46">
        <v>6800</v>
      </c>
      <c r="V9" s="47">
        <v>6800</v>
      </c>
      <c r="W9" s="47">
        <v>6800</v>
      </c>
      <c r="X9" s="47">
        <v>6800</v>
      </c>
      <c r="Y9" s="47">
        <v>6800</v>
      </c>
      <c r="Z9" s="47">
        <v>6800</v>
      </c>
      <c r="AA9" s="48">
        <v>6800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18"/>
        <v>0</v>
      </c>
      <c r="AJ9" s="49">
        <f t="shared" ca="1" si="8"/>
        <v>0</v>
      </c>
      <c r="AK9" s="50">
        <f t="shared" ca="1" si="8"/>
        <v>0</v>
      </c>
      <c r="AL9" s="50">
        <f t="shared" ca="1" si="8"/>
        <v>0</v>
      </c>
      <c r="AM9" s="50">
        <f t="shared" ca="1" si="8"/>
        <v>0</v>
      </c>
      <c r="AN9" s="50">
        <f t="shared" ca="1" si="8"/>
        <v>0</v>
      </c>
      <c r="AO9" s="50">
        <f t="shared" ca="1" si="8"/>
        <v>0</v>
      </c>
      <c r="AP9" s="51">
        <f t="shared" ca="1" si="8"/>
        <v>0</v>
      </c>
      <c r="AQ9" s="36">
        <f t="shared" ca="1" si="19"/>
        <v>0</v>
      </c>
      <c r="AR9" s="49" t="str">
        <f t="shared" ca="1" si="9"/>
        <v/>
      </c>
      <c r="AS9" s="50" t="str">
        <f t="shared" ca="1" si="9"/>
        <v/>
      </c>
      <c r="AT9" s="50" t="str">
        <f t="shared" ca="1" si="9"/>
        <v/>
      </c>
      <c r="AU9" s="50" t="str">
        <f t="shared" ca="1" si="9"/>
        <v/>
      </c>
      <c r="AV9" s="50" t="str">
        <f t="shared" ca="1" si="9"/>
        <v/>
      </c>
      <c r="AW9" s="50" t="str">
        <f t="shared" ca="1" si="9"/>
        <v/>
      </c>
      <c r="AX9" s="51" t="str">
        <f t="shared" ca="1" si="9"/>
        <v/>
      </c>
      <c r="AY9" s="52" t="str">
        <f t="shared" ca="1" si="9"/>
        <v/>
      </c>
      <c r="AZ9" s="37">
        <f t="shared" si="20"/>
        <v>11929.824561403508</v>
      </c>
      <c r="BA9" s="37">
        <f t="shared" si="10"/>
        <v>566666.66666666663</v>
      </c>
      <c r="BB9" s="37">
        <f t="shared" si="10"/>
        <v>80952.380952380947</v>
      </c>
      <c r="BC9" s="37">
        <f t="shared" si="10"/>
        <v>377777.77777777775</v>
      </c>
      <c r="BD9" s="37">
        <f t="shared" si="10"/>
        <v>1133333.3333333333</v>
      </c>
      <c r="BE9" s="37">
        <f t="shared" si="10"/>
        <v>66666.666666666657</v>
      </c>
      <c r="BF9" s="37">
        <f t="shared" si="10"/>
        <v>13654.61847389558</v>
      </c>
      <c r="BG9" s="213"/>
      <c r="BH9" s="213"/>
      <c r="BI9" s="213"/>
      <c r="BJ9" s="213"/>
      <c r="BK9" s="213"/>
      <c r="BL9" s="213"/>
      <c r="BM9" s="213"/>
      <c r="BO9">
        <f t="shared" si="17"/>
        <v>7200</v>
      </c>
      <c r="BP9">
        <v>0</v>
      </c>
      <c r="BY9">
        <f t="shared" ref="BY9:BY11" si="21">BY8+1000</f>
        <v>7000</v>
      </c>
      <c r="BZ9">
        <v>0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1.4E-2</v>
      </c>
      <c r="F10" s="181">
        <v>2E-3</v>
      </c>
      <c r="G10" s="181">
        <v>0</v>
      </c>
      <c r="H10" s="181">
        <v>0</v>
      </c>
      <c r="I10" s="181">
        <v>8.9999999999999993E-3</v>
      </c>
      <c r="J10" s="181">
        <v>5.0000000000000001E-3</v>
      </c>
      <c r="K10" s="181">
        <v>3.4000000000000002E-2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46">
        <v>6800</v>
      </c>
      <c r="V10" s="47">
        <v>6800</v>
      </c>
      <c r="W10" s="47">
        <v>6800</v>
      </c>
      <c r="X10" s="47">
        <v>6800</v>
      </c>
      <c r="Y10" s="47">
        <v>6800</v>
      </c>
      <c r="Z10" s="47">
        <v>6800</v>
      </c>
      <c r="AA10" s="48">
        <v>6800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18"/>
        <v>0</v>
      </c>
      <c r="AJ10" s="49">
        <f t="shared" ca="1" si="8"/>
        <v>0</v>
      </c>
      <c r="AK10" s="50">
        <f t="shared" ca="1" si="8"/>
        <v>0</v>
      </c>
      <c r="AL10" s="50">
        <f t="shared" ca="1" si="8"/>
        <v>0</v>
      </c>
      <c r="AM10" s="50">
        <f t="shared" ca="1" si="8"/>
        <v>0</v>
      </c>
      <c r="AN10" s="50">
        <f t="shared" ca="1" si="8"/>
        <v>0</v>
      </c>
      <c r="AO10" s="50">
        <f t="shared" ca="1" si="8"/>
        <v>0</v>
      </c>
      <c r="AP10" s="51">
        <f t="shared" ca="1" si="8"/>
        <v>0</v>
      </c>
      <c r="AQ10" s="36">
        <f t="shared" ca="1" si="19"/>
        <v>0</v>
      </c>
      <c r="AR10" s="49" t="str">
        <f t="shared" ca="1" si="9"/>
        <v/>
      </c>
      <c r="AS10" s="50" t="str">
        <f t="shared" ca="1" si="9"/>
        <v/>
      </c>
      <c r="AT10" s="50" t="str">
        <f t="shared" ca="1" si="9"/>
        <v/>
      </c>
      <c r="AU10" s="50" t="str">
        <f t="shared" ca="1" si="9"/>
        <v/>
      </c>
      <c r="AV10" s="50" t="str">
        <f t="shared" ca="1" si="9"/>
        <v/>
      </c>
      <c r="AW10" s="50" t="str">
        <f t="shared" ca="1" si="9"/>
        <v/>
      </c>
      <c r="AX10" s="51" t="str">
        <f t="shared" ca="1" si="9"/>
        <v/>
      </c>
      <c r="AY10" s="52" t="str">
        <f t="shared" ca="1" si="9"/>
        <v/>
      </c>
      <c r="AZ10" s="37">
        <f t="shared" si="20"/>
        <v>80952.380952380947</v>
      </c>
      <c r="BA10" s="37">
        <f t="shared" si="10"/>
        <v>566666.66666666663</v>
      </c>
      <c r="BB10" s="37" t="str">
        <f t="shared" si="10"/>
        <v>0</v>
      </c>
      <c r="BC10" s="37" t="str">
        <f t="shared" si="10"/>
        <v>0</v>
      </c>
      <c r="BD10" s="37">
        <f t="shared" si="10"/>
        <v>125925.92592592593</v>
      </c>
      <c r="BE10" s="37">
        <f t="shared" si="10"/>
        <v>226666.66666666666</v>
      </c>
      <c r="BF10" s="37">
        <f t="shared" si="10"/>
        <v>33333.333333333328</v>
      </c>
      <c r="BG10" s="213"/>
      <c r="BH10" s="213"/>
      <c r="BI10" s="213"/>
      <c r="BJ10" s="213"/>
      <c r="BK10" s="213"/>
      <c r="BL10" s="213"/>
      <c r="BM10" s="213"/>
      <c r="BO10">
        <f t="shared" si="17"/>
        <v>8200</v>
      </c>
      <c r="BP10">
        <v>0</v>
      </c>
      <c r="BY10">
        <f t="shared" si="21"/>
        <v>8000</v>
      </c>
      <c r="BZ10">
        <v>0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8.0000000000000002E-3</v>
      </c>
      <c r="F11" s="181">
        <v>0</v>
      </c>
      <c r="G11" s="181">
        <v>5.0000000000000001E-3</v>
      </c>
      <c r="H11" s="181">
        <v>5.0000000000000001E-3</v>
      </c>
      <c r="I11" s="181">
        <v>5.0000000000000001E-3</v>
      </c>
      <c r="J11" s="181">
        <v>1.4E-2</v>
      </c>
      <c r="K11" s="181">
        <v>0.01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46">
        <v>6800</v>
      </c>
      <c r="V11" s="47">
        <v>6800</v>
      </c>
      <c r="W11" s="47">
        <v>6800</v>
      </c>
      <c r="X11" s="47">
        <v>6800</v>
      </c>
      <c r="Y11" s="47">
        <v>6800</v>
      </c>
      <c r="Z11" s="47">
        <v>6800</v>
      </c>
      <c r="AA11" s="48">
        <v>6800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18"/>
        <v>0</v>
      </c>
      <c r="AJ11" s="49">
        <f t="shared" ca="1" si="8"/>
        <v>0</v>
      </c>
      <c r="AK11" s="50">
        <f t="shared" ca="1" si="8"/>
        <v>0</v>
      </c>
      <c r="AL11" s="50">
        <f t="shared" ca="1" si="8"/>
        <v>0</v>
      </c>
      <c r="AM11" s="50">
        <f t="shared" ca="1" si="8"/>
        <v>0</v>
      </c>
      <c r="AN11" s="50">
        <f t="shared" ca="1" si="8"/>
        <v>0</v>
      </c>
      <c r="AO11" s="50">
        <f t="shared" ca="1" si="8"/>
        <v>0</v>
      </c>
      <c r="AP11" s="51">
        <f t="shared" ca="1" si="8"/>
        <v>0</v>
      </c>
      <c r="AQ11" s="36">
        <f t="shared" ca="1" si="19"/>
        <v>0</v>
      </c>
      <c r="AR11" s="49" t="str">
        <f t="shared" ca="1" si="9"/>
        <v/>
      </c>
      <c r="AS11" s="50" t="str">
        <f t="shared" ca="1" si="9"/>
        <v/>
      </c>
      <c r="AT11" s="50" t="str">
        <f t="shared" ca="1" si="9"/>
        <v/>
      </c>
      <c r="AU11" s="50" t="str">
        <f t="shared" ca="1" si="9"/>
        <v/>
      </c>
      <c r="AV11" s="50" t="str">
        <f t="shared" ca="1" si="9"/>
        <v/>
      </c>
      <c r="AW11" s="50" t="str">
        <f t="shared" ca="1" si="9"/>
        <v/>
      </c>
      <c r="AX11" s="51" t="str">
        <f t="shared" ca="1" si="9"/>
        <v/>
      </c>
      <c r="AY11" s="52" t="str">
        <f t="shared" ca="1" si="9"/>
        <v/>
      </c>
      <c r="AZ11" s="37">
        <f t="shared" si="20"/>
        <v>141666.66666666666</v>
      </c>
      <c r="BA11" s="37" t="str">
        <f t="shared" si="10"/>
        <v>0</v>
      </c>
      <c r="BB11" s="37">
        <f t="shared" si="10"/>
        <v>226666.66666666666</v>
      </c>
      <c r="BC11" s="37">
        <f t="shared" si="10"/>
        <v>226666.66666666666</v>
      </c>
      <c r="BD11" s="37">
        <f t="shared" si="10"/>
        <v>226666.66666666666</v>
      </c>
      <c r="BE11" s="37">
        <f t="shared" si="10"/>
        <v>80952.380952380947</v>
      </c>
      <c r="BF11" s="37">
        <f t="shared" si="10"/>
        <v>113333.33333333333</v>
      </c>
      <c r="BG11" s="213"/>
      <c r="BH11" s="213"/>
      <c r="BI11" s="213"/>
      <c r="BJ11" s="213"/>
      <c r="BK11" s="213"/>
      <c r="BL11" s="213"/>
      <c r="BM11" s="213"/>
      <c r="BY11">
        <f t="shared" si="21"/>
        <v>9000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0</v>
      </c>
      <c r="F12" s="181">
        <v>0</v>
      </c>
      <c r="G12" s="181">
        <v>1.2E-2</v>
      </c>
      <c r="H12" s="181">
        <v>8.0000000000000002E-3</v>
      </c>
      <c r="I12" s="181">
        <v>2.4E-2</v>
      </c>
      <c r="J12" s="181">
        <v>0.05</v>
      </c>
      <c r="K12" s="181">
        <v>4.0000000000000001E-3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46">
        <v>6800</v>
      </c>
      <c r="V12" s="47">
        <v>6800</v>
      </c>
      <c r="W12" s="47">
        <v>6800</v>
      </c>
      <c r="X12" s="47">
        <v>6800</v>
      </c>
      <c r="Y12" s="47">
        <v>6800</v>
      </c>
      <c r="Z12" s="47">
        <v>6800</v>
      </c>
      <c r="AA12" s="48">
        <v>6800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35">
        <f t="shared" ca="1" si="18"/>
        <v>0</v>
      </c>
      <c r="AJ12" s="49">
        <f t="shared" ca="1" si="8"/>
        <v>0</v>
      </c>
      <c r="AK12" s="50">
        <f t="shared" ca="1" si="8"/>
        <v>0</v>
      </c>
      <c r="AL12" s="50">
        <f t="shared" ca="1" si="8"/>
        <v>0</v>
      </c>
      <c r="AM12" s="50">
        <f t="shared" ca="1" si="8"/>
        <v>0</v>
      </c>
      <c r="AN12" s="50">
        <f t="shared" ca="1" si="8"/>
        <v>0</v>
      </c>
      <c r="AO12" s="50">
        <f t="shared" ca="1" si="8"/>
        <v>0</v>
      </c>
      <c r="AP12" s="51">
        <f t="shared" ca="1" si="8"/>
        <v>0</v>
      </c>
      <c r="AQ12" s="36">
        <f t="shared" ca="1" si="19"/>
        <v>0</v>
      </c>
      <c r="AR12" s="49" t="str">
        <f t="shared" ca="1" si="9"/>
        <v/>
      </c>
      <c r="AS12" s="50" t="str">
        <f t="shared" ca="1" si="9"/>
        <v/>
      </c>
      <c r="AT12" s="50" t="str">
        <f t="shared" ca="1" si="9"/>
        <v/>
      </c>
      <c r="AU12" s="50" t="str">
        <f t="shared" ca="1" si="9"/>
        <v/>
      </c>
      <c r="AV12" s="50" t="str">
        <f t="shared" ca="1" si="9"/>
        <v/>
      </c>
      <c r="AW12" s="50" t="str">
        <f t="shared" ca="1" si="9"/>
        <v/>
      </c>
      <c r="AX12" s="51" t="str">
        <f t="shared" ca="1" si="9"/>
        <v/>
      </c>
      <c r="AY12" s="52" t="str">
        <f t="shared" ca="1" si="9"/>
        <v/>
      </c>
      <c r="AZ12" s="37" t="str">
        <f t="shared" si="20"/>
        <v>0</v>
      </c>
      <c r="BA12" s="37" t="str">
        <f t="shared" si="10"/>
        <v>0</v>
      </c>
      <c r="BB12" s="37">
        <f t="shared" si="10"/>
        <v>94444.444444444438</v>
      </c>
      <c r="BC12" s="37">
        <f t="shared" si="10"/>
        <v>141666.66666666666</v>
      </c>
      <c r="BD12" s="37">
        <f t="shared" si="10"/>
        <v>47222.222222222219</v>
      </c>
      <c r="BE12" s="37">
        <f t="shared" si="10"/>
        <v>22666.666666666664</v>
      </c>
      <c r="BF12" s="37">
        <f t="shared" si="10"/>
        <v>283333.33333333331</v>
      </c>
      <c r="BG12" s="213"/>
      <c r="BH12" s="213"/>
      <c r="BI12" s="213"/>
      <c r="BJ12" s="213"/>
      <c r="BK12" s="213"/>
      <c r="BL12" s="213"/>
      <c r="BM12" s="213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2.4E-2</v>
      </c>
      <c r="F13" s="181">
        <v>8.5999999999999993E-2</v>
      </c>
      <c r="G13" s="181">
        <v>8.6999999999999994E-2</v>
      </c>
      <c r="H13" s="181">
        <v>4.5999999999999999E-2</v>
      </c>
      <c r="I13" s="181">
        <v>0.03</v>
      </c>
      <c r="J13" s="181">
        <v>0.02</v>
      </c>
      <c r="K13" s="181">
        <v>7.3999999999999996E-2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46">
        <v>6800</v>
      </c>
      <c r="V13" s="47">
        <v>6800</v>
      </c>
      <c r="W13" s="47">
        <v>6800</v>
      </c>
      <c r="X13" s="47">
        <v>6800</v>
      </c>
      <c r="Y13" s="47">
        <v>6800</v>
      </c>
      <c r="Z13" s="47">
        <v>6800</v>
      </c>
      <c r="AA13" s="48">
        <v>6800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35">
        <f t="shared" ca="1" si="18"/>
        <v>0</v>
      </c>
      <c r="AJ13" s="49">
        <f t="shared" ca="1" si="8"/>
        <v>0</v>
      </c>
      <c r="AK13" s="50">
        <f t="shared" ca="1" si="8"/>
        <v>0</v>
      </c>
      <c r="AL13" s="50">
        <f t="shared" ca="1" si="8"/>
        <v>0</v>
      </c>
      <c r="AM13" s="50">
        <f t="shared" ca="1" si="8"/>
        <v>0</v>
      </c>
      <c r="AN13" s="50">
        <f t="shared" ca="1" si="8"/>
        <v>0</v>
      </c>
      <c r="AO13" s="50">
        <f t="shared" ca="1" si="8"/>
        <v>0</v>
      </c>
      <c r="AP13" s="51">
        <f t="shared" ca="1" si="8"/>
        <v>0</v>
      </c>
      <c r="AQ13" s="36">
        <f t="shared" ca="1" si="19"/>
        <v>0</v>
      </c>
      <c r="AR13" s="49" t="str">
        <f t="shared" ca="1" si="9"/>
        <v/>
      </c>
      <c r="AS13" s="50" t="str">
        <f t="shared" ca="1" si="9"/>
        <v/>
      </c>
      <c r="AT13" s="50" t="str">
        <f t="shared" ca="1" si="9"/>
        <v/>
      </c>
      <c r="AU13" s="50" t="str">
        <f t="shared" ca="1" si="9"/>
        <v/>
      </c>
      <c r="AV13" s="50" t="str">
        <f t="shared" ca="1" si="9"/>
        <v/>
      </c>
      <c r="AW13" s="50" t="str">
        <f t="shared" ca="1" si="9"/>
        <v/>
      </c>
      <c r="AX13" s="51" t="str">
        <f t="shared" ca="1" si="9"/>
        <v/>
      </c>
      <c r="AY13" s="52" t="str">
        <f t="shared" ca="1" si="9"/>
        <v/>
      </c>
      <c r="AZ13" s="37">
        <f t="shared" si="20"/>
        <v>47222.222222222219</v>
      </c>
      <c r="BA13" s="37">
        <f t="shared" si="10"/>
        <v>13178.29457364341</v>
      </c>
      <c r="BB13" s="37">
        <f t="shared" si="10"/>
        <v>13026.819923371648</v>
      </c>
      <c r="BC13" s="37">
        <f t="shared" si="10"/>
        <v>24637.681159420288</v>
      </c>
      <c r="BD13" s="37">
        <f t="shared" si="10"/>
        <v>37777.777777777774</v>
      </c>
      <c r="BE13" s="37">
        <f t="shared" si="10"/>
        <v>56666.666666666664</v>
      </c>
      <c r="BF13" s="37">
        <f t="shared" si="10"/>
        <v>15315.315315315314</v>
      </c>
      <c r="BG13" s="38">
        <f>IFERROR(VLOOKUP(AZ13,$BO$2:$BP$10,2,TRUE),"0")</f>
        <v>0</v>
      </c>
      <c r="BH13" s="38">
        <f t="shared" ref="BH13:BH25" si="22">IFERROR(VLOOKUP(BA13,$BO$2:$BP$10,2,TRUE),"0")</f>
        <v>0</v>
      </c>
      <c r="BI13" s="38">
        <f t="shared" ref="BI13:BI25" si="23">IFERROR(VLOOKUP(BB13,$BO$2:$BP$10,2,TRUE),"0")</f>
        <v>0</v>
      </c>
      <c r="BJ13" s="38">
        <f t="shared" ref="BJ13:BJ25" si="24">IFERROR(VLOOKUP(BC13,$BO$2:$BP$10,2,TRUE),"0")</f>
        <v>0</v>
      </c>
      <c r="BK13" s="38">
        <f t="shared" ref="BK13:BK25" si="25">IFERROR(VLOOKUP(BD13,$BO$2:$BP$10,2,TRUE),"0")</f>
        <v>0</v>
      </c>
      <c r="BL13" s="38">
        <f t="shared" ref="BL13:BL25" si="26">IFERROR(VLOOKUP(BE13,$BO$2:$BP$10,2,TRUE),"0")</f>
        <v>0</v>
      </c>
      <c r="BM13" s="38">
        <f t="shared" ref="BM13:BM25" si="27">IFERROR(VLOOKUP(BF13,$BO$2:$BP$10,2,TRUE),"0")</f>
        <v>0</v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0.159</v>
      </c>
      <c r="F14" s="181">
        <v>0.33500000000000002</v>
      </c>
      <c r="G14" s="181">
        <v>0.224</v>
      </c>
      <c r="H14" s="181">
        <v>0.35099999999999998</v>
      </c>
      <c r="I14" s="181">
        <v>0.40799999999999997</v>
      </c>
      <c r="J14" s="181">
        <v>0.32500000000000001</v>
      </c>
      <c r="K14" s="181">
        <v>0.32300000000000001</v>
      </c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46">
        <v>9350</v>
      </c>
      <c r="V14" s="47">
        <v>9350</v>
      </c>
      <c r="W14" s="47">
        <v>9350</v>
      </c>
      <c r="X14" s="47">
        <v>9350</v>
      </c>
      <c r="Y14" s="47">
        <v>9350</v>
      </c>
      <c r="Z14" s="47">
        <v>9350</v>
      </c>
      <c r="AA14" s="48">
        <v>9350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35">
        <f t="shared" ca="1" si="18"/>
        <v>0</v>
      </c>
      <c r="AJ14" s="49">
        <f t="shared" ca="1" si="8"/>
        <v>0</v>
      </c>
      <c r="AK14" s="50">
        <f t="shared" ca="1" si="8"/>
        <v>0</v>
      </c>
      <c r="AL14" s="50">
        <f t="shared" ca="1" si="8"/>
        <v>0</v>
      </c>
      <c r="AM14" s="50">
        <f t="shared" ca="1" si="8"/>
        <v>0</v>
      </c>
      <c r="AN14" s="50">
        <f t="shared" ca="1" si="8"/>
        <v>0</v>
      </c>
      <c r="AO14" s="50">
        <f t="shared" ca="1" si="8"/>
        <v>0</v>
      </c>
      <c r="AP14" s="51">
        <f t="shared" ca="1" si="8"/>
        <v>0</v>
      </c>
      <c r="AQ14" s="36">
        <f t="shared" ca="1" si="19"/>
        <v>0</v>
      </c>
      <c r="AR14" s="49" t="str">
        <f t="shared" ca="1" si="9"/>
        <v/>
      </c>
      <c r="AS14" s="50" t="str">
        <f t="shared" ca="1" si="9"/>
        <v/>
      </c>
      <c r="AT14" s="50" t="str">
        <f t="shared" ca="1" si="9"/>
        <v/>
      </c>
      <c r="AU14" s="50" t="str">
        <f t="shared" ca="1" si="9"/>
        <v/>
      </c>
      <c r="AV14" s="50" t="str">
        <f t="shared" ca="1" si="9"/>
        <v/>
      </c>
      <c r="AW14" s="50" t="str">
        <f t="shared" ca="1" si="9"/>
        <v/>
      </c>
      <c r="AX14" s="51" t="str">
        <f t="shared" ca="1" si="9"/>
        <v/>
      </c>
      <c r="AY14" s="52" t="str">
        <f t="shared" ca="1" si="9"/>
        <v/>
      </c>
      <c r="AZ14" s="37">
        <f t="shared" si="20"/>
        <v>9800.8385744234802</v>
      </c>
      <c r="BA14" s="37">
        <f t="shared" si="10"/>
        <v>4651.7412935323382</v>
      </c>
      <c r="BB14" s="37">
        <f t="shared" si="10"/>
        <v>6956.8452380952376</v>
      </c>
      <c r="BC14" s="37">
        <f t="shared" si="10"/>
        <v>4439.6961063627732</v>
      </c>
      <c r="BD14" s="37">
        <f t="shared" si="10"/>
        <v>3819.4444444444443</v>
      </c>
      <c r="BE14" s="37">
        <f t="shared" si="10"/>
        <v>4794.8717948717949</v>
      </c>
      <c r="BF14" s="37">
        <f t="shared" si="10"/>
        <v>4824.5614035087719</v>
      </c>
      <c r="BG14" s="38">
        <f t="shared" ref="BG14:BG25" si="28">IFERROR(VLOOKUP(AZ14,$BO$2:$BP$10,2,TRUE),"0")</f>
        <v>0</v>
      </c>
      <c r="BH14" s="38">
        <f t="shared" si="22"/>
        <v>0</v>
      </c>
      <c r="BI14" s="38">
        <f t="shared" si="23"/>
        <v>0</v>
      </c>
      <c r="BJ14" s="38">
        <f t="shared" si="24"/>
        <v>0</v>
      </c>
      <c r="BK14" s="38">
        <f t="shared" si="25"/>
        <v>0</v>
      </c>
      <c r="BL14" s="38">
        <f t="shared" si="26"/>
        <v>0</v>
      </c>
      <c r="BM14" s="38">
        <f t="shared" si="27"/>
        <v>0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0.46</v>
      </c>
      <c r="F15" s="181">
        <v>0.41699999999999998</v>
      </c>
      <c r="G15" s="181">
        <v>0.77200000000000002</v>
      </c>
      <c r="H15" s="181">
        <v>0.79600000000000004</v>
      </c>
      <c r="I15" s="181">
        <v>0.65600000000000003</v>
      </c>
      <c r="J15" s="181">
        <v>0.83</v>
      </c>
      <c r="K15" s="181">
        <v>0.44400000000000001</v>
      </c>
      <c r="L15" s="41">
        <f t="shared" ca="1" si="4"/>
        <v>90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3</v>
      </c>
      <c r="S15" s="44">
        <f t="shared" si="5"/>
        <v>0</v>
      </c>
      <c r="T15" s="45">
        <f t="shared" ca="1" si="6"/>
        <v>15</v>
      </c>
      <c r="U15" s="46">
        <v>15725</v>
      </c>
      <c r="V15" s="47">
        <v>15725</v>
      </c>
      <c r="W15" s="47">
        <v>15725</v>
      </c>
      <c r="X15" s="47">
        <v>15725</v>
      </c>
      <c r="Y15" s="47">
        <v>15725</v>
      </c>
      <c r="Z15" s="47">
        <v>15725</v>
      </c>
      <c r="AA15" s="48">
        <v>15725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235875</v>
      </c>
      <c r="AH15" s="51">
        <f t="shared" ca="1" si="7"/>
        <v>0</v>
      </c>
      <c r="AI15" s="35">
        <f t="shared" ca="1" si="18"/>
        <v>235875</v>
      </c>
      <c r="AJ15" s="49">
        <f t="shared" ca="1" si="8"/>
        <v>0</v>
      </c>
      <c r="AK15" s="50">
        <f t="shared" ca="1" si="8"/>
        <v>0</v>
      </c>
      <c r="AL15" s="50">
        <f t="shared" ca="1" si="8"/>
        <v>0</v>
      </c>
      <c r="AM15" s="50">
        <f t="shared" ca="1" si="8"/>
        <v>0</v>
      </c>
      <c r="AN15" s="50">
        <f t="shared" ca="1" si="8"/>
        <v>0</v>
      </c>
      <c r="AO15" s="50">
        <f t="shared" ca="1" si="8"/>
        <v>74.7</v>
      </c>
      <c r="AP15" s="51">
        <f t="shared" ca="1" si="8"/>
        <v>0</v>
      </c>
      <c r="AQ15" s="36">
        <f t="shared" ca="1" si="19"/>
        <v>74.7</v>
      </c>
      <c r="AR15" s="49" t="str">
        <f t="shared" ca="1" si="9"/>
        <v/>
      </c>
      <c r="AS15" s="50" t="str">
        <f t="shared" ca="1" si="9"/>
        <v/>
      </c>
      <c r="AT15" s="50" t="str">
        <f t="shared" ca="1" si="9"/>
        <v/>
      </c>
      <c r="AU15" s="50" t="str">
        <f t="shared" ca="1" si="9"/>
        <v/>
      </c>
      <c r="AV15" s="50" t="str">
        <f t="shared" ca="1" si="9"/>
        <v/>
      </c>
      <c r="AW15" s="50">
        <f t="shared" ca="1" si="9"/>
        <v>3157.6305220883532</v>
      </c>
      <c r="AX15" s="51" t="str">
        <f t="shared" ca="1" si="9"/>
        <v/>
      </c>
      <c r="AY15" s="52">
        <f t="shared" ca="1" si="9"/>
        <v>3157.6305220883532</v>
      </c>
      <c r="AZ15" s="37">
        <f t="shared" si="20"/>
        <v>5697.463768115942</v>
      </c>
      <c r="BA15" s="37">
        <f t="shared" si="10"/>
        <v>6284.972022382095</v>
      </c>
      <c r="BB15" s="37">
        <f t="shared" si="10"/>
        <v>3394.86183074266</v>
      </c>
      <c r="BC15" s="37">
        <f t="shared" si="10"/>
        <v>3292.5041876046903</v>
      </c>
      <c r="BD15" s="37">
        <f t="shared" si="10"/>
        <v>3995.1727642276423</v>
      </c>
      <c r="BE15" s="37">
        <f t="shared" si="10"/>
        <v>3157.6305220883537</v>
      </c>
      <c r="BF15" s="37">
        <f t="shared" si="10"/>
        <v>5902.7777777777783</v>
      </c>
      <c r="BG15" s="38">
        <f t="shared" si="28"/>
        <v>0</v>
      </c>
      <c r="BH15" s="38">
        <f t="shared" si="22"/>
        <v>0</v>
      </c>
      <c r="BI15" s="38">
        <f t="shared" si="23"/>
        <v>0</v>
      </c>
      <c r="BJ15" s="38">
        <f t="shared" si="24"/>
        <v>0</v>
      </c>
      <c r="BK15" s="38">
        <f t="shared" si="25"/>
        <v>0</v>
      </c>
      <c r="BL15" s="38">
        <f t="shared" si="26"/>
        <v>3</v>
      </c>
      <c r="BM15" s="38">
        <f t="shared" si="27"/>
        <v>0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0.92100000000000004</v>
      </c>
      <c r="F16" s="181">
        <v>0.56299999999999994</v>
      </c>
      <c r="G16" s="181">
        <v>0.97299999999999998</v>
      </c>
      <c r="H16" s="181">
        <v>0.88800000000000001</v>
      </c>
      <c r="I16" s="181">
        <v>0.73399999999999999</v>
      </c>
      <c r="J16" s="181">
        <v>0.80300000000000005</v>
      </c>
      <c r="K16" s="181">
        <v>0.66600000000000004</v>
      </c>
      <c r="L16" s="41">
        <f t="shared" ca="1" si="4"/>
        <v>234</v>
      </c>
      <c r="M16" s="42">
        <f t="shared" si="5"/>
        <v>3</v>
      </c>
      <c r="N16" s="43">
        <f t="shared" si="5"/>
        <v>0</v>
      </c>
      <c r="O16" s="43">
        <f t="shared" si="5"/>
        <v>3</v>
      </c>
      <c r="P16" s="43">
        <f t="shared" si="5"/>
        <v>3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39</v>
      </c>
      <c r="U16" s="46">
        <v>15725</v>
      </c>
      <c r="V16" s="47">
        <v>15725</v>
      </c>
      <c r="W16" s="47">
        <v>15725</v>
      </c>
      <c r="X16" s="47">
        <v>15725</v>
      </c>
      <c r="Y16" s="47">
        <v>15725</v>
      </c>
      <c r="Z16" s="47">
        <v>15725</v>
      </c>
      <c r="AA16" s="48">
        <v>15725</v>
      </c>
      <c r="AB16" s="49">
        <f t="shared" ca="1" si="7"/>
        <v>235875</v>
      </c>
      <c r="AC16" s="50">
        <f t="shared" ca="1" si="7"/>
        <v>0</v>
      </c>
      <c r="AD16" s="50">
        <f t="shared" ca="1" si="7"/>
        <v>188700</v>
      </c>
      <c r="AE16" s="50">
        <f t="shared" ca="1" si="7"/>
        <v>188700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35">
        <f t="shared" ca="1" si="18"/>
        <v>613275</v>
      </c>
      <c r="AJ16" s="49">
        <f t="shared" ca="1" si="8"/>
        <v>82.89</v>
      </c>
      <c r="AK16" s="50">
        <f t="shared" ca="1" si="8"/>
        <v>0</v>
      </c>
      <c r="AL16" s="50">
        <f t="shared" ca="1" si="8"/>
        <v>70.055999999999997</v>
      </c>
      <c r="AM16" s="50">
        <f t="shared" ca="1" si="8"/>
        <v>63.936</v>
      </c>
      <c r="AN16" s="50">
        <f t="shared" ca="1" si="8"/>
        <v>0</v>
      </c>
      <c r="AO16" s="50">
        <f t="shared" ca="1" si="8"/>
        <v>0</v>
      </c>
      <c r="AP16" s="51">
        <f t="shared" ca="1" si="8"/>
        <v>0</v>
      </c>
      <c r="AQ16" s="36">
        <f t="shared" ca="1" si="19"/>
        <v>216.88200000000001</v>
      </c>
      <c r="AR16" s="49">
        <f t="shared" ca="1" si="9"/>
        <v>2845.6387984075282</v>
      </c>
      <c r="AS16" s="50" t="str">
        <f t="shared" ca="1" si="9"/>
        <v/>
      </c>
      <c r="AT16" s="50">
        <f t="shared" ca="1" si="9"/>
        <v>2693.5594381637547</v>
      </c>
      <c r="AU16" s="50">
        <f t="shared" ca="1" si="9"/>
        <v>2951.3888888888887</v>
      </c>
      <c r="AV16" s="50" t="str">
        <f t="shared" ca="1" si="9"/>
        <v/>
      </c>
      <c r="AW16" s="50" t="str">
        <f t="shared" ca="1" si="9"/>
        <v/>
      </c>
      <c r="AX16" s="51" t="str">
        <f t="shared" ca="1" si="9"/>
        <v/>
      </c>
      <c r="AY16" s="52">
        <f t="shared" ca="1" si="9"/>
        <v>2827.6897114559993</v>
      </c>
      <c r="AZ16" s="37">
        <f t="shared" si="20"/>
        <v>2845.6387984075282</v>
      </c>
      <c r="BA16" s="37">
        <f t="shared" si="10"/>
        <v>4655.1213735938436</v>
      </c>
      <c r="BB16" s="37">
        <f t="shared" si="10"/>
        <v>2693.5594381637547</v>
      </c>
      <c r="BC16" s="37">
        <f t="shared" si="10"/>
        <v>2951.3888888888891</v>
      </c>
      <c r="BD16" s="37">
        <f t="shared" si="10"/>
        <v>3570.6176203451409</v>
      </c>
      <c r="BE16" s="37">
        <f t="shared" si="10"/>
        <v>3263.8024076380239</v>
      </c>
      <c r="BF16" s="37">
        <f t="shared" si="10"/>
        <v>3935.1851851851852</v>
      </c>
      <c r="BG16" s="38">
        <f t="shared" si="28"/>
        <v>3</v>
      </c>
      <c r="BH16" s="38">
        <f t="shared" si="22"/>
        <v>0</v>
      </c>
      <c r="BI16" s="38">
        <f t="shared" si="23"/>
        <v>3</v>
      </c>
      <c r="BJ16" s="38">
        <f t="shared" si="24"/>
        <v>3</v>
      </c>
      <c r="BK16" s="38">
        <f t="shared" si="25"/>
        <v>0</v>
      </c>
      <c r="BL16" s="38">
        <f t="shared" si="26"/>
        <v>0</v>
      </c>
      <c r="BM16" s="38">
        <f t="shared" si="27"/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1">
        <v>1.1399999999999999</v>
      </c>
      <c r="F17" s="181">
        <v>0.60599999999999998</v>
      </c>
      <c r="G17" s="181">
        <v>0.74299999999999999</v>
      </c>
      <c r="H17" s="181">
        <v>0.42299999999999999</v>
      </c>
      <c r="I17" s="181">
        <v>0.58399999999999996</v>
      </c>
      <c r="J17" s="181">
        <v>0.55400000000000005</v>
      </c>
      <c r="K17" s="181">
        <v>0.64700000000000002</v>
      </c>
      <c r="L17" s="41">
        <f t="shared" ca="1" si="4"/>
        <v>240</v>
      </c>
      <c r="M17" s="42">
        <f t="shared" si="5"/>
        <v>8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40</v>
      </c>
      <c r="U17" s="46">
        <v>15725</v>
      </c>
      <c r="V17" s="47">
        <v>15725</v>
      </c>
      <c r="W17" s="47">
        <v>15725</v>
      </c>
      <c r="X17" s="47">
        <v>15725</v>
      </c>
      <c r="Y17" s="47">
        <v>15725</v>
      </c>
      <c r="Z17" s="47">
        <v>15725</v>
      </c>
      <c r="AA17" s="48">
        <v>15725</v>
      </c>
      <c r="AB17" s="49">
        <f t="shared" ca="1" si="7"/>
        <v>629000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35">
        <f t="shared" ca="1" si="18"/>
        <v>629000</v>
      </c>
      <c r="AJ17" s="49">
        <f t="shared" ca="1" si="8"/>
        <v>273.59999999999997</v>
      </c>
      <c r="AK17" s="50">
        <f t="shared" ca="1" si="8"/>
        <v>0</v>
      </c>
      <c r="AL17" s="50">
        <f t="shared" ca="1" si="8"/>
        <v>0</v>
      </c>
      <c r="AM17" s="50">
        <f t="shared" ca="1" si="8"/>
        <v>0</v>
      </c>
      <c r="AN17" s="50">
        <f t="shared" ca="1" si="8"/>
        <v>0</v>
      </c>
      <c r="AO17" s="50">
        <f t="shared" ca="1" si="8"/>
        <v>0</v>
      </c>
      <c r="AP17" s="51">
        <f t="shared" ca="1" si="8"/>
        <v>0</v>
      </c>
      <c r="AQ17" s="36">
        <f t="shared" ca="1" si="19"/>
        <v>273.59999999999997</v>
      </c>
      <c r="AR17" s="49">
        <f t="shared" ca="1" si="9"/>
        <v>2298.9766081871348</v>
      </c>
      <c r="AS17" s="50" t="str">
        <f t="shared" ca="1" si="9"/>
        <v/>
      </c>
      <c r="AT17" s="50" t="str">
        <f t="shared" ca="1" si="9"/>
        <v/>
      </c>
      <c r="AU17" s="50" t="str">
        <f t="shared" ca="1" si="9"/>
        <v/>
      </c>
      <c r="AV17" s="50" t="str">
        <f t="shared" ca="1" si="9"/>
        <v/>
      </c>
      <c r="AW17" s="50" t="str">
        <f t="shared" ca="1" si="9"/>
        <v/>
      </c>
      <c r="AX17" s="51" t="str">
        <f t="shared" ca="1" si="9"/>
        <v/>
      </c>
      <c r="AY17" s="52">
        <f t="shared" ca="1" si="9"/>
        <v>2298.9766081871348</v>
      </c>
      <c r="AZ17" s="37">
        <f t="shared" si="20"/>
        <v>2298.9766081871348</v>
      </c>
      <c r="BA17" s="37">
        <f t="shared" si="10"/>
        <v>4324.8074807480752</v>
      </c>
      <c r="BB17" s="37">
        <f t="shared" si="10"/>
        <v>3527.3665320771647</v>
      </c>
      <c r="BC17" s="37">
        <f t="shared" si="10"/>
        <v>6195.8234830575266</v>
      </c>
      <c r="BD17" s="37">
        <f t="shared" si="10"/>
        <v>4487.7283105022834</v>
      </c>
      <c r="BE17" s="37">
        <f t="shared" si="10"/>
        <v>4730.7460890493376</v>
      </c>
      <c r="BF17" s="37">
        <f t="shared" si="10"/>
        <v>4050.7470376094798</v>
      </c>
      <c r="BG17" s="38">
        <f t="shared" si="28"/>
        <v>8</v>
      </c>
      <c r="BH17" s="38">
        <f t="shared" si="22"/>
        <v>0</v>
      </c>
      <c r="BI17" s="38">
        <f t="shared" si="23"/>
        <v>0</v>
      </c>
      <c r="BJ17" s="38">
        <f t="shared" si="24"/>
        <v>0</v>
      </c>
      <c r="BK17" s="38">
        <f t="shared" si="25"/>
        <v>0</v>
      </c>
      <c r="BL17" s="38">
        <f t="shared" si="26"/>
        <v>0</v>
      </c>
      <c r="BM17" s="38">
        <f t="shared" si="27"/>
        <v>0</v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81">
        <v>0.79600000000000004</v>
      </c>
      <c r="F18" s="181">
        <v>0.61099999999999999</v>
      </c>
      <c r="G18" s="181">
        <v>0.70399999999999996</v>
      </c>
      <c r="H18" s="181">
        <v>0.53</v>
      </c>
      <c r="I18" s="181">
        <v>1.2470000000000001</v>
      </c>
      <c r="J18" s="181">
        <v>0.67900000000000005</v>
      </c>
      <c r="K18" s="181">
        <v>1.085</v>
      </c>
      <c r="L18" s="41">
        <f t="shared" ca="1" si="4"/>
        <v>432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8</v>
      </c>
      <c r="R18" s="43">
        <f t="shared" si="5"/>
        <v>0</v>
      </c>
      <c r="S18" s="44">
        <f t="shared" si="5"/>
        <v>8</v>
      </c>
      <c r="T18" s="45">
        <f t="shared" ca="1" si="6"/>
        <v>72</v>
      </c>
      <c r="U18" s="46">
        <v>15725</v>
      </c>
      <c r="V18" s="47">
        <v>15725</v>
      </c>
      <c r="W18" s="47">
        <v>15725</v>
      </c>
      <c r="X18" s="47">
        <v>15725</v>
      </c>
      <c r="Y18" s="47">
        <v>15725</v>
      </c>
      <c r="Z18" s="47">
        <v>15725</v>
      </c>
      <c r="AA18" s="48">
        <v>15725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503200</v>
      </c>
      <c r="AG18" s="50">
        <f t="shared" ca="1" si="7"/>
        <v>0</v>
      </c>
      <c r="AH18" s="51">
        <f t="shared" ca="1" si="7"/>
        <v>629000</v>
      </c>
      <c r="AI18" s="35">
        <f t="shared" ca="1" si="18"/>
        <v>1132200</v>
      </c>
      <c r="AJ18" s="49">
        <f t="shared" ca="1" si="8"/>
        <v>0</v>
      </c>
      <c r="AK18" s="50">
        <f t="shared" ca="1" si="8"/>
        <v>0</v>
      </c>
      <c r="AL18" s="50">
        <f t="shared" ca="1" si="8"/>
        <v>0</v>
      </c>
      <c r="AM18" s="50">
        <f t="shared" ca="1" si="8"/>
        <v>0</v>
      </c>
      <c r="AN18" s="50">
        <f t="shared" ca="1" si="8"/>
        <v>239.42400000000004</v>
      </c>
      <c r="AO18" s="50">
        <f t="shared" ca="1" si="8"/>
        <v>0</v>
      </c>
      <c r="AP18" s="51">
        <f t="shared" ca="1" si="8"/>
        <v>260.39999999999998</v>
      </c>
      <c r="AQ18" s="36">
        <f t="shared" ca="1" si="19"/>
        <v>499.82400000000001</v>
      </c>
      <c r="AR18" s="49" t="str">
        <f t="shared" ca="1" si="9"/>
        <v/>
      </c>
      <c r="AS18" s="50" t="str">
        <f t="shared" ca="1" si="9"/>
        <v/>
      </c>
      <c r="AT18" s="50" t="str">
        <f t="shared" ca="1" si="9"/>
        <v/>
      </c>
      <c r="AU18" s="50" t="str">
        <f t="shared" ca="1" si="9"/>
        <v/>
      </c>
      <c r="AV18" s="50">
        <f t="shared" ca="1" si="9"/>
        <v>2101.7107725207161</v>
      </c>
      <c r="AW18" s="50" t="str">
        <f t="shared" ca="1" si="9"/>
        <v/>
      </c>
      <c r="AX18" s="51">
        <f t="shared" ca="1" si="9"/>
        <v>2415.5145929339478</v>
      </c>
      <c r="AY18" s="52">
        <f t="shared" ca="1" si="9"/>
        <v>2265.1973494670124</v>
      </c>
      <c r="AZ18" s="37">
        <f t="shared" si="20"/>
        <v>3292.5041876046903</v>
      </c>
      <c r="BA18" s="37">
        <f t="shared" si="10"/>
        <v>4289.4162575013643</v>
      </c>
      <c r="BB18" s="37">
        <f t="shared" si="10"/>
        <v>3722.7746212121215</v>
      </c>
      <c r="BC18" s="37">
        <f t="shared" si="10"/>
        <v>4944.9685534591199</v>
      </c>
      <c r="BD18" s="37">
        <f t="shared" si="10"/>
        <v>2101.7107725207165</v>
      </c>
      <c r="BE18" s="37">
        <f t="shared" si="10"/>
        <v>3859.8429062346586</v>
      </c>
      <c r="BF18" s="37">
        <f t="shared" si="10"/>
        <v>2415.5145929339478</v>
      </c>
      <c r="BG18" s="38">
        <f t="shared" si="28"/>
        <v>0</v>
      </c>
      <c r="BH18" s="38">
        <f t="shared" si="22"/>
        <v>0</v>
      </c>
      <c r="BI18" s="38">
        <f t="shared" si="23"/>
        <v>0</v>
      </c>
      <c r="BJ18" s="38">
        <f t="shared" si="24"/>
        <v>0</v>
      </c>
      <c r="BK18" s="38">
        <f t="shared" si="25"/>
        <v>8</v>
      </c>
      <c r="BL18" s="38">
        <f t="shared" si="26"/>
        <v>0</v>
      </c>
      <c r="BM18" s="38">
        <f t="shared" si="27"/>
        <v>8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1">
        <v>0.83099999999999996</v>
      </c>
      <c r="F19" s="181">
        <v>0.33400000000000002</v>
      </c>
      <c r="G19" s="181">
        <v>0.83399999999999996</v>
      </c>
      <c r="H19" s="181">
        <v>0.67400000000000004</v>
      </c>
      <c r="I19" s="181">
        <v>1.006</v>
      </c>
      <c r="J19" s="181">
        <v>0.71399999999999997</v>
      </c>
      <c r="K19" s="181">
        <v>0.93600000000000005</v>
      </c>
      <c r="L19" s="41">
        <f t="shared" ca="1" si="4"/>
        <v>72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3</v>
      </c>
      <c r="R19" s="43">
        <f t="shared" si="5"/>
        <v>0</v>
      </c>
      <c r="S19" s="44">
        <f t="shared" si="5"/>
        <v>0</v>
      </c>
      <c r="T19" s="45">
        <f t="shared" ca="1" si="6"/>
        <v>12</v>
      </c>
      <c r="U19" s="46">
        <v>21250</v>
      </c>
      <c r="V19" s="47">
        <v>17000</v>
      </c>
      <c r="W19" s="47">
        <v>17000</v>
      </c>
      <c r="X19" s="47">
        <v>17000</v>
      </c>
      <c r="Y19" s="47">
        <v>17000</v>
      </c>
      <c r="Z19" s="47">
        <v>21250</v>
      </c>
      <c r="AA19" s="48">
        <v>21250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204000</v>
      </c>
      <c r="AG19" s="50">
        <f t="shared" ca="1" si="7"/>
        <v>0</v>
      </c>
      <c r="AH19" s="51">
        <f t="shared" ca="1" si="7"/>
        <v>0</v>
      </c>
      <c r="AI19" s="35">
        <f t="shared" ca="1" si="18"/>
        <v>204000</v>
      </c>
      <c r="AJ19" s="49">
        <f t="shared" ca="1" si="8"/>
        <v>0</v>
      </c>
      <c r="AK19" s="50">
        <f t="shared" ca="1" si="8"/>
        <v>0</v>
      </c>
      <c r="AL19" s="50">
        <f t="shared" ca="1" si="8"/>
        <v>0</v>
      </c>
      <c r="AM19" s="50">
        <f t="shared" ca="1" si="8"/>
        <v>0</v>
      </c>
      <c r="AN19" s="50">
        <f t="shared" ca="1" si="8"/>
        <v>72.432000000000002</v>
      </c>
      <c r="AO19" s="50">
        <f t="shared" ca="1" si="8"/>
        <v>0</v>
      </c>
      <c r="AP19" s="51">
        <f t="shared" ca="1" si="8"/>
        <v>0</v>
      </c>
      <c r="AQ19" s="36">
        <f t="shared" ca="1" si="19"/>
        <v>72.432000000000002</v>
      </c>
      <c r="AR19" s="49" t="str">
        <f t="shared" ca="1" si="9"/>
        <v/>
      </c>
      <c r="AS19" s="50" t="str">
        <f t="shared" ca="1" si="9"/>
        <v/>
      </c>
      <c r="AT19" s="50" t="str">
        <f t="shared" ca="1" si="9"/>
        <v/>
      </c>
      <c r="AU19" s="50" t="str">
        <f t="shared" ca="1" si="9"/>
        <v/>
      </c>
      <c r="AV19" s="50">
        <f t="shared" ca="1" si="9"/>
        <v>2816.4347249834327</v>
      </c>
      <c r="AW19" s="50" t="str">
        <f t="shared" ca="1" si="9"/>
        <v/>
      </c>
      <c r="AX19" s="51" t="str">
        <f t="shared" ca="1" si="9"/>
        <v/>
      </c>
      <c r="AY19" s="52">
        <f t="shared" ca="1" si="9"/>
        <v>2816.4347249834327</v>
      </c>
      <c r="AZ19" s="37">
        <f t="shared" si="20"/>
        <v>4261.933413557962</v>
      </c>
      <c r="BA19" s="37">
        <f t="shared" si="10"/>
        <v>8483.0339321357278</v>
      </c>
      <c r="BB19" s="37">
        <f t="shared" si="10"/>
        <v>3397.282174260592</v>
      </c>
      <c r="BC19" s="37">
        <f t="shared" si="10"/>
        <v>4203.7586547972305</v>
      </c>
      <c r="BD19" s="37">
        <f t="shared" si="10"/>
        <v>2816.4347249834327</v>
      </c>
      <c r="BE19" s="37">
        <f t="shared" si="10"/>
        <v>4960.3174603174602</v>
      </c>
      <c r="BF19" s="37">
        <f t="shared" si="10"/>
        <v>3783.8319088319085</v>
      </c>
      <c r="BG19" s="38">
        <f t="shared" si="28"/>
        <v>0</v>
      </c>
      <c r="BH19" s="38">
        <f t="shared" si="22"/>
        <v>0</v>
      </c>
      <c r="BI19" s="38">
        <f t="shared" si="23"/>
        <v>0</v>
      </c>
      <c r="BJ19" s="38">
        <f t="shared" si="24"/>
        <v>0</v>
      </c>
      <c r="BK19" s="38">
        <f t="shared" si="25"/>
        <v>3</v>
      </c>
      <c r="BL19" s="38">
        <f t="shared" si="26"/>
        <v>0</v>
      </c>
      <c r="BM19" s="38">
        <f t="shared" si="27"/>
        <v>0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 s="181">
        <v>0.88</v>
      </c>
      <c r="F20" s="181">
        <v>0.53300000000000003</v>
      </c>
      <c r="G20" s="181">
        <v>0.65300000000000002</v>
      </c>
      <c r="H20" s="181">
        <v>0.90200000000000002</v>
      </c>
      <c r="I20" s="181">
        <v>0.78600000000000003</v>
      </c>
      <c r="J20" s="181">
        <v>0.47</v>
      </c>
      <c r="K20" s="181">
        <v>0.70699999999999996</v>
      </c>
      <c r="L20" s="41">
        <f t="shared" ca="1" si="4"/>
        <v>72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3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12</v>
      </c>
      <c r="U20" s="46">
        <v>21250</v>
      </c>
      <c r="V20" s="47">
        <v>17000</v>
      </c>
      <c r="W20" s="47">
        <v>17000</v>
      </c>
      <c r="X20" s="47">
        <v>17000</v>
      </c>
      <c r="Y20" s="47">
        <v>17000</v>
      </c>
      <c r="Z20" s="47">
        <v>21250</v>
      </c>
      <c r="AA20" s="48">
        <v>21250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204000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35">
        <f t="shared" ca="1" si="18"/>
        <v>204000</v>
      </c>
      <c r="AJ20" s="49">
        <f t="shared" ca="1" si="8"/>
        <v>0</v>
      </c>
      <c r="AK20" s="50">
        <f t="shared" ca="1" si="8"/>
        <v>0</v>
      </c>
      <c r="AL20" s="50">
        <f t="shared" ca="1" si="8"/>
        <v>0</v>
      </c>
      <c r="AM20" s="50">
        <f t="shared" ca="1" si="8"/>
        <v>64.944000000000003</v>
      </c>
      <c r="AN20" s="50">
        <f t="shared" ca="1" si="8"/>
        <v>0</v>
      </c>
      <c r="AO20" s="50">
        <f t="shared" ca="1" si="8"/>
        <v>0</v>
      </c>
      <c r="AP20" s="51">
        <f t="shared" ca="1" si="8"/>
        <v>0</v>
      </c>
      <c r="AQ20" s="36">
        <f t="shared" ca="1" si="19"/>
        <v>64.944000000000003</v>
      </c>
      <c r="AR20" s="49" t="str">
        <f t="shared" ca="1" si="9"/>
        <v/>
      </c>
      <c r="AS20" s="50" t="str">
        <f t="shared" ca="1" si="9"/>
        <v/>
      </c>
      <c r="AT20" s="50" t="str">
        <f t="shared" ca="1" si="9"/>
        <v/>
      </c>
      <c r="AU20" s="50">
        <f t="shared" ca="1" si="9"/>
        <v>3141.1677753141166</v>
      </c>
      <c r="AV20" s="50" t="str">
        <f t="shared" ca="1" si="9"/>
        <v/>
      </c>
      <c r="AW20" s="50" t="str">
        <f t="shared" ca="1" si="9"/>
        <v/>
      </c>
      <c r="AX20" s="51" t="str">
        <f t="shared" ca="1" si="9"/>
        <v/>
      </c>
      <c r="AY20" s="52">
        <f t="shared" ca="1" si="9"/>
        <v>3141.1677753141166</v>
      </c>
      <c r="AZ20" s="37">
        <f t="shared" si="20"/>
        <v>4024.621212121212</v>
      </c>
      <c r="BA20" s="37">
        <f t="shared" si="10"/>
        <v>5315.8223889931205</v>
      </c>
      <c r="BB20" s="37">
        <f t="shared" si="10"/>
        <v>4338.9484430832053</v>
      </c>
      <c r="BC20" s="37">
        <f t="shared" si="10"/>
        <v>3141.1677753141171</v>
      </c>
      <c r="BD20" s="37">
        <f t="shared" si="10"/>
        <v>3604.749787955895</v>
      </c>
      <c r="BE20" s="37">
        <f t="shared" si="10"/>
        <v>7535.4609929078015</v>
      </c>
      <c r="BF20" s="37">
        <f t="shared" si="10"/>
        <v>5009.4295143800091</v>
      </c>
      <c r="BG20" s="38">
        <f t="shared" si="28"/>
        <v>0</v>
      </c>
      <c r="BH20" s="38">
        <f t="shared" si="22"/>
        <v>0</v>
      </c>
      <c r="BI20" s="38">
        <f t="shared" si="23"/>
        <v>0</v>
      </c>
      <c r="BJ20" s="38">
        <f t="shared" si="24"/>
        <v>3</v>
      </c>
      <c r="BK20" s="38">
        <f t="shared" si="25"/>
        <v>0</v>
      </c>
      <c r="BL20" s="38">
        <f t="shared" si="26"/>
        <v>0</v>
      </c>
      <c r="BM20" s="38">
        <f t="shared" si="27"/>
        <v>0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 s="181">
        <v>0.90200000000000002</v>
      </c>
      <c r="F21" s="181">
        <v>0.61</v>
      </c>
      <c r="G21" s="181">
        <v>0.82499999999999996</v>
      </c>
      <c r="H21" s="181">
        <v>0.97599999999999998</v>
      </c>
      <c r="I21" s="181">
        <v>0.99399999999999999</v>
      </c>
      <c r="J21" s="181">
        <v>0.628</v>
      </c>
      <c r="K21" s="181">
        <v>0.68200000000000005</v>
      </c>
      <c r="L21" s="41">
        <f t="shared" ca="1" si="4"/>
        <v>144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3</v>
      </c>
      <c r="Q21" s="43">
        <f t="shared" si="5"/>
        <v>3</v>
      </c>
      <c r="R21" s="43">
        <f t="shared" si="5"/>
        <v>0</v>
      </c>
      <c r="S21" s="44">
        <f t="shared" si="5"/>
        <v>0</v>
      </c>
      <c r="T21" s="45">
        <f t="shared" ca="1" si="6"/>
        <v>24</v>
      </c>
      <c r="U21" s="46">
        <v>21250</v>
      </c>
      <c r="V21" s="47">
        <v>17000</v>
      </c>
      <c r="W21" s="47">
        <v>17000</v>
      </c>
      <c r="X21" s="47">
        <v>17000</v>
      </c>
      <c r="Y21" s="47">
        <v>17000</v>
      </c>
      <c r="Z21" s="47">
        <v>21250</v>
      </c>
      <c r="AA21" s="48">
        <v>21250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204000</v>
      </c>
      <c r="AF21" s="50">
        <f t="shared" ca="1" si="7"/>
        <v>204000</v>
      </c>
      <c r="AG21" s="50">
        <f t="shared" ca="1" si="7"/>
        <v>0</v>
      </c>
      <c r="AH21" s="51">
        <f t="shared" ca="1" si="7"/>
        <v>0</v>
      </c>
      <c r="AI21" s="35">
        <f t="shared" ca="1" si="18"/>
        <v>408000</v>
      </c>
      <c r="AJ21" s="49">
        <f t="shared" ca="1" si="8"/>
        <v>0</v>
      </c>
      <c r="AK21" s="50">
        <f t="shared" ca="1" si="8"/>
        <v>0</v>
      </c>
      <c r="AL21" s="50">
        <f t="shared" ca="1" si="8"/>
        <v>0</v>
      </c>
      <c r="AM21" s="50">
        <f t="shared" ca="1" si="8"/>
        <v>70.271999999999991</v>
      </c>
      <c r="AN21" s="50">
        <f t="shared" ca="1" si="8"/>
        <v>71.567999999999998</v>
      </c>
      <c r="AO21" s="50">
        <f t="shared" ca="1" si="8"/>
        <v>0</v>
      </c>
      <c r="AP21" s="51">
        <f t="shared" ca="1" si="8"/>
        <v>0</v>
      </c>
      <c r="AQ21" s="36">
        <f t="shared" ca="1" si="19"/>
        <v>141.83999999999997</v>
      </c>
      <c r="AR21" s="49" t="str">
        <f t="shared" ca="1" si="9"/>
        <v/>
      </c>
      <c r="AS21" s="50" t="str">
        <f t="shared" ca="1" si="9"/>
        <v/>
      </c>
      <c r="AT21" s="50" t="str">
        <f t="shared" ca="1" si="9"/>
        <v/>
      </c>
      <c r="AU21" s="50">
        <f t="shared" ca="1" si="9"/>
        <v>2903.0054644808747</v>
      </c>
      <c r="AV21" s="50">
        <f t="shared" ca="1" si="9"/>
        <v>2850.4359490274983</v>
      </c>
      <c r="AW21" s="50" t="str">
        <f t="shared" ca="1" si="9"/>
        <v/>
      </c>
      <c r="AX21" s="51" t="str">
        <f t="shared" ca="1" si="9"/>
        <v/>
      </c>
      <c r="AY21" s="52">
        <f t="shared" ca="1" si="9"/>
        <v>2876.4805414551611</v>
      </c>
      <c r="AZ21" s="37">
        <f t="shared" si="20"/>
        <v>3926.4597191426456</v>
      </c>
      <c r="BA21" s="37">
        <f t="shared" si="10"/>
        <v>4644.8087431693993</v>
      </c>
      <c r="BB21" s="37">
        <f t="shared" si="10"/>
        <v>3434.3434343434346</v>
      </c>
      <c r="BC21" s="37">
        <f t="shared" si="10"/>
        <v>2903.0054644808747</v>
      </c>
      <c r="BD21" s="37">
        <f t="shared" si="10"/>
        <v>2850.4359490274983</v>
      </c>
      <c r="BE21" s="37">
        <f t="shared" si="10"/>
        <v>5639.5966029723986</v>
      </c>
      <c r="BF21" s="37">
        <f t="shared" si="10"/>
        <v>5193.0596285434985</v>
      </c>
      <c r="BG21" s="38">
        <f t="shared" si="28"/>
        <v>0</v>
      </c>
      <c r="BH21" s="38">
        <f t="shared" si="22"/>
        <v>0</v>
      </c>
      <c r="BI21" s="38">
        <f t="shared" si="23"/>
        <v>0</v>
      </c>
      <c r="BJ21" s="38">
        <f t="shared" si="24"/>
        <v>3</v>
      </c>
      <c r="BK21" s="38">
        <f t="shared" si="25"/>
        <v>3</v>
      </c>
      <c r="BL21" s="38">
        <f t="shared" si="26"/>
        <v>0</v>
      </c>
      <c r="BM21" s="38">
        <f t="shared" si="27"/>
        <v>0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1">
        <v>0.624</v>
      </c>
      <c r="F22" s="181">
        <v>0.627</v>
      </c>
      <c r="G22" s="181">
        <v>0.75800000000000001</v>
      </c>
      <c r="H22" s="181">
        <v>0.47699999999999998</v>
      </c>
      <c r="I22" s="181">
        <v>0.86699999999999999</v>
      </c>
      <c r="J22" s="181">
        <v>0.77900000000000003</v>
      </c>
      <c r="K22" s="181">
        <v>0.628</v>
      </c>
      <c r="L22" s="41">
        <f t="shared" ca="1" si="4"/>
        <v>0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0</v>
      </c>
      <c r="U22" s="46">
        <v>21250</v>
      </c>
      <c r="V22" s="47">
        <v>17000</v>
      </c>
      <c r="W22" s="47">
        <v>17000</v>
      </c>
      <c r="X22" s="47">
        <v>17000</v>
      </c>
      <c r="Y22" s="47">
        <v>17000</v>
      </c>
      <c r="Z22" s="47">
        <v>21250</v>
      </c>
      <c r="AA22" s="48">
        <v>21250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35">
        <f t="shared" ca="1" si="18"/>
        <v>0</v>
      </c>
      <c r="AJ22" s="49">
        <f t="shared" ca="1" si="8"/>
        <v>0</v>
      </c>
      <c r="AK22" s="50">
        <f t="shared" ca="1" si="8"/>
        <v>0</v>
      </c>
      <c r="AL22" s="50">
        <f t="shared" ca="1" si="8"/>
        <v>0</v>
      </c>
      <c r="AM22" s="50">
        <f t="shared" ca="1" si="8"/>
        <v>0</v>
      </c>
      <c r="AN22" s="50">
        <f t="shared" ca="1" si="8"/>
        <v>0</v>
      </c>
      <c r="AO22" s="50">
        <f t="shared" ca="1" si="8"/>
        <v>0</v>
      </c>
      <c r="AP22" s="51">
        <f t="shared" ca="1" si="8"/>
        <v>0</v>
      </c>
      <c r="AQ22" s="36">
        <f t="shared" ca="1" si="19"/>
        <v>0</v>
      </c>
      <c r="AR22" s="49" t="str">
        <f t="shared" ca="1" si="9"/>
        <v/>
      </c>
      <c r="AS22" s="50" t="str">
        <f t="shared" ca="1" si="9"/>
        <v/>
      </c>
      <c r="AT22" s="50" t="str">
        <f t="shared" ca="1" si="9"/>
        <v/>
      </c>
      <c r="AU22" s="50" t="str">
        <f t="shared" ca="1" si="9"/>
        <v/>
      </c>
      <c r="AV22" s="50" t="str">
        <f t="shared" ca="1" si="9"/>
        <v/>
      </c>
      <c r="AW22" s="50" t="str">
        <f t="shared" ca="1" si="9"/>
        <v/>
      </c>
      <c r="AX22" s="51" t="str">
        <f t="shared" ca="1" si="9"/>
        <v/>
      </c>
      <c r="AY22" s="52" t="str">
        <f t="shared" ca="1" si="9"/>
        <v/>
      </c>
      <c r="AZ22" s="37">
        <f t="shared" si="20"/>
        <v>5675.7478632478633</v>
      </c>
      <c r="BA22" s="37">
        <f t="shared" si="10"/>
        <v>4518.8729399255717</v>
      </c>
      <c r="BB22" s="37">
        <f t="shared" si="10"/>
        <v>3737.9067722075638</v>
      </c>
      <c r="BC22" s="37">
        <f t="shared" si="10"/>
        <v>5939.9021663172616</v>
      </c>
      <c r="BD22" s="37">
        <f t="shared" si="10"/>
        <v>3267.9738562091507</v>
      </c>
      <c r="BE22" s="37">
        <f t="shared" si="10"/>
        <v>4546.4270432178</v>
      </c>
      <c r="BF22" s="37">
        <f t="shared" si="10"/>
        <v>5639.5966029723986</v>
      </c>
      <c r="BG22" s="38">
        <f t="shared" si="28"/>
        <v>0</v>
      </c>
      <c r="BH22" s="38">
        <f t="shared" si="22"/>
        <v>0</v>
      </c>
      <c r="BI22" s="38">
        <f t="shared" si="23"/>
        <v>0</v>
      </c>
      <c r="BJ22" s="38">
        <f t="shared" si="24"/>
        <v>0</v>
      </c>
      <c r="BK22" s="38">
        <f t="shared" si="25"/>
        <v>0</v>
      </c>
      <c r="BL22" s="38">
        <f t="shared" si="26"/>
        <v>0</v>
      </c>
      <c r="BM22" s="38">
        <f t="shared" si="27"/>
        <v>0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 s="181">
        <v>0.48599999999999999</v>
      </c>
      <c r="F23" s="181">
        <v>0.56999999999999995</v>
      </c>
      <c r="G23" s="181">
        <v>1.038</v>
      </c>
      <c r="H23" s="181">
        <v>0.56200000000000006</v>
      </c>
      <c r="I23" s="181">
        <v>0.68100000000000005</v>
      </c>
      <c r="J23" s="181">
        <v>1.129</v>
      </c>
      <c r="K23" s="181">
        <v>0.52900000000000003</v>
      </c>
      <c r="L23" s="41">
        <f t="shared" ca="1" si="4"/>
        <v>162</v>
      </c>
      <c r="M23" s="42">
        <f t="shared" si="5"/>
        <v>0</v>
      </c>
      <c r="N23" s="43">
        <f t="shared" si="5"/>
        <v>0</v>
      </c>
      <c r="O23" s="43">
        <f t="shared" si="5"/>
        <v>3</v>
      </c>
      <c r="P23" s="43">
        <f t="shared" si="5"/>
        <v>0</v>
      </c>
      <c r="Q23" s="43">
        <f t="shared" si="5"/>
        <v>0</v>
      </c>
      <c r="R23" s="43">
        <f t="shared" si="5"/>
        <v>3</v>
      </c>
      <c r="S23" s="44">
        <f t="shared" si="5"/>
        <v>0</v>
      </c>
      <c r="T23" s="45">
        <f t="shared" ca="1" si="6"/>
        <v>27</v>
      </c>
      <c r="U23" s="46">
        <v>21250</v>
      </c>
      <c r="V23" s="47">
        <v>17000</v>
      </c>
      <c r="W23" s="47">
        <v>17000</v>
      </c>
      <c r="X23" s="47">
        <v>17000</v>
      </c>
      <c r="Y23" s="47">
        <v>17000</v>
      </c>
      <c r="Z23" s="47">
        <v>21250</v>
      </c>
      <c r="AA23" s="48">
        <v>21250</v>
      </c>
      <c r="AB23" s="49">
        <f t="shared" ca="1" si="7"/>
        <v>0</v>
      </c>
      <c r="AC23" s="50">
        <f t="shared" ca="1" si="7"/>
        <v>0</v>
      </c>
      <c r="AD23" s="50">
        <f t="shared" ca="1" si="7"/>
        <v>204000</v>
      </c>
      <c r="AE23" s="50">
        <f t="shared" ca="1" si="7"/>
        <v>0</v>
      </c>
      <c r="AF23" s="50">
        <f t="shared" ca="1" si="7"/>
        <v>0</v>
      </c>
      <c r="AG23" s="50">
        <f t="shared" ca="1" si="7"/>
        <v>318750</v>
      </c>
      <c r="AH23" s="51">
        <f t="shared" ca="1" si="7"/>
        <v>0</v>
      </c>
      <c r="AI23" s="35">
        <f t="shared" ca="1" si="18"/>
        <v>522750</v>
      </c>
      <c r="AJ23" s="49">
        <f t="shared" ca="1" si="8"/>
        <v>0</v>
      </c>
      <c r="AK23" s="50">
        <f t="shared" ca="1" si="8"/>
        <v>0</v>
      </c>
      <c r="AL23" s="50">
        <f t="shared" ca="1" si="8"/>
        <v>74.736000000000004</v>
      </c>
      <c r="AM23" s="50">
        <f t="shared" ca="1" si="8"/>
        <v>0</v>
      </c>
      <c r="AN23" s="50">
        <f t="shared" ca="1" si="8"/>
        <v>0</v>
      </c>
      <c r="AO23" s="50">
        <f t="shared" ca="1" si="8"/>
        <v>101.61</v>
      </c>
      <c r="AP23" s="51">
        <f t="shared" ca="1" si="8"/>
        <v>0</v>
      </c>
      <c r="AQ23" s="36">
        <f t="shared" ca="1" si="19"/>
        <v>176.346</v>
      </c>
      <c r="AR23" s="49" t="str">
        <f t="shared" ca="1" si="9"/>
        <v/>
      </c>
      <c r="AS23" s="50" t="str">
        <f t="shared" ca="1" si="9"/>
        <v/>
      </c>
      <c r="AT23" s="50">
        <f t="shared" ca="1" si="9"/>
        <v>2729.6082209377005</v>
      </c>
      <c r="AU23" s="50" t="str">
        <f t="shared" ca="1" si="9"/>
        <v/>
      </c>
      <c r="AV23" s="50" t="str">
        <f t="shared" ca="1" si="9"/>
        <v/>
      </c>
      <c r="AW23" s="50">
        <f t="shared" ca="1" si="9"/>
        <v>3136.9943903159137</v>
      </c>
      <c r="AX23" s="51" t="str">
        <f t="shared" ca="1" si="9"/>
        <v/>
      </c>
      <c r="AY23" s="52">
        <f t="shared" ca="1" si="9"/>
        <v>2964.3428260351807</v>
      </c>
      <c r="AZ23" s="37">
        <f t="shared" si="20"/>
        <v>7287.3799725651579</v>
      </c>
      <c r="BA23" s="37">
        <f t="shared" si="10"/>
        <v>4970.7602339181294</v>
      </c>
      <c r="BB23" s="37">
        <f t="shared" si="10"/>
        <v>2729.6082209377009</v>
      </c>
      <c r="BC23" s="37">
        <f t="shared" si="10"/>
        <v>5041.5183867141159</v>
      </c>
      <c r="BD23" s="37">
        <f t="shared" si="10"/>
        <v>4160.5482134116492</v>
      </c>
      <c r="BE23" s="37">
        <f t="shared" si="10"/>
        <v>3136.9943903159137</v>
      </c>
      <c r="BF23" s="37">
        <f t="shared" si="10"/>
        <v>6695.0220541902954</v>
      </c>
      <c r="BG23" s="38">
        <f t="shared" si="28"/>
        <v>0</v>
      </c>
      <c r="BH23" s="38">
        <f t="shared" si="22"/>
        <v>0</v>
      </c>
      <c r="BI23" s="38">
        <f t="shared" si="23"/>
        <v>3</v>
      </c>
      <c r="BJ23" s="38">
        <f t="shared" si="24"/>
        <v>0</v>
      </c>
      <c r="BK23" s="38">
        <f t="shared" si="25"/>
        <v>0</v>
      </c>
      <c r="BL23" s="38">
        <f t="shared" si="26"/>
        <v>3</v>
      </c>
      <c r="BM23" s="38">
        <f t="shared" si="27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 s="181">
        <v>1.0309999999999999</v>
      </c>
      <c r="F24" s="181">
        <v>0.78800000000000003</v>
      </c>
      <c r="G24" s="181">
        <v>1.365</v>
      </c>
      <c r="H24" s="181">
        <v>1.0009999999999999</v>
      </c>
      <c r="I24" s="181">
        <v>0.90400000000000003</v>
      </c>
      <c r="J24" s="181">
        <v>1.5089999999999999</v>
      </c>
      <c r="K24" s="181">
        <v>1.0509999999999999</v>
      </c>
      <c r="L24" s="41">
        <f t="shared" ca="1" si="4"/>
        <v>162</v>
      </c>
      <c r="M24" s="42">
        <f t="shared" si="5"/>
        <v>0</v>
      </c>
      <c r="N24" s="43">
        <f t="shared" si="5"/>
        <v>0</v>
      </c>
      <c r="O24" s="43">
        <f t="shared" si="5"/>
        <v>3</v>
      </c>
      <c r="P24" s="43">
        <f t="shared" si="5"/>
        <v>0</v>
      </c>
      <c r="Q24" s="43">
        <f t="shared" si="5"/>
        <v>0</v>
      </c>
      <c r="R24" s="43">
        <f t="shared" si="5"/>
        <v>3</v>
      </c>
      <c r="S24" s="44">
        <f t="shared" si="5"/>
        <v>0</v>
      </c>
      <c r="T24" s="45">
        <f t="shared" ca="1" si="6"/>
        <v>27</v>
      </c>
      <c r="U24" s="46">
        <v>23800</v>
      </c>
      <c r="V24" s="47">
        <v>23800</v>
      </c>
      <c r="W24" s="47">
        <v>23800</v>
      </c>
      <c r="X24" s="47">
        <v>23800</v>
      </c>
      <c r="Y24" s="47">
        <v>23800</v>
      </c>
      <c r="Z24" s="47">
        <v>23800</v>
      </c>
      <c r="AA24" s="48">
        <v>23800</v>
      </c>
      <c r="AB24" s="49">
        <f t="shared" ca="1" si="7"/>
        <v>0</v>
      </c>
      <c r="AC24" s="50">
        <f t="shared" ca="1" si="7"/>
        <v>0</v>
      </c>
      <c r="AD24" s="50">
        <f t="shared" ca="1" si="7"/>
        <v>285600</v>
      </c>
      <c r="AE24" s="50">
        <f t="shared" ca="1" si="7"/>
        <v>0</v>
      </c>
      <c r="AF24" s="50">
        <f t="shared" ca="1" si="7"/>
        <v>0</v>
      </c>
      <c r="AG24" s="50">
        <f t="shared" ca="1" si="7"/>
        <v>357000</v>
      </c>
      <c r="AH24" s="51">
        <f t="shared" ca="1" si="7"/>
        <v>0</v>
      </c>
      <c r="AI24" s="35">
        <f t="shared" ca="1" si="18"/>
        <v>642600</v>
      </c>
      <c r="AJ24" s="49">
        <f t="shared" ca="1" si="8"/>
        <v>0</v>
      </c>
      <c r="AK24" s="50">
        <f t="shared" ca="1" si="8"/>
        <v>0</v>
      </c>
      <c r="AL24" s="50">
        <f t="shared" ca="1" si="8"/>
        <v>98.28</v>
      </c>
      <c r="AM24" s="50">
        <f t="shared" ca="1" si="8"/>
        <v>0</v>
      </c>
      <c r="AN24" s="50">
        <f t="shared" ca="1" si="8"/>
        <v>0</v>
      </c>
      <c r="AO24" s="50">
        <f t="shared" ca="1" si="8"/>
        <v>135.81</v>
      </c>
      <c r="AP24" s="51">
        <f t="shared" ca="1" si="8"/>
        <v>0</v>
      </c>
      <c r="AQ24" s="36">
        <f t="shared" ca="1" si="19"/>
        <v>234.09</v>
      </c>
      <c r="AR24" s="49" t="str">
        <f t="shared" ca="1" si="9"/>
        <v/>
      </c>
      <c r="AS24" s="50" t="str">
        <f t="shared" ca="1" si="9"/>
        <v/>
      </c>
      <c r="AT24" s="50">
        <f t="shared" ca="1" si="9"/>
        <v>2905.9829059829058</v>
      </c>
      <c r="AU24" s="50" t="str">
        <f t="shared" ca="1" si="9"/>
        <v/>
      </c>
      <c r="AV24" s="50" t="str">
        <f t="shared" ca="1" si="9"/>
        <v/>
      </c>
      <c r="AW24" s="50">
        <f t="shared" ca="1" si="9"/>
        <v>2628.6724099845374</v>
      </c>
      <c r="AX24" s="51" t="str">
        <f t="shared" ca="1" si="9"/>
        <v/>
      </c>
      <c r="AY24" s="52">
        <f t="shared" ca="1" si="9"/>
        <v>2745.0980392156862</v>
      </c>
      <c r="AZ24" s="37">
        <f t="shared" si="20"/>
        <v>3847.397348852247</v>
      </c>
      <c r="BA24" s="37">
        <f t="shared" si="10"/>
        <v>5033.8409475465305</v>
      </c>
      <c r="BB24" s="37">
        <f t="shared" si="10"/>
        <v>2905.9829059829058</v>
      </c>
      <c r="BC24" s="37">
        <f t="shared" si="10"/>
        <v>3962.703962703963</v>
      </c>
      <c r="BD24" s="37">
        <f t="shared" si="10"/>
        <v>4387.9056047197637</v>
      </c>
      <c r="BE24" s="37">
        <f t="shared" si="10"/>
        <v>2628.6724099845374</v>
      </c>
      <c r="BF24" s="37">
        <f t="shared" si="10"/>
        <v>3774.1833174754202</v>
      </c>
      <c r="BG24" s="38">
        <f t="shared" si="28"/>
        <v>0</v>
      </c>
      <c r="BH24" s="38">
        <f t="shared" si="22"/>
        <v>0</v>
      </c>
      <c r="BI24" s="38">
        <f t="shared" si="23"/>
        <v>3</v>
      </c>
      <c r="BJ24" s="38">
        <f t="shared" si="24"/>
        <v>0</v>
      </c>
      <c r="BK24" s="38">
        <f t="shared" si="25"/>
        <v>0</v>
      </c>
      <c r="BL24" s="38">
        <f t="shared" si="26"/>
        <v>3</v>
      </c>
      <c r="BM24" s="38">
        <f t="shared" si="27"/>
        <v>0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1">
        <v>2.1949999999999998</v>
      </c>
      <c r="F25" s="181">
        <v>2.6419999999999999</v>
      </c>
      <c r="G25" s="181">
        <v>2.601</v>
      </c>
      <c r="H25" s="181">
        <v>2.2629999999999999</v>
      </c>
      <c r="I25" s="181">
        <v>2.87</v>
      </c>
      <c r="J25" s="181">
        <v>2.58</v>
      </c>
      <c r="K25" s="181">
        <v>2.6840000000000002</v>
      </c>
      <c r="L25" s="41">
        <f t="shared" ca="1" si="4"/>
        <v>396</v>
      </c>
      <c r="M25" s="42">
        <f t="shared" si="5"/>
        <v>0</v>
      </c>
      <c r="N25" s="43">
        <f t="shared" si="5"/>
        <v>3</v>
      </c>
      <c r="O25" s="43">
        <f t="shared" si="5"/>
        <v>3</v>
      </c>
      <c r="P25" s="43">
        <f t="shared" si="5"/>
        <v>0</v>
      </c>
      <c r="Q25" s="43">
        <f t="shared" si="5"/>
        <v>3</v>
      </c>
      <c r="R25" s="43">
        <f t="shared" si="5"/>
        <v>3</v>
      </c>
      <c r="S25" s="44">
        <f t="shared" si="5"/>
        <v>3</v>
      </c>
      <c r="T25" s="45">
        <f t="shared" ca="1" si="6"/>
        <v>66</v>
      </c>
      <c r="U25" s="46">
        <v>44200</v>
      </c>
      <c r="V25" s="47">
        <v>44200</v>
      </c>
      <c r="W25" s="47">
        <v>44200</v>
      </c>
      <c r="X25" s="47">
        <v>44200</v>
      </c>
      <c r="Y25" s="47">
        <v>44200</v>
      </c>
      <c r="Z25" s="47">
        <v>44200</v>
      </c>
      <c r="AA25" s="48">
        <v>44200</v>
      </c>
      <c r="AB25" s="49">
        <f t="shared" ca="1" si="7"/>
        <v>0</v>
      </c>
      <c r="AC25" s="50">
        <f t="shared" ca="1" si="7"/>
        <v>530400</v>
      </c>
      <c r="AD25" s="50">
        <f t="shared" ca="1" si="7"/>
        <v>530400</v>
      </c>
      <c r="AE25" s="50">
        <f t="shared" ca="1" si="7"/>
        <v>0</v>
      </c>
      <c r="AF25" s="50">
        <f t="shared" ca="1" si="7"/>
        <v>530400</v>
      </c>
      <c r="AG25" s="50">
        <f t="shared" ca="1" si="7"/>
        <v>663000</v>
      </c>
      <c r="AH25" s="51">
        <f t="shared" ca="1" si="7"/>
        <v>663000</v>
      </c>
      <c r="AI25" s="35">
        <f t="shared" ca="1" si="18"/>
        <v>2917200</v>
      </c>
      <c r="AJ25" s="49">
        <f t="shared" ca="1" si="8"/>
        <v>0</v>
      </c>
      <c r="AK25" s="50">
        <f t="shared" ca="1" si="8"/>
        <v>190.22399999999999</v>
      </c>
      <c r="AL25" s="50">
        <f t="shared" ca="1" si="8"/>
        <v>187.27199999999999</v>
      </c>
      <c r="AM25" s="50">
        <f t="shared" ca="1" si="8"/>
        <v>0</v>
      </c>
      <c r="AN25" s="50">
        <f t="shared" ca="1" si="8"/>
        <v>206.64000000000001</v>
      </c>
      <c r="AO25" s="50">
        <f t="shared" ca="1" si="8"/>
        <v>232.20000000000002</v>
      </c>
      <c r="AP25" s="51">
        <f t="shared" ca="1" si="8"/>
        <v>241.56</v>
      </c>
      <c r="AQ25" s="36">
        <f t="shared" ca="1" si="19"/>
        <v>1057.896</v>
      </c>
      <c r="AR25" s="49" t="str">
        <f t="shared" ca="1" si="9"/>
        <v/>
      </c>
      <c r="AS25" s="50">
        <f t="shared" ca="1" si="9"/>
        <v>2788.291698208428</v>
      </c>
      <c r="AT25" s="50">
        <f t="shared" ca="1" si="9"/>
        <v>2832.2440087145969</v>
      </c>
      <c r="AU25" s="50" t="str">
        <f t="shared" ca="1" si="9"/>
        <v/>
      </c>
      <c r="AV25" s="50">
        <f t="shared" ca="1" si="9"/>
        <v>2566.7828106852494</v>
      </c>
      <c r="AW25" s="50">
        <f t="shared" ca="1" si="9"/>
        <v>2855.2971576227387</v>
      </c>
      <c r="AX25" s="51">
        <f t="shared" ca="1" si="9"/>
        <v>2744.6597118728264</v>
      </c>
      <c r="AY25" s="52">
        <f t="shared" ca="1" si="9"/>
        <v>2757.5489462102137</v>
      </c>
      <c r="AZ25" s="37">
        <f t="shared" si="20"/>
        <v>3356.1123766135161</v>
      </c>
      <c r="BA25" s="37">
        <f t="shared" si="10"/>
        <v>2788.291698208428</v>
      </c>
      <c r="BB25" s="37">
        <f t="shared" si="10"/>
        <v>2832.2440087145969</v>
      </c>
      <c r="BC25" s="37">
        <f t="shared" si="10"/>
        <v>3255.2658712623365</v>
      </c>
      <c r="BD25" s="37">
        <f t="shared" si="10"/>
        <v>2566.7828106852498</v>
      </c>
      <c r="BE25" s="37">
        <f t="shared" si="10"/>
        <v>2855.2971576227392</v>
      </c>
      <c r="BF25" s="37">
        <f t="shared" si="10"/>
        <v>2744.6597118728264</v>
      </c>
      <c r="BG25" s="38">
        <f t="shared" si="28"/>
        <v>0</v>
      </c>
      <c r="BH25" s="38">
        <f t="shared" si="22"/>
        <v>3</v>
      </c>
      <c r="BI25" s="38">
        <f t="shared" si="23"/>
        <v>3</v>
      </c>
      <c r="BJ25" s="38">
        <f t="shared" si="24"/>
        <v>0</v>
      </c>
      <c r="BK25" s="38">
        <f t="shared" si="25"/>
        <v>3</v>
      </c>
      <c r="BL25" s="38">
        <f t="shared" si="26"/>
        <v>3</v>
      </c>
      <c r="BM25" s="38">
        <f t="shared" si="27"/>
        <v>3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 s="181">
        <v>1.536</v>
      </c>
      <c r="F26" s="181">
        <v>5.3120000000000003</v>
      </c>
      <c r="G26" s="181">
        <v>3.4849999999999999</v>
      </c>
      <c r="H26" s="181">
        <v>1.7749999999999999</v>
      </c>
      <c r="I26" s="181">
        <v>3.1709999999999998</v>
      </c>
      <c r="J26" s="181">
        <v>6.1589999999999998</v>
      </c>
      <c r="K26" s="181">
        <v>4.59</v>
      </c>
      <c r="L26" s="41">
        <f t="shared" ca="1" si="4"/>
        <v>0</v>
      </c>
      <c r="M26" s="42">
        <f t="shared" si="5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45">
        <f t="shared" ca="1" si="6"/>
        <v>0</v>
      </c>
      <c r="U26" s="46">
        <v>238000</v>
      </c>
      <c r="V26" s="47">
        <v>187000</v>
      </c>
      <c r="W26" s="47">
        <v>187000</v>
      </c>
      <c r="X26" s="47">
        <v>187000</v>
      </c>
      <c r="Y26" s="47">
        <v>187000</v>
      </c>
      <c r="Z26" s="47">
        <v>238000</v>
      </c>
      <c r="AA26" s="48">
        <v>238000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35">
        <f t="shared" ca="1" si="18"/>
        <v>0</v>
      </c>
      <c r="AJ26" s="49">
        <f t="shared" ca="1" si="8"/>
        <v>0</v>
      </c>
      <c r="AK26" s="50">
        <f t="shared" ca="1" si="8"/>
        <v>0</v>
      </c>
      <c r="AL26" s="50">
        <f t="shared" ca="1" si="8"/>
        <v>0</v>
      </c>
      <c r="AM26" s="50">
        <f t="shared" ca="1" si="8"/>
        <v>0</v>
      </c>
      <c r="AN26" s="50">
        <f t="shared" ca="1" si="8"/>
        <v>0</v>
      </c>
      <c r="AO26" s="50">
        <f t="shared" ca="1" si="8"/>
        <v>0</v>
      </c>
      <c r="AP26" s="51">
        <f t="shared" ca="1" si="8"/>
        <v>0</v>
      </c>
      <c r="AQ26" s="36">
        <f t="shared" ca="1" si="19"/>
        <v>0</v>
      </c>
      <c r="AR26" s="49" t="str">
        <f t="shared" ca="1" si="9"/>
        <v/>
      </c>
      <c r="AS26" s="50" t="str">
        <f t="shared" ca="1" si="9"/>
        <v/>
      </c>
      <c r="AT26" s="50" t="str">
        <f t="shared" ca="1" si="9"/>
        <v/>
      </c>
      <c r="AU26" s="50" t="str">
        <f t="shared" ca="1" si="9"/>
        <v/>
      </c>
      <c r="AV26" s="50" t="str">
        <f t="shared" ca="1" si="9"/>
        <v/>
      </c>
      <c r="AW26" s="50" t="str">
        <f t="shared" ca="1" si="9"/>
        <v/>
      </c>
      <c r="AX26" s="51" t="str">
        <f t="shared" ca="1" si="9"/>
        <v/>
      </c>
      <c r="AY26" s="52" t="str">
        <f t="shared" ca="1" si="9"/>
        <v/>
      </c>
      <c r="AZ26" s="37">
        <f t="shared" si="20"/>
        <v>25824.652777777777</v>
      </c>
      <c r="BA26" s="37">
        <f t="shared" si="10"/>
        <v>5867.2188755020079</v>
      </c>
      <c r="BB26" s="37">
        <f t="shared" si="10"/>
        <v>8943.0894308943098</v>
      </c>
      <c r="BC26" s="37">
        <f t="shared" si="10"/>
        <v>17558.685446009393</v>
      </c>
      <c r="BD26" s="37">
        <f t="shared" si="10"/>
        <v>9828.6555240197631</v>
      </c>
      <c r="BE26" s="37">
        <f t="shared" si="10"/>
        <v>6440.4394652811598</v>
      </c>
      <c r="BF26" s="37">
        <f t="shared" si="10"/>
        <v>8641.9753086419751</v>
      </c>
      <c r="BG26" s="212">
        <f>VLOOKUP(AZ26,$BY$6:$BZ$11,2,TRUE)</f>
        <v>0</v>
      </c>
      <c r="BH26" s="212">
        <f t="shared" ref="BH26:BH28" si="29">VLOOKUP(BA26,$BY$6:$BZ$11,2,TRUE)</f>
        <v>0</v>
      </c>
      <c r="BI26" s="212">
        <f t="shared" ref="BI26:BI28" si="30">VLOOKUP(BB26,$BY$6:$BZ$11,2,TRUE)</f>
        <v>0</v>
      </c>
      <c r="BJ26" s="212">
        <f t="shared" ref="BJ26:BJ28" si="31">VLOOKUP(BC26,$BY$6:$BZ$11,2,TRUE)</f>
        <v>0</v>
      </c>
      <c r="BK26" s="212">
        <f t="shared" ref="BK26:BK28" si="32">VLOOKUP(BD26,$BY$6:$BZ$11,2,TRUE)</f>
        <v>0</v>
      </c>
      <c r="BL26" s="212">
        <f t="shared" ref="BL26" si="33">VLOOKUP(BE26,$BY$6:$BZ$11,2,TRUE)</f>
        <v>0</v>
      </c>
      <c r="BM26" s="212">
        <f t="shared" ref="BM26:BM27" si="34">VLOOKUP(BF26,$BY$6:$BZ$11,2,TRUE)</f>
        <v>0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 s="181">
        <v>0.90600000000000003</v>
      </c>
      <c r="F27" s="181">
        <v>2.859</v>
      </c>
      <c r="G27" s="181">
        <v>2.62</v>
      </c>
      <c r="H27" s="181">
        <v>1.375</v>
      </c>
      <c r="I27" s="181">
        <v>2.8679999999999999</v>
      </c>
      <c r="J27" s="181">
        <v>4.1680000000000001</v>
      </c>
      <c r="K27" s="181">
        <v>2.7650000000000001</v>
      </c>
      <c r="L27" s="41">
        <f t="shared" ca="1" si="4"/>
        <v>120</v>
      </c>
      <c r="M27" s="42">
        <f t="shared" si="5"/>
        <v>0</v>
      </c>
      <c r="N27" s="43">
        <f t="shared" si="5"/>
        <v>0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4</v>
      </c>
      <c r="S27" s="44">
        <f t="shared" si="5"/>
        <v>0</v>
      </c>
      <c r="T27" s="45">
        <f t="shared" ca="1" si="6"/>
        <v>20</v>
      </c>
      <c r="U27" s="46">
        <v>106250</v>
      </c>
      <c r="V27" s="47">
        <v>106250</v>
      </c>
      <c r="W27" s="47">
        <v>106250</v>
      </c>
      <c r="X27" s="47">
        <v>106250</v>
      </c>
      <c r="Y27" s="47">
        <v>106250</v>
      </c>
      <c r="Z27" s="47">
        <v>106250</v>
      </c>
      <c r="AA27" s="48">
        <v>106250</v>
      </c>
      <c r="AB27" s="49">
        <f t="shared" ca="1" si="7"/>
        <v>0</v>
      </c>
      <c r="AC27" s="50">
        <f t="shared" ca="1" si="7"/>
        <v>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2125000</v>
      </c>
      <c r="AH27" s="51">
        <f t="shared" ca="1" si="7"/>
        <v>0</v>
      </c>
      <c r="AI27" s="35">
        <f t="shared" ca="1" si="18"/>
        <v>2125000</v>
      </c>
      <c r="AJ27" s="49">
        <f t="shared" ca="1" si="8"/>
        <v>0</v>
      </c>
      <c r="AK27" s="50">
        <f t="shared" ca="1" si="8"/>
        <v>0</v>
      </c>
      <c r="AL27" s="50">
        <f t="shared" ca="1" si="8"/>
        <v>0</v>
      </c>
      <c r="AM27" s="50">
        <f t="shared" ca="1" si="8"/>
        <v>0</v>
      </c>
      <c r="AN27" s="50">
        <f t="shared" ca="1" si="8"/>
        <v>0</v>
      </c>
      <c r="AO27" s="50">
        <f t="shared" ca="1" si="8"/>
        <v>500.16</v>
      </c>
      <c r="AP27" s="51">
        <f t="shared" ca="1" si="8"/>
        <v>0</v>
      </c>
      <c r="AQ27" s="36">
        <f t="shared" ca="1" si="19"/>
        <v>500.16</v>
      </c>
      <c r="AR27" s="49" t="str">
        <f t="shared" ca="1" si="9"/>
        <v/>
      </c>
      <c r="AS27" s="50" t="str">
        <f t="shared" ca="1" si="9"/>
        <v/>
      </c>
      <c r="AT27" s="50" t="str">
        <f t="shared" ca="1" si="9"/>
        <v/>
      </c>
      <c r="AU27" s="50" t="str">
        <f t="shared" ca="1" si="9"/>
        <v/>
      </c>
      <c r="AV27" s="50" t="str">
        <f t="shared" ca="1" si="9"/>
        <v/>
      </c>
      <c r="AW27" s="50">
        <f t="shared" ca="1" si="9"/>
        <v>4248.64043506078</v>
      </c>
      <c r="AX27" s="51" t="str">
        <f t="shared" ca="1" si="9"/>
        <v/>
      </c>
      <c r="AY27" s="52">
        <f t="shared" ca="1" si="9"/>
        <v>4248.64043506078</v>
      </c>
      <c r="AZ27" s="37">
        <f t="shared" si="20"/>
        <v>19545.621780721118</v>
      </c>
      <c r="BA27" s="37">
        <f t="shared" si="10"/>
        <v>6193.8906377521271</v>
      </c>
      <c r="BB27" s="37">
        <f t="shared" si="10"/>
        <v>6758.9058524173024</v>
      </c>
      <c r="BC27" s="37">
        <f t="shared" si="10"/>
        <v>12878.787878787878</v>
      </c>
      <c r="BD27" s="37">
        <f t="shared" si="10"/>
        <v>6174.4537424453738</v>
      </c>
      <c r="BE27" s="37">
        <f t="shared" si="10"/>
        <v>4248.64043506078</v>
      </c>
      <c r="BF27" s="37">
        <f t="shared" si="10"/>
        <v>6404.4605183845679</v>
      </c>
      <c r="BG27" s="212">
        <f t="shared" ref="BG27:BG28" si="35">VLOOKUP(AZ27,$BY$6:$BZ$11,2,TRUE)</f>
        <v>0</v>
      </c>
      <c r="BH27" s="212">
        <f t="shared" si="29"/>
        <v>0</v>
      </c>
      <c r="BI27" s="212">
        <f t="shared" si="30"/>
        <v>0</v>
      </c>
      <c r="BJ27" s="212">
        <f t="shared" si="31"/>
        <v>0</v>
      </c>
      <c r="BK27" s="212">
        <f t="shared" si="32"/>
        <v>0</v>
      </c>
      <c r="BL27" s="212">
        <v>4</v>
      </c>
      <c r="BM27" s="212">
        <f t="shared" si="34"/>
        <v>0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1">
        <v>0.35</v>
      </c>
      <c r="F28" s="181">
        <v>1.3360000000000001</v>
      </c>
      <c r="G28" s="181">
        <v>1.5169999999999999</v>
      </c>
      <c r="H28" s="181">
        <v>0.82099999999999995</v>
      </c>
      <c r="I28" s="181">
        <v>1.57</v>
      </c>
      <c r="J28" s="181">
        <v>1.7190000000000001</v>
      </c>
      <c r="K28" s="181">
        <v>1.837</v>
      </c>
      <c r="L28" s="41">
        <f t="shared" ca="1" si="4"/>
        <v>240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4</v>
      </c>
      <c r="S28" s="44">
        <f t="shared" si="5"/>
        <v>4</v>
      </c>
      <c r="T28" s="45">
        <f t="shared" ca="1" si="6"/>
        <v>40</v>
      </c>
      <c r="U28" s="46">
        <v>51000</v>
      </c>
      <c r="V28" s="47">
        <v>51000</v>
      </c>
      <c r="W28" s="47">
        <v>51000</v>
      </c>
      <c r="X28" s="47">
        <v>51000</v>
      </c>
      <c r="Y28" s="47">
        <v>51000</v>
      </c>
      <c r="Z28" s="47">
        <v>51000</v>
      </c>
      <c r="AA28" s="48">
        <v>51000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1020000</v>
      </c>
      <c r="AH28" s="51">
        <f t="shared" ca="1" si="7"/>
        <v>1020000</v>
      </c>
      <c r="AI28" s="35">
        <f t="shared" ca="1" si="18"/>
        <v>2040000</v>
      </c>
      <c r="AJ28" s="49">
        <f t="shared" ca="1" si="8"/>
        <v>0</v>
      </c>
      <c r="AK28" s="50">
        <f t="shared" ca="1" si="8"/>
        <v>0</v>
      </c>
      <c r="AL28" s="50">
        <f t="shared" ca="1" si="8"/>
        <v>0</v>
      </c>
      <c r="AM28" s="50">
        <f t="shared" ca="1" si="8"/>
        <v>0</v>
      </c>
      <c r="AN28" s="50">
        <f t="shared" ca="1" si="8"/>
        <v>0</v>
      </c>
      <c r="AO28" s="50">
        <f t="shared" ca="1" si="8"/>
        <v>206.28</v>
      </c>
      <c r="AP28" s="51">
        <f t="shared" ca="1" si="8"/>
        <v>220.44</v>
      </c>
      <c r="AQ28" s="36">
        <f t="shared" ca="1" si="19"/>
        <v>426.72</v>
      </c>
      <c r="AR28" s="49" t="str">
        <f t="shared" ca="1" si="9"/>
        <v/>
      </c>
      <c r="AS28" s="50" t="str">
        <f t="shared" ca="1" si="9"/>
        <v/>
      </c>
      <c r="AT28" s="50" t="str">
        <f t="shared" ca="1" si="9"/>
        <v/>
      </c>
      <c r="AU28" s="50" t="str">
        <f t="shared" ca="1" si="9"/>
        <v/>
      </c>
      <c r="AV28" s="50" t="str">
        <f t="shared" ca="1" si="9"/>
        <v/>
      </c>
      <c r="AW28" s="50">
        <f t="shared" ca="1" si="9"/>
        <v>4944.7353112274577</v>
      </c>
      <c r="AX28" s="51">
        <f t="shared" ca="1" si="9"/>
        <v>4627.1094175285789</v>
      </c>
      <c r="AY28" s="52">
        <f t="shared" ca="1" si="9"/>
        <v>4780.6524184476939</v>
      </c>
      <c r="AZ28" s="37">
        <f t="shared" si="20"/>
        <v>24285.714285714286</v>
      </c>
      <c r="BA28" s="37">
        <f t="shared" si="10"/>
        <v>6362.2754491017959</v>
      </c>
      <c r="BB28" s="37">
        <f t="shared" si="10"/>
        <v>5603.1641397495059</v>
      </c>
      <c r="BC28" s="37">
        <f t="shared" si="10"/>
        <v>10353.227771010963</v>
      </c>
      <c r="BD28" s="37">
        <f t="shared" si="10"/>
        <v>5414.0127388535029</v>
      </c>
      <c r="BE28" s="37">
        <f t="shared" si="10"/>
        <v>4944.7353112274577</v>
      </c>
      <c r="BF28" s="37">
        <f t="shared" si="10"/>
        <v>4627.1094175285789</v>
      </c>
      <c r="BG28" s="212">
        <f t="shared" si="35"/>
        <v>0</v>
      </c>
      <c r="BH28" s="212">
        <f t="shared" si="29"/>
        <v>0</v>
      </c>
      <c r="BI28" s="212">
        <f t="shared" si="30"/>
        <v>0</v>
      </c>
      <c r="BJ28" s="212">
        <f t="shared" si="31"/>
        <v>0</v>
      </c>
      <c r="BK28" s="212">
        <f t="shared" si="32"/>
        <v>0</v>
      </c>
      <c r="BL28" s="212">
        <v>4</v>
      </c>
      <c r="BM28" s="212">
        <v>4</v>
      </c>
    </row>
    <row r="29" spans="1:65" ht="15" thickBot="1">
      <c r="B29" s="3" t="s">
        <v>49</v>
      </c>
      <c r="C29" s="54">
        <v>0.95833333333333337</v>
      </c>
      <c r="D29" s="55">
        <v>0</v>
      </c>
      <c r="E29" s="181">
        <v>0.36199999999999999</v>
      </c>
      <c r="F29" s="181">
        <v>0.80700000000000005</v>
      </c>
      <c r="G29" s="181">
        <v>0.79900000000000004</v>
      </c>
      <c r="H29" s="181">
        <v>0.36799999999999999</v>
      </c>
      <c r="I29" s="181">
        <v>0.68100000000000005</v>
      </c>
      <c r="J29" s="181">
        <v>0.59099999999999997</v>
      </c>
      <c r="K29" s="181">
        <v>1.0169999999999999</v>
      </c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61">
        <v>29750</v>
      </c>
      <c r="V29" s="62">
        <v>29750</v>
      </c>
      <c r="W29" s="62">
        <v>29750</v>
      </c>
      <c r="X29" s="62">
        <v>29750</v>
      </c>
      <c r="Y29" s="62">
        <v>29750</v>
      </c>
      <c r="Z29" s="62">
        <v>29750</v>
      </c>
      <c r="AA29" s="63">
        <v>29750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35">
        <f t="shared" ca="1" si="18"/>
        <v>0</v>
      </c>
      <c r="AJ29" s="64">
        <f t="shared" ca="1" si="8"/>
        <v>0</v>
      </c>
      <c r="AK29" s="65">
        <f t="shared" ca="1" si="8"/>
        <v>0</v>
      </c>
      <c r="AL29" s="65">
        <f t="shared" ca="1" si="8"/>
        <v>0</v>
      </c>
      <c r="AM29" s="65">
        <f t="shared" ca="1" si="8"/>
        <v>0</v>
      </c>
      <c r="AN29" s="65">
        <f t="shared" ca="1" si="8"/>
        <v>0</v>
      </c>
      <c r="AO29" s="65">
        <f t="shared" ca="1" si="8"/>
        <v>0</v>
      </c>
      <c r="AP29" s="66">
        <f t="shared" ca="1" si="8"/>
        <v>0</v>
      </c>
      <c r="AQ29" s="36">
        <f t="shared" ca="1" si="19"/>
        <v>0</v>
      </c>
      <c r="AR29" s="64" t="str">
        <f t="shared" ca="1" si="9"/>
        <v/>
      </c>
      <c r="AS29" s="65" t="str">
        <f t="shared" ca="1" si="9"/>
        <v/>
      </c>
      <c r="AT29" s="65" t="str">
        <f t="shared" ca="1" si="9"/>
        <v/>
      </c>
      <c r="AU29" s="65" t="str">
        <f t="shared" ca="1" si="9"/>
        <v/>
      </c>
      <c r="AV29" s="65" t="str">
        <f t="shared" ca="1" si="9"/>
        <v/>
      </c>
      <c r="AW29" s="65" t="str">
        <f t="shared" ca="1" si="9"/>
        <v/>
      </c>
      <c r="AX29" s="66" t="str">
        <f t="shared" ca="1" si="9"/>
        <v/>
      </c>
      <c r="AY29" s="67" t="str">
        <f t="shared" ca="1" si="9"/>
        <v/>
      </c>
      <c r="AZ29" s="37">
        <f t="shared" si="20"/>
        <v>13697.053406998159</v>
      </c>
      <c r="BA29" s="37">
        <f t="shared" si="10"/>
        <v>6144.1553077240806</v>
      </c>
      <c r="BB29" s="37">
        <f t="shared" si="10"/>
        <v>6205.6737588652477</v>
      </c>
      <c r="BC29" s="37">
        <f t="shared" si="10"/>
        <v>13473.73188405797</v>
      </c>
      <c r="BD29" s="37">
        <f t="shared" si="10"/>
        <v>7280.9593734703858</v>
      </c>
      <c r="BE29" s="37">
        <f t="shared" si="10"/>
        <v>8389.7349125775527</v>
      </c>
      <c r="BF29" s="37">
        <f t="shared" si="10"/>
        <v>4875.4506719108495</v>
      </c>
      <c r="BG29" s="38">
        <f t="shared" ref="BG29" si="36">VLOOKUP(AZ29,$BO$2:$BP$10,2,TRUE)</f>
        <v>0</v>
      </c>
      <c r="BH29" s="38">
        <f t="shared" si="11"/>
        <v>0</v>
      </c>
      <c r="BI29" s="38">
        <f t="shared" si="12"/>
        <v>0</v>
      </c>
      <c r="BJ29" s="38">
        <f t="shared" si="13"/>
        <v>0</v>
      </c>
      <c r="BK29" s="38">
        <f t="shared" si="14"/>
        <v>0</v>
      </c>
      <c r="BL29" s="38">
        <f t="shared" si="15"/>
        <v>0</v>
      </c>
      <c r="BM29" s="38">
        <f t="shared" si="16"/>
        <v>0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37">SUM(M6:M29)</f>
        <v>19</v>
      </c>
      <c r="N30" s="70">
        <f t="shared" si="37"/>
        <v>3</v>
      </c>
      <c r="O30" s="70">
        <f t="shared" si="37"/>
        <v>20</v>
      </c>
      <c r="P30" s="70">
        <f t="shared" si="37"/>
        <v>9</v>
      </c>
      <c r="Q30" s="70">
        <f t="shared" si="37"/>
        <v>17</v>
      </c>
      <c r="R30" s="70">
        <f t="shared" si="37"/>
        <v>23</v>
      </c>
      <c r="S30" s="70">
        <f t="shared" si="37"/>
        <v>18</v>
      </c>
      <c r="T30" s="71">
        <f t="shared" ca="1" si="37"/>
        <v>496</v>
      </c>
      <c r="U30" s="68"/>
      <c r="V30" s="68"/>
      <c r="W30" s="68"/>
      <c r="X30" s="68"/>
      <c r="Y30" s="68"/>
      <c r="Z30" s="68"/>
      <c r="AA30" s="68"/>
      <c r="AB30" s="70">
        <f t="shared" ref="AB30:AQ30" ca="1" si="38">SUM(AB6:AB29)</f>
        <v>1204875</v>
      </c>
      <c r="AC30" s="70">
        <f t="shared" ca="1" si="38"/>
        <v>530400</v>
      </c>
      <c r="AD30" s="70">
        <f t="shared" ca="1" si="38"/>
        <v>1480700</v>
      </c>
      <c r="AE30" s="70">
        <f t="shared" ca="1" si="38"/>
        <v>596700</v>
      </c>
      <c r="AF30" s="70">
        <f t="shared" ca="1" si="38"/>
        <v>1441600</v>
      </c>
      <c r="AG30" s="70">
        <f t="shared" ca="1" si="38"/>
        <v>4847125</v>
      </c>
      <c r="AH30" s="70">
        <f t="shared" ca="1" si="38"/>
        <v>2439500</v>
      </c>
      <c r="AI30" s="71">
        <f t="shared" ca="1" si="38"/>
        <v>12540900</v>
      </c>
      <c r="AJ30" s="70">
        <f t="shared" ca="1" si="38"/>
        <v>562.89</v>
      </c>
      <c r="AK30" s="70">
        <f t="shared" ca="1" si="38"/>
        <v>190.22399999999999</v>
      </c>
      <c r="AL30" s="70">
        <f t="shared" ca="1" si="38"/>
        <v>543.81600000000003</v>
      </c>
      <c r="AM30" s="70">
        <f t="shared" ca="1" si="38"/>
        <v>199.15199999999999</v>
      </c>
      <c r="AN30" s="70">
        <f t="shared" ca="1" si="38"/>
        <v>590.06400000000008</v>
      </c>
      <c r="AO30" s="70">
        <f t="shared" ca="1" si="38"/>
        <v>1293.24</v>
      </c>
      <c r="AP30" s="70">
        <f t="shared" ca="1" si="38"/>
        <v>768.93000000000006</v>
      </c>
      <c r="AQ30" s="71">
        <f t="shared" ca="1" si="38"/>
        <v>4148.3159999999998</v>
      </c>
      <c r="AR30" s="70">
        <f t="shared" ref="AR30:AY30" ca="1" si="39">AB30/AJ30</f>
        <v>2140.5159089697809</v>
      </c>
      <c r="AS30" s="70">
        <f t="shared" ca="1" si="39"/>
        <v>2788.291698208428</v>
      </c>
      <c r="AT30" s="70">
        <f t="shared" ca="1" si="39"/>
        <v>2722.7959456875119</v>
      </c>
      <c r="AU30" s="70">
        <f t="shared" ca="1" si="39"/>
        <v>2996.2039045553147</v>
      </c>
      <c r="AV30" s="70">
        <f t="shared" ca="1" si="39"/>
        <v>2443.1248135795436</v>
      </c>
      <c r="AW30" s="70">
        <f t="shared" ca="1" si="39"/>
        <v>3748.0475395131607</v>
      </c>
      <c r="AX30" s="70">
        <f t="shared" ca="1" si="39"/>
        <v>3172.5904828788052</v>
      </c>
      <c r="AY30" s="72">
        <f t="shared" ca="1" si="39"/>
        <v>3023.1303497612043</v>
      </c>
      <c r="AZ30" s="73"/>
      <c r="BA30" s="73"/>
      <c r="BB30" s="73"/>
      <c r="BC30" s="73"/>
      <c r="BD30" s="73"/>
      <c r="BE30" s="73"/>
      <c r="BF30" s="73"/>
    </row>
    <row r="31" spans="1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301218.75</v>
      </c>
      <c r="AC31" s="80">
        <f ca="1">AC30/4</f>
        <v>132600</v>
      </c>
      <c r="AD31" s="68"/>
      <c r="AE31" s="68"/>
      <c r="AF31" s="68"/>
      <c r="AG31" s="68"/>
      <c r="AH31" s="80">
        <f ca="1">AH30/4</f>
        <v>609875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76" t="s">
        <v>26</v>
      </c>
      <c r="C32" s="99">
        <v>11500000</v>
      </c>
      <c r="D32" s="78"/>
      <c r="E32" s="6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274"/>
      <c r="Z32" s="274"/>
      <c r="AA32" s="274"/>
      <c r="AB32" s="274"/>
      <c r="AC32" s="274"/>
      <c r="AD32" s="274"/>
      <c r="AE32" s="274"/>
      <c r="AF32" s="274"/>
      <c r="AG32" s="274"/>
      <c r="AH32" s="274"/>
      <c r="AI32" s="126"/>
      <c r="AJ32" s="68"/>
      <c r="AK32" s="68"/>
      <c r="AL32" s="68"/>
      <c r="AM32" s="68"/>
      <c r="AN32" s="68"/>
      <c r="AO32" s="68"/>
      <c r="AP32" s="68"/>
      <c r="AQ32" s="80">
        <f ca="1">SUM(AQ26:AQ28)</f>
        <v>926.88000000000011</v>
      </c>
      <c r="AR32" s="68"/>
      <c r="AS32" s="68"/>
      <c r="AT32" s="68"/>
      <c r="AU32" s="68"/>
      <c r="AV32" s="68"/>
      <c r="AW32" s="68"/>
      <c r="AX32" s="68"/>
      <c r="AY32" s="81">
        <f ca="1">AI30</f>
        <v>12540900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58" ht="15" thickBot="1">
      <c r="B33" s="5" t="s">
        <v>31</v>
      </c>
      <c r="C33" s="78">
        <f ca="1">AI30/AQ30</f>
        <v>3023.1303497612043</v>
      </c>
      <c r="D33" s="82"/>
      <c r="E33" s="68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0.22343524456671096</v>
      </c>
      <c r="AR33" s="68"/>
      <c r="AS33" s="68"/>
      <c r="AT33" s="68"/>
      <c r="AU33" s="68"/>
      <c r="AV33" s="68"/>
      <c r="AW33" s="68"/>
      <c r="AX33" s="68"/>
      <c r="AY33" s="84">
        <f ca="1">C32-AY32</f>
        <v>-1040900</v>
      </c>
      <c r="AZ33" s="73">
        <f ca="1">AQ30*70%</f>
        <v>2903.8211999999999</v>
      </c>
      <c r="BA33" s="73">
        <v>0</v>
      </c>
      <c r="BB33" s="73">
        <f ca="1">BA33+AZ33</f>
        <v>2903.8211999999999</v>
      </c>
      <c r="BC33" s="73">
        <f ca="1">AY32</f>
        <v>12540900</v>
      </c>
      <c r="BD33" s="73">
        <f ca="1">BC33/BB33</f>
        <v>4318.7576425160059</v>
      </c>
      <c r="BE33" s="73"/>
      <c r="BF33" s="73"/>
    </row>
    <row r="34" spans="1:58" ht="15" thickBot="1">
      <c r="B34" s="5" t="s">
        <v>32</v>
      </c>
      <c r="C34" s="85">
        <f ca="1">C33*3</f>
        <v>9069.391049283613</v>
      </c>
      <c r="D34" s="86"/>
      <c r="E34" s="68"/>
      <c r="F34" s="68"/>
      <c r="G34" s="68"/>
      <c r="H34" s="68"/>
      <c r="I34" s="68"/>
      <c r="J34" s="68"/>
      <c r="K34" s="68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/>
      <c r="BA34" s="73"/>
      <c r="BB34" s="73"/>
      <c r="BC34" s="73"/>
      <c r="BD34" s="73"/>
      <c r="BE34" s="73"/>
      <c r="BF34" s="73"/>
    </row>
    <row r="35" spans="1:58" ht="15" thickBot="1">
      <c r="B35" s="90"/>
      <c r="C35" s="91"/>
      <c r="D35" s="92"/>
      <c r="E35" s="89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8" spans="1:5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58">
      <c r="T39" s="111"/>
    </row>
    <row r="44" spans="1:58" s="96" customFormat="1">
      <c r="A44"/>
      <c r="B44" t="s">
        <v>54</v>
      </c>
      <c r="C44" t="s">
        <v>55</v>
      </c>
    </row>
    <row r="45" spans="1:58">
      <c r="A45" s="3" t="s">
        <v>46</v>
      </c>
      <c r="B45" s="135">
        <f ca="1">SUMIFS($AI$6:$AI$29,$B$6:$B$29,A45)/$B$54</f>
        <v>6.9133794225294837E-2</v>
      </c>
      <c r="C45" s="135">
        <f ca="1">SUMIFS($AQ$6:$AQ$29,$B$6:$B$29,A45)/$C$54</f>
        <v>9.8565779463281017E-2</v>
      </c>
    </row>
    <row r="46" spans="1:58">
      <c r="A46" s="3" t="s">
        <v>50</v>
      </c>
      <c r="B46" s="135">
        <f t="shared" ref="B46:B51" ca="1" si="40">SUMIFS($AI$6:$AI$29,$B$6:$B$29,A46)/$B$54</f>
        <v>0.11786634133116443</v>
      </c>
      <c r="C46" s="135">
        <f t="shared" ref="C46:C51" ca="1" si="41">SUMIFS($AQ$6:$AQ$29,$B$6:$B$29,A46)/$C$54</f>
        <v>0.13624371913807917</v>
      </c>
    </row>
    <row r="47" spans="1:58">
      <c r="A47" s="3" t="s">
        <v>51</v>
      </c>
      <c r="B47" s="135">
        <f t="shared" ca="1" si="40"/>
        <v>0.10654737698251322</v>
      </c>
      <c r="C47" s="135">
        <f t="shared" ca="1" si="41"/>
        <v>0.1379489894212495</v>
      </c>
    </row>
    <row r="48" spans="1:58">
      <c r="A48" s="3" t="s">
        <v>52</v>
      </c>
      <c r="B48" s="135">
        <f t="shared" ca="1" si="40"/>
        <v>9.0483936559577066E-2</v>
      </c>
      <c r="C48" s="135">
        <f t="shared" ca="1" si="41"/>
        <v>9.2357959229721176E-2</v>
      </c>
    </row>
    <row r="49" spans="1:3">
      <c r="A49" s="3" t="s">
        <v>48</v>
      </c>
      <c r="B49" s="135">
        <f t="shared" ca="1" si="40"/>
        <v>0.28385522570150468</v>
      </c>
      <c r="C49" s="135">
        <f t="shared" ca="1" si="41"/>
        <v>0.31144830818095826</v>
      </c>
    </row>
    <row r="50" spans="1:3">
      <c r="A50" s="171" t="s">
        <v>47</v>
      </c>
      <c r="B50" s="135">
        <f t="shared" ca="1" si="40"/>
        <v>0.3321133251999458</v>
      </c>
      <c r="C50" s="135">
        <f t="shared" ca="1" si="41"/>
        <v>0.22343524456671096</v>
      </c>
    </row>
    <row r="51" spans="1:3">
      <c r="A51" s="3" t="s">
        <v>49</v>
      </c>
      <c r="B51" s="135">
        <f t="shared" ca="1" si="40"/>
        <v>0</v>
      </c>
      <c r="C51" s="135">
        <f t="shared" ca="1" si="41"/>
        <v>0</v>
      </c>
    </row>
    <row r="54" spans="1:3">
      <c r="B54" s="73">
        <f ca="1">AI30</f>
        <v>12540900</v>
      </c>
      <c r="C54" s="73">
        <f ca="1">AQ30</f>
        <v>4148.3159999999998</v>
      </c>
    </row>
  </sheetData>
  <mergeCells count="17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  <mergeCell ref="Y32:AH32"/>
  </mergeCells>
  <conditionalFormatting sqref="E6:K29">
    <cfRule type="colorScale" priority="8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65" priority="3" operator="containsText" text="Paid">
      <formula>NOT(ISERROR(SEARCH("Paid",B6)))</formula>
    </cfRule>
    <cfRule type="containsText" dxfId="64" priority="4" operator="containsText" text="FOC">
      <formula>NOT(ISERROR(SEARCH("FOC",B6)))</formula>
    </cfRule>
  </conditionalFormatting>
  <conditionalFormatting sqref="A45:A51">
    <cfRule type="containsText" dxfId="63" priority="1" operator="containsText" text="Paid">
      <formula>NOT(ISERROR(SEARCH("Paid",A45)))</formula>
    </cfRule>
    <cfRule type="containsText" dxfId="62" priority="2" operator="containsText" text="FOC">
      <formula>NOT(ISERROR(SEARCH("FOC",A45)))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V66"/>
  <sheetViews>
    <sheetView zoomScale="40" zoomScaleNormal="40" workbookViewId="0">
      <selection activeCell="BG7" sqref="BG7:BM7"/>
    </sheetView>
  </sheetViews>
  <sheetFormatPr defaultRowHeight="14.5"/>
  <cols>
    <col min="1" max="1" width="12.7265625" bestFit="1" customWidth="1"/>
    <col min="2" max="2" width="16.1796875" bestFit="1" customWidth="1"/>
    <col min="3" max="3" width="16.90625" bestFit="1" customWidth="1"/>
    <col min="4" max="4" width="15.81640625" bestFit="1" customWidth="1"/>
    <col min="5" max="5" width="6.7265625" bestFit="1" customWidth="1"/>
    <col min="6" max="6" width="7.54296875" bestFit="1" customWidth="1"/>
    <col min="7" max="7" width="6.54296875" bestFit="1" customWidth="1"/>
    <col min="8" max="8" width="7" bestFit="1" customWidth="1"/>
    <col min="9" max="9" width="6.54296875" bestFit="1" customWidth="1"/>
    <col min="10" max="11" width="6.7265625" bestFit="1" customWidth="1"/>
    <col min="12" max="12" width="17.7265625" bestFit="1" customWidth="1"/>
    <col min="13" max="13" width="17" hidden="1" customWidth="1"/>
    <col min="14" max="14" width="9.453125" hidden="1" customWidth="1"/>
    <col min="15" max="15" width="8.453125" hidden="1" customWidth="1"/>
    <col min="16" max="16" width="9" hidden="1" customWidth="1"/>
    <col min="17" max="17" width="8.453125" hidden="1" customWidth="1"/>
    <col min="18" max="18" width="7.26953125" hidden="1" customWidth="1"/>
    <col min="19" max="19" width="8" hidden="1" customWidth="1"/>
    <col min="20" max="20" width="15.1796875" bestFit="1" customWidth="1"/>
    <col min="21" max="27" width="10.54296875" bestFit="1" customWidth="1"/>
    <col min="28" max="28" width="11.81640625" hidden="1" customWidth="1"/>
    <col min="29" max="30" width="12.26953125" hidden="1" customWidth="1"/>
    <col min="31" max="31" width="13" hidden="1" customWidth="1"/>
    <col min="32" max="34" width="12.26953125" hidden="1" customWidth="1"/>
    <col min="35" max="35" width="20.54296875" customWidth="1"/>
    <col min="36" max="36" width="8.453125" hidden="1" customWidth="1"/>
    <col min="37" max="37" width="9.453125" hidden="1" customWidth="1"/>
    <col min="38" max="38" width="8.453125" hidden="1" customWidth="1"/>
    <col min="39" max="39" width="9" hidden="1" customWidth="1"/>
    <col min="40" max="40" width="8.453125" hidden="1" customWidth="1"/>
    <col min="41" max="41" width="7.26953125" hidden="1" customWidth="1"/>
    <col min="42" max="42" width="8" hidden="1" customWidth="1"/>
    <col min="43" max="43" width="12.26953125" customWidth="1"/>
    <col min="44" max="44" width="8.453125" hidden="1" customWidth="1"/>
    <col min="45" max="45" width="9.453125" hidden="1" customWidth="1"/>
    <col min="46" max="47" width="9" hidden="1" customWidth="1"/>
    <col min="48" max="48" width="9.453125" hidden="1" customWidth="1"/>
    <col min="49" max="49" width="9" hidden="1" customWidth="1"/>
    <col min="50" max="50" width="8.26953125" hidden="1" customWidth="1"/>
    <col min="51" max="51" width="16.90625" bestFit="1" customWidth="1"/>
    <col min="52" max="52" width="12.7265625" bestFit="1" customWidth="1"/>
    <col min="53" max="53" width="13" bestFit="1" customWidth="1"/>
    <col min="54" max="54" width="10.1796875" bestFit="1" customWidth="1"/>
    <col min="55" max="55" width="13.453125" bestFit="1" customWidth="1"/>
    <col min="56" max="56" width="10.1796875" bestFit="1" customWidth="1"/>
    <col min="57" max="57" width="9.453125" bestFit="1" customWidth="1"/>
    <col min="58" max="58" width="10.1796875" bestFit="1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8.453125" bestFit="1" customWidth="1"/>
    <col min="64" max="64" width="7.26953125" bestFit="1" customWidth="1"/>
    <col min="65" max="65" width="8" customWidth="1"/>
    <col min="66" max="67" width="9.453125" bestFit="1" customWidth="1"/>
    <col min="68" max="68" width="9" bestFit="1" customWidth="1"/>
    <col min="69" max="69" width="9.453125" bestFit="1" customWidth="1"/>
    <col min="70" max="70" width="13.453125" bestFit="1" customWidth="1"/>
    <col min="71" max="71" width="12.26953125" bestFit="1" customWidth="1"/>
    <col min="72" max="72" width="9" bestFit="1" customWidth="1"/>
    <col min="73" max="73" width="9.453125" bestFit="1" customWidth="1"/>
    <col min="74" max="74" width="11.26953125" bestFit="1" customWidth="1"/>
  </cols>
  <sheetData>
    <row r="1" spans="1:74" ht="15" customHeight="1">
      <c r="A1" s="275">
        <v>43525</v>
      </c>
      <c r="B1" s="276" t="s">
        <v>43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  <c r="BD1" s="277"/>
      <c r="BE1" s="277"/>
      <c r="BF1" s="277"/>
      <c r="BG1" s="277"/>
      <c r="BH1" s="277"/>
      <c r="BI1" s="277"/>
      <c r="BJ1" s="277"/>
      <c r="BK1" s="277"/>
      <c r="BL1" s="277"/>
      <c r="BM1" s="277"/>
    </row>
    <row r="2" spans="1:74" ht="15.75" customHeight="1" thickBot="1">
      <c r="A2" s="275"/>
      <c r="B2" s="276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277"/>
      <c r="BG2" s="277"/>
      <c r="BH2" s="277"/>
      <c r="BI2" s="277"/>
      <c r="BJ2" s="277"/>
      <c r="BK2" s="277"/>
      <c r="BL2" s="277"/>
      <c r="BM2" s="277"/>
    </row>
    <row r="3" spans="1:74" ht="15" thickBot="1">
      <c r="A3" s="2">
        <f>DAY(DATE(YEAR(A1),MONTH(A1)+1,1)-1)</f>
        <v>31</v>
      </c>
      <c r="B3" s="3"/>
      <c r="C3" s="278" t="s">
        <v>0</v>
      </c>
      <c r="D3" s="279"/>
      <c r="E3" s="280" t="s">
        <v>1</v>
      </c>
      <c r="F3" s="281"/>
      <c r="G3" s="281"/>
      <c r="H3" s="281"/>
      <c r="I3" s="281"/>
      <c r="J3" s="281"/>
      <c r="K3" s="282"/>
      <c r="L3" s="4" t="s">
        <v>2</v>
      </c>
      <c r="M3" s="283" t="s">
        <v>3</v>
      </c>
      <c r="N3" s="284"/>
      <c r="O3" s="284"/>
      <c r="P3" s="284"/>
      <c r="Q3" s="284"/>
      <c r="R3" s="284"/>
      <c r="S3" s="284"/>
      <c r="T3" s="285" t="s">
        <v>4</v>
      </c>
      <c r="U3" s="288" t="s">
        <v>5</v>
      </c>
      <c r="V3" s="288"/>
      <c r="W3" s="288"/>
      <c r="X3" s="288"/>
      <c r="Y3" s="288"/>
      <c r="Z3" s="288"/>
      <c r="AA3" s="289"/>
      <c r="AB3" s="262" t="s">
        <v>6</v>
      </c>
      <c r="AC3" s="263"/>
      <c r="AD3" s="263"/>
      <c r="AE3" s="263"/>
      <c r="AF3" s="263"/>
      <c r="AG3" s="263"/>
      <c r="AH3" s="263"/>
      <c r="AI3" s="290" t="s">
        <v>7</v>
      </c>
      <c r="AJ3" s="263" t="s">
        <v>8</v>
      </c>
      <c r="AK3" s="263"/>
      <c r="AL3" s="263"/>
      <c r="AM3" s="263"/>
      <c r="AN3" s="263"/>
      <c r="AO3" s="263"/>
      <c r="AP3" s="263"/>
      <c r="AQ3" s="260" t="s">
        <v>9</v>
      </c>
      <c r="AR3" s="263" t="s">
        <v>10</v>
      </c>
      <c r="AS3" s="263"/>
      <c r="AT3" s="263"/>
      <c r="AU3" s="263"/>
      <c r="AV3" s="263"/>
      <c r="AW3" s="263"/>
      <c r="AX3" s="263"/>
      <c r="AY3" s="260" t="s">
        <v>11</v>
      </c>
      <c r="AZ3" s="262" t="s">
        <v>12</v>
      </c>
      <c r="BA3" s="263"/>
      <c r="BB3" s="263"/>
      <c r="BC3" s="263"/>
      <c r="BD3" s="263"/>
      <c r="BE3" s="263"/>
      <c r="BF3" s="264"/>
      <c r="BG3" s="265" t="s">
        <v>13</v>
      </c>
      <c r="BH3" s="266"/>
      <c r="BI3" s="266"/>
      <c r="BJ3" s="266"/>
      <c r="BK3" s="266"/>
      <c r="BL3" s="266"/>
      <c r="BM3" s="267"/>
    </row>
    <row r="4" spans="1:74" ht="15" thickBot="1">
      <c r="B4" s="3"/>
      <c r="C4" s="5"/>
      <c r="D4" s="6"/>
      <c r="E4" s="121"/>
      <c r="F4" s="122"/>
      <c r="G4" s="122"/>
      <c r="H4" s="122"/>
      <c r="I4" s="122"/>
      <c r="J4" s="122"/>
      <c r="K4" s="123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86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91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61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61"/>
      <c r="AZ4" s="271" t="s">
        <v>14</v>
      </c>
      <c r="BA4" s="272"/>
      <c r="BB4" s="272"/>
      <c r="BC4" s="272"/>
      <c r="BD4" s="272"/>
      <c r="BE4" s="272"/>
      <c r="BF4" s="273"/>
      <c r="BG4" s="268"/>
      <c r="BH4" s="269"/>
      <c r="BI4" s="269"/>
      <c r="BJ4" s="269"/>
      <c r="BK4" s="269"/>
      <c r="BL4" s="269"/>
      <c r="BM4" s="270"/>
    </row>
    <row r="5" spans="1:74" ht="15" thickBot="1">
      <c r="A5" s="10">
        <v>43466</v>
      </c>
      <c r="B5" s="3"/>
      <c r="C5" s="11" t="s">
        <v>16</v>
      </c>
      <c r="D5" s="12" t="s">
        <v>17</v>
      </c>
      <c r="E5" s="124" t="s">
        <v>18</v>
      </c>
      <c r="F5" s="124" t="s">
        <v>19</v>
      </c>
      <c r="G5" s="124" t="s">
        <v>20</v>
      </c>
      <c r="H5" s="124" t="s">
        <v>21</v>
      </c>
      <c r="I5" s="124" t="s">
        <v>22</v>
      </c>
      <c r="J5" s="124" t="s">
        <v>23</v>
      </c>
      <c r="K5" s="124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87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92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61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61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 s="1">
        <v>1</v>
      </c>
      <c r="BQ5">
        <v>8</v>
      </c>
      <c r="BS5" s="1">
        <v>1</v>
      </c>
      <c r="BT5">
        <v>8</v>
      </c>
    </row>
    <row r="6" spans="1:74">
      <c r="A6" s="10">
        <v>43497</v>
      </c>
      <c r="B6" s="3" t="s">
        <v>49</v>
      </c>
      <c r="C6" s="22">
        <v>0</v>
      </c>
      <c r="D6" s="23">
        <v>4.1666666666666664E-2</v>
      </c>
      <c r="E6" s="181">
        <v>0.93300000000000005</v>
      </c>
      <c r="F6" s="181">
        <v>1.21</v>
      </c>
      <c r="G6" s="181">
        <v>1.73</v>
      </c>
      <c r="H6" s="181">
        <v>2.2000000000000002</v>
      </c>
      <c r="I6" s="181">
        <v>2.16</v>
      </c>
      <c r="J6" s="181">
        <v>2.0259999999999998</v>
      </c>
      <c r="K6" s="181">
        <v>0.82399999999999995</v>
      </c>
      <c r="L6" s="24">
        <f t="shared" ref="L6:L31" ca="1" si="4">T6*6</f>
        <v>936</v>
      </c>
      <c r="M6" s="25">
        <f t="shared" ref="M6:S31" si="5">BG6</f>
        <v>0</v>
      </c>
      <c r="N6" s="26">
        <f t="shared" si="5"/>
        <v>5</v>
      </c>
      <c r="O6" s="26">
        <f t="shared" si="5"/>
        <v>8</v>
      </c>
      <c r="P6" s="26">
        <f t="shared" si="5"/>
        <v>8</v>
      </c>
      <c r="Q6" s="26">
        <f t="shared" si="5"/>
        <v>8</v>
      </c>
      <c r="R6" s="26">
        <f t="shared" si="5"/>
        <v>8</v>
      </c>
      <c r="S6" s="27">
        <f t="shared" si="5"/>
        <v>0</v>
      </c>
      <c r="T6" s="28">
        <f t="shared" ref="T6:T31" ca="1" si="6">IFERROR(M6*M$4+N6*N$4+O6*O$4+P6*P$4+Q6*Q$4+R6*R$4+S6*S$4,"0")</f>
        <v>156</v>
      </c>
      <c r="U6" s="29">
        <v>20000</v>
      </c>
      <c r="V6" s="30">
        <v>20000</v>
      </c>
      <c r="W6" s="30">
        <v>20000</v>
      </c>
      <c r="X6" s="30">
        <v>20000</v>
      </c>
      <c r="Y6" s="30">
        <v>20000</v>
      </c>
      <c r="Z6" s="30">
        <v>20000</v>
      </c>
      <c r="AA6" s="31">
        <v>20000</v>
      </c>
      <c r="AB6" s="32">
        <f t="shared" ref="AB6:AH31" ca="1" si="7">M6*U6*AB$4</f>
        <v>0</v>
      </c>
      <c r="AC6" s="33">
        <f t="shared" ca="1" si="7"/>
        <v>400000</v>
      </c>
      <c r="AD6" s="33">
        <f t="shared" ca="1" si="7"/>
        <v>640000</v>
      </c>
      <c r="AE6" s="33">
        <f t="shared" ca="1" si="7"/>
        <v>640000</v>
      </c>
      <c r="AF6" s="33">
        <f t="shared" ca="1" si="7"/>
        <v>640000</v>
      </c>
      <c r="AG6" s="33">
        <f t="shared" ca="1" si="7"/>
        <v>800000</v>
      </c>
      <c r="AH6" s="34">
        <f t="shared" ca="1" si="7"/>
        <v>0</v>
      </c>
      <c r="AI6" s="35">
        <f t="shared" ref="AI6:AI31" ca="1" si="8">SUM(AB6:AH6)</f>
        <v>3120000</v>
      </c>
      <c r="AJ6" s="32">
        <f t="shared" ref="AJ6:AP31" ca="1" si="9">M6*AJ$4*60/$L$4*E6</f>
        <v>0</v>
      </c>
      <c r="AK6" s="33">
        <f t="shared" ca="1" si="9"/>
        <v>145.19999999999999</v>
      </c>
      <c r="AL6" s="33">
        <f t="shared" ca="1" si="9"/>
        <v>332.15999999999997</v>
      </c>
      <c r="AM6" s="33">
        <f t="shared" ca="1" si="9"/>
        <v>422.40000000000003</v>
      </c>
      <c r="AN6" s="33">
        <f t="shared" ca="1" si="9"/>
        <v>414.72</v>
      </c>
      <c r="AO6" s="33">
        <f t="shared" ca="1" si="9"/>
        <v>486.23999999999995</v>
      </c>
      <c r="AP6" s="34">
        <f t="shared" ca="1" si="9"/>
        <v>0</v>
      </c>
      <c r="AQ6" s="36">
        <f t="shared" ref="AQ6:AQ31" ca="1" si="10">SUM(AJ6:AP6)</f>
        <v>1800.72</v>
      </c>
      <c r="AR6" s="32" t="str">
        <f t="shared" ref="AR6:AY31" ca="1" si="11">IFERROR(AB6/AJ6,"")</f>
        <v/>
      </c>
      <c r="AS6" s="33">
        <f t="shared" ca="1" si="11"/>
        <v>2754.8209366391188</v>
      </c>
      <c r="AT6" s="33">
        <f t="shared" ca="1" si="11"/>
        <v>1926.782273603083</v>
      </c>
      <c r="AU6" s="33">
        <f t="shared" ca="1" si="11"/>
        <v>1515.151515151515</v>
      </c>
      <c r="AV6" s="33">
        <f t="shared" ca="1" si="11"/>
        <v>1543.2098765432097</v>
      </c>
      <c r="AW6" s="33">
        <f t="shared" ca="1" si="11"/>
        <v>1645.2780519907867</v>
      </c>
      <c r="AX6" s="34" t="str">
        <f t="shared" ca="1" si="11"/>
        <v/>
      </c>
      <c r="AY6" s="36">
        <f t="shared" ca="1" si="11"/>
        <v>1732.6402772224444</v>
      </c>
      <c r="AZ6" s="37">
        <f>IFERROR(U6/6/E6,"0")</f>
        <v>3572.7045373347623</v>
      </c>
      <c r="BA6" s="37">
        <f t="shared" ref="BA6:BF31" si="12">IFERROR(V6/6/F6,"0")</f>
        <v>2754.8209366391188</v>
      </c>
      <c r="BB6" s="37">
        <f t="shared" si="12"/>
        <v>1926.782273603083</v>
      </c>
      <c r="BC6" s="37">
        <f t="shared" si="12"/>
        <v>1515.151515151515</v>
      </c>
      <c r="BD6" s="37">
        <f t="shared" si="12"/>
        <v>1543.2098765432099</v>
      </c>
      <c r="BE6" s="37">
        <f t="shared" si="12"/>
        <v>1645.2780519907867</v>
      </c>
      <c r="BF6" s="37">
        <f t="shared" si="12"/>
        <v>4045.3074433656961</v>
      </c>
      <c r="BG6" s="38">
        <f t="shared" ref="BG6" si="13">IFERROR(VLOOKUP(AZ6,$BP$5:$BQ$9,2,TRUE),"0")</f>
        <v>0</v>
      </c>
      <c r="BH6" s="38">
        <f t="shared" ref="BH6" si="14">IFERROR(VLOOKUP(BA6,$BP$5:$BQ$9,2,TRUE),"0")</f>
        <v>5</v>
      </c>
      <c r="BI6" s="38">
        <f t="shared" ref="BI6" si="15">IFERROR(VLOOKUP(BB6,$BP$5:$BQ$9,2,TRUE),"0")</f>
        <v>8</v>
      </c>
      <c r="BJ6" s="38">
        <f t="shared" ref="BJ6" si="16">IFERROR(VLOOKUP(BC6,$BP$5:$BQ$9,2,TRUE),"0")</f>
        <v>8</v>
      </c>
      <c r="BK6" s="38">
        <f t="shared" ref="BK6" si="17">IFERROR(VLOOKUP(BD6,$BP$5:$BQ$9,2,TRUE),"0")</f>
        <v>8</v>
      </c>
      <c r="BL6" s="38">
        <f t="shared" ref="BL6" si="18">IFERROR(VLOOKUP(BE6,$BP$5:$BQ$9,2,TRUE),"0")</f>
        <v>8</v>
      </c>
      <c r="BM6" s="38">
        <f t="shared" ref="BM6" si="19">IFERROR(VLOOKUP(BF6,$BP$5:$BQ$9,2,TRUE),"0")</f>
        <v>0</v>
      </c>
      <c r="BN6" s="73"/>
      <c r="BO6" s="73"/>
      <c r="BP6">
        <v>2500</v>
      </c>
      <c r="BQ6">
        <v>5</v>
      </c>
      <c r="BR6" s="73"/>
      <c r="BS6">
        <v>3800</v>
      </c>
      <c r="BT6">
        <v>0</v>
      </c>
      <c r="BU6" s="73"/>
      <c r="BV6" s="98"/>
    </row>
    <row r="7" spans="1:74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0.74</v>
      </c>
      <c r="F7" s="181">
        <v>0.35299999999999998</v>
      </c>
      <c r="G7" s="181">
        <v>0.80600000000000005</v>
      </c>
      <c r="H7" s="181">
        <v>0.89</v>
      </c>
      <c r="I7" s="181">
        <v>1.194</v>
      </c>
      <c r="J7" s="181">
        <v>0.83799999999999997</v>
      </c>
      <c r="K7" s="181">
        <v>0.66500000000000004</v>
      </c>
      <c r="L7" s="41">
        <f t="shared" ca="1" si="4"/>
        <v>1296</v>
      </c>
      <c r="M7" s="42">
        <f t="shared" si="5"/>
        <v>8</v>
      </c>
      <c r="N7" s="43">
        <f t="shared" si="5"/>
        <v>0</v>
      </c>
      <c r="O7" s="43">
        <f t="shared" si="5"/>
        <v>8</v>
      </c>
      <c r="P7" s="43">
        <f t="shared" si="5"/>
        <v>8</v>
      </c>
      <c r="Q7" s="43">
        <f t="shared" si="5"/>
        <v>8</v>
      </c>
      <c r="R7" s="43">
        <f t="shared" si="5"/>
        <v>8</v>
      </c>
      <c r="S7" s="44">
        <f t="shared" si="5"/>
        <v>8</v>
      </c>
      <c r="T7" s="45">
        <f t="shared" ca="1" si="6"/>
        <v>216</v>
      </c>
      <c r="U7" s="46">
        <v>9000</v>
      </c>
      <c r="V7" s="47">
        <v>9000</v>
      </c>
      <c r="W7" s="47">
        <v>9000</v>
      </c>
      <c r="X7" s="47">
        <v>9000</v>
      </c>
      <c r="Y7" s="47">
        <v>9000</v>
      </c>
      <c r="Z7" s="47">
        <v>9000</v>
      </c>
      <c r="AA7" s="48">
        <v>9000</v>
      </c>
      <c r="AB7" s="49">
        <f t="shared" ca="1" si="7"/>
        <v>360000</v>
      </c>
      <c r="AC7" s="50">
        <f t="shared" ca="1" si="7"/>
        <v>0</v>
      </c>
      <c r="AD7" s="50">
        <f t="shared" ca="1" si="7"/>
        <v>288000</v>
      </c>
      <c r="AE7" s="50">
        <f t="shared" ca="1" si="7"/>
        <v>288000</v>
      </c>
      <c r="AF7" s="50">
        <f t="shared" ca="1" si="7"/>
        <v>288000</v>
      </c>
      <c r="AG7" s="50">
        <f t="shared" ca="1" si="7"/>
        <v>360000</v>
      </c>
      <c r="AH7" s="51">
        <f t="shared" ca="1" si="7"/>
        <v>360000</v>
      </c>
      <c r="AI7" s="114">
        <f t="shared" ca="1" si="8"/>
        <v>1944000</v>
      </c>
      <c r="AJ7" s="49">
        <f t="shared" ca="1" si="9"/>
        <v>177.6</v>
      </c>
      <c r="AK7" s="50">
        <f t="shared" ca="1" si="9"/>
        <v>0</v>
      </c>
      <c r="AL7" s="50">
        <f t="shared" ca="1" si="9"/>
        <v>154.75200000000001</v>
      </c>
      <c r="AM7" s="50">
        <f t="shared" ca="1" si="9"/>
        <v>170.88</v>
      </c>
      <c r="AN7" s="50">
        <f t="shared" ca="1" si="9"/>
        <v>229.24799999999999</v>
      </c>
      <c r="AO7" s="50">
        <f t="shared" ca="1" si="9"/>
        <v>201.12</v>
      </c>
      <c r="AP7" s="51">
        <f t="shared" ca="1" si="9"/>
        <v>159.60000000000002</v>
      </c>
      <c r="AQ7" s="52">
        <f t="shared" ca="1" si="10"/>
        <v>1093.2</v>
      </c>
      <c r="AR7" s="49">
        <f t="shared" ca="1" si="11"/>
        <v>2027.0270270270271</v>
      </c>
      <c r="AS7" s="50" t="str">
        <f t="shared" ca="1" si="11"/>
        <v/>
      </c>
      <c r="AT7" s="50">
        <f t="shared" ca="1" si="11"/>
        <v>1861.0421836228286</v>
      </c>
      <c r="AU7" s="50">
        <f t="shared" ca="1" si="11"/>
        <v>1685.3932584269664</v>
      </c>
      <c r="AV7" s="50">
        <f t="shared" ca="1" si="11"/>
        <v>1256.281407035176</v>
      </c>
      <c r="AW7" s="50">
        <f t="shared" ca="1" si="11"/>
        <v>1789.9761336515512</v>
      </c>
      <c r="AX7" s="51">
        <f t="shared" ca="1" si="11"/>
        <v>2255.6390977443607</v>
      </c>
      <c r="AY7" s="52">
        <f t="shared" ca="1" si="11"/>
        <v>1778.2656421514819</v>
      </c>
      <c r="AZ7" s="37">
        <f t="shared" ref="AZ7:AZ31" si="20">IFERROR(U7/6/E7,"0")</f>
        <v>2027.0270270270271</v>
      </c>
      <c r="BA7" s="37">
        <f t="shared" si="12"/>
        <v>4249.2917847025501</v>
      </c>
      <c r="BB7" s="37">
        <f t="shared" si="12"/>
        <v>1861.0421836228286</v>
      </c>
      <c r="BC7" s="37">
        <f t="shared" si="12"/>
        <v>1685.3932584269662</v>
      </c>
      <c r="BD7" s="37">
        <f t="shared" si="12"/>
        <v>1256.281407035176</v>
      </c>
      <c r="BE7" s="37">
        <f t="shared" si="12"/>
        <v>1789.9761336515514</v>
      </c>
      <c r="BF7" s="37">
        <f t="shared" si="12"/>
        <v>2255.6390977443607</v>
      </c>
      <c r="BG7" s="38">
        <f t="shared" ref="BG7" si="21">IFERROR(VLOOKUP(AZ7,$BP$5:$BQ$9,2,TRUE),"0")</f>
        <v>8</v>
      </c>
      <c r="BH7" s="38">
        <f t="shared" ref="BH7" si="22">IFERROR(VLOOKUP(BA7,$BP$5:$BQ$9,2,TRUE),"0")</f>
        <v>0</v>
      </c>
      <c r="BI7" s="38">
        <f t="shared" ref="BI7" si="23">IFERROR(VLOOKUP(BB7,$BP$5:$BQ$9,2,TRUE),"0")</f>
        <v>8</v>
      </c>
      <c r="BJ7" s="38">
        <f t="shared" ref="BJ7" si="24">IFERROR(VLOOKUP(BC7,$BP$5:$BQ$9,2,TRUE),"0")</f>
        <v>8</v>
      </c>
      <c r="BK7" s="38">
        <f t="shared" ref="BK7" si="25">IFERROR(VLOOKUP(BD7,$BP$5:$BQ$9,2,TRUE),"0")</f>
        <v>8</v>
      </c>
      <c r="BL7" s="38">
        <f t="shared" ref="BL7" si="26">IFERROR(VLOOKUP(BE7,$BP$5:$BQ$9,2,TRUE),"0")</f>
        <v>8</v>
      </c>
      <c r="BM7" s="38">
        <f t="shared" ref="BM7" si="27">IFERROR(VLOOKUP(BF7,$BP$5:$BQ$9,2,TRUE),"0")</f>
        <v>8</v>
      </c>
      <c r="BN7" s="73"/>
      <c r="BO7" s="73"/>
      <c r="BP7">
        <f>BP6+500</f>
        <v>3000</v>
      </c>
      <c r="BQ7">
        <v>0</v>
      </c>
      <c r="BR7" s="73"/>
      <c r="BS7">
        <f>BS6+1000</f>
        <v>4800</v>
      </c>
      <c r="BT7">
        <v>0</v>
      </c>
      <c r="BU7" s="73"/>
      <c r="BV7" s="98"/>
    </row>
    <row r="8" spans="1:74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0.35599999999999998</v>
      </c>
      <c r="F8" s="181">
        <v>0.13500000000000001</v>
      </c>
      <c r="G8" s="181">
        <v>0.13300000000000001</v>
      </c>
      <c r="H8" s="181">
        <v>0.111</v>
      </c>
      <c r="I8" s="181">
        <v>1.4E-2</v>
      </c>
      <c r="J8" s="181">
        <v>0.13100000000000001</v>
      </c>
      <c r="K8" s="181">
        <v>0.122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46">
        <v>6375</v>
      </c>
      <c r="V8" s="47">
        <v>6375</v>
      </c>
      <c r="W8" s="47">
        <v>6375</v>
      </c>
      <c r="X8" s="47">
        <v>6375</v>
      </c>
      <c r="Y8" s="47">
        <v>6375</v>
      </c>
      <c r="Z8" s="47">
        <v>6375</v>
      </c>
      <c r="AA8" s="48">
        <v>6375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14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>
        <f t="shared" si="20"/>
        <v>2984.5505617977528</v>
      </c>
      <c r="BA8" s="37">
        <f t="shared" si="12"/>
        <v>7870.3703703703695</v>
      </c>
      <c r="BB8" s="37">
        <f t="shared" si="12"/>
        <v>7988.7218045112777</v>
      </c>
      <c r="BC8" s="37">
        <f t="shared" si="12"/>
        <v>9572.0720720720728</v>
      </c>
      <c r="BD8" s="37">
        <f t="shared" si="12"/>
        <v>75892.857142857145</v>
      </c>
      <c r="BE8" s="37">
        <f t="shared" si="12"/>
        <v>8110.6870229007627</v>
      </c>
      <c r="BF8" s="37">
        <f t="shared" si="12"/>
        <v>8709.0163934426237</v>
      </c>
      <c r="BG8" s="213"/>
      <c r="BH8" s="213"/>
      <c r="BI8" s="213"/>
      <c r="BJ8" s="213"/>
      <c r="BK8" s="213"/>
      <c r="BL8" s="213"/>
      <c r="BM8" s="213"/>
      <c r="BN8" s="73"/>
      <c r="BO8" s="73"/>
      <c r="BP8">
        <f>BP7+500</f>
        <v>3500</v>
      </c>
      <c r="BQ8">
        <v>0</v>
      </c>
      <c r="BR8" s="73"/>
      <c r="BS8">
        <f>BS7+500</f>
        <v>5300</v>
      </c>
      <c r="BT8">
        <v>0</v>
      </c>
      <c r="BU8" s="73"/>
      <c r="BV8" s="98"/>
    </row>
    <row r="9" spans="1:74">
      <c r="A9" s="10">
        <v>43586</v>
      </c>
      <c r="B9" s="3" t="s">
        <v>46</v>
      </c>
      <c r="C9" s="39">
        <v>0.125</v>
      </c>
      <c r="D9" s="40">
        <v>0.16666666666666666</v>
      </c>
      <c r="E9" s="181">
        <v>7.1999999999999995E-2</v>
      </c>
      <c r="F9" s="181">
        <v>0.27700000000000002</v>
      </c>
      <c r="G9" s="181">
        <v>4.3999999999999997E-2</v>
      </c>
      <c r="H9" s="181">
        <v>3.2000000000000001E-2</v>
      </c>
      <c r="I9" s="181">
        <v>3.0000000000000001E-3</v>
      </c>
      <c r="J9" s="181">
        <v>5.2999999999999999E-2</v>
      </c>
      <c r="K9" s="181">
        <v>1.2E-2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46">
        <v>6375</v>
      </c>
      <c r="V9" s="47">
        <v>6375</v>
      </c>
      <c r="W9" s="47">
        <v>6375</v>
      </c>
      <c r="X9" s="47">
        <v>6375</v>
      </c>
      <c r="Y9" s="47">
        <v>6375</v>
      </c>
      <c r="Z9" s="47">
        <v>6375</v>
      </c>
      <c r="AA9" s="48">
        <v>6375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14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>
        <f t="shared" si="20"/>
        <v>14756.944444444445</v>
      </c>
      <c r="BA9" s="37">
        <f t="shared" si="12"/>
        <v>3835.7400722021657</v>
      </c>
      <c r="BB9" s="37">
        <f t="shared" si="12"/>
        <v>24147.727272727276</v>
      </c>
      <c r="BC9" s="37">
        <f t="shared" si="12"/>
        <v>33203.125</v>
      </c>
      <c r="BD9" s="37">
        <f t="shared" si="12"/>
        <v>354166.66666666669</v>
      </c>
      <c r="BE9" s="37">
        <f t="shared" si="12"/>
        <v>20047.169811320757</v>
      </c>
      <c r="BF9" s="37">
        <f t="shared" si="12"/>
        <v>88541.666666666672</v>
      </c>
      <c r="BG9" s="213"/>
      <c r="BH9" s="213"/>
      <c r="BI9" s="213"/>
      <c r="BJ9" s="213"/>
      <c r="BK9" s="213"/>
      <c r="BL9" s="213"/>
      <c r="BM9" s="213"/>
      <c r="BN9" s="73"/>
      <c r="BO9" s="73"/>
      <c r="BP9">
        <f>BP8+500</f>
        <v>4000</v>
      </c>
      <c r="BQ9">
        <v>0</v>
      </c>
      <c r="BR9" s="73"/>
      <c r="BS9">
        <f t="shared" ref="BS9" si="28">BS8+300</f>
        <v>5600</v>
      </c>
      <c r="BT9">
        <v>0</v>
      </c>
      <c r="BU9" s="73"/>
      <c r="BV9" s="98"/>
    </row>
    <row r="10" spans="1:74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0.33100000000000002</v>
      </c>
      <c r="F10" s="181">
        <v>0.443</v>
      </c>
      <c r="G10" s="181">
        <v>2.5000000000000001E-2</v>
      </c>
      <c r="H10" s="181">
        <v>2E-3</v>
      </c>
      <c r="I10" s="181">
        <v>1E-3</v>
      </c>
      <c r="J10" s="181">
        <v>2.3E-2</v>
      </c>
      <c r="K10" s="181">
        <v>3.2000000000000001E-2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46">
        <v>6375</v>
      </c>
      <c r="V10" s="47">
        <v>6375</v>
      </c>
      <c r="W10" s="47">
        <v>6375</v>
      </c>
      <c r="X10" s="47">
        <v>6375</v>
      </c>
      <c r="Y10" s="47">
        <v>6375</v>
      </c>
      <c r="Z10" s="47">
        <v>6375</v>
      </c>
      <c r="AA10" s="48">
        <v>6375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14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>
        <f t="shared" si="20"/>
        <v>3209.9697885196374</v>
      </c>
      <c r="BA10" s="37">
        <f t="shared" si="12"/>
        <v>2398.4198645598194</v>
      </c>
      <c r="BB10" s="37">
        <f t="shared" si="12"/>
        <v>42500</v>
      </c>
      <c r="BC10" s="37">
        <f t="shared" si="12"/>
        <v>531250</v>
      </c>
      <c r="BD10" s="37">
        <f t="shared" si="12"/>
        <v>1062500</v>
      </c>
      <c r="BE10" s="37">
        <f t="shared" si="12"/>
        <v>46195.652173913048</v>
      </c>
      <c r="BF10" s="37">
        <f t="shared" si="12"/>
        <v>33203.125</v>
      </c>
      <c r="BG10" s="213"/>
      <c r="BH10" s="213"/>
      <c r="BI10" s="213"/>
      <c r="BJ10" s="213"/>
      <c r="BK10" s="213"/>
      <c r="BL10" s="213"/>
      <c r="BM10" s="213"/>
      <c r="BN10" s="73"/>
      <c r="BO10" s="73"/>
      <c r="BP10" s="73"/>
      <c r="BQ10" s="73"/>
      <c r="BR10" s="73"/>
      <c r="BS10" s="73"/>
      <c r="BT10" s="73"/>
      <c r="BU10" s="73"/>
      <c r="BV10" s="98"/>
    </row>
    <row r="11" spans="1:74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0.26800000000000002</v>
      </c>
      <c r="F11" s="181">
        <v>0.34599999999999997</v>
      </c>
      <c r="G11" s="181">
        <v>8.5999999999999993E-2</v>
      </c>
      <c r="H11" s="181">
        <v>8.0000000000000002E-3</v>
      </c>
      <c r="I11" s="181">
        <v>0.01</v>
      </c>
      <c r="J11" s="181">
        <v>1.0999999999999999E-2</v>
      </c>
      <c r="K11" s="181">
        <v>7.9000000000000001E-2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46">
        <v>6375</v>
      </c>
      <c r="V11" s="47">
        <v>6375</v>
      </c>
      <c r="W11" s="47">
        <v>6375</v>
      </c>
      <c r="X11" s="47">
        <v>6375</v>
      </c>
      <c r="Y11" s="47">
        <v>6375</v>
      </c>
      <c r="Z11" s="47">
        <v>6375</v>
      </c>
      <c r="AA11" s="48">
        <v>6375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14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>
        <f t="shared" si="20"/>
        <v>3964.5522388059699</v>
      </c>
      <c r="BA11" s="37">
        <f t="shared" si="12"/>
        <v>3070.8092485549137</v>
      </c>
      <c r="BB11" s="37">
        <f t="shared" si="12"/>
        <v>12354.651162790698</v>
      </c>
      <c r="BC11" s="37">
        <f t="shared" si="12"/>
        <v>132812.5</v>
      </c>
      <c r="BD11" s="37">
        <f t="shared" si="12"/>
        <v>106250</v>
      </c>
      <c r="BE11" s="37">
        <f t="shared" si="12"/>
        <v>96590.909090909103</v>
      </c>
      <c r="BF11" s="37">
        <f t="shared" si="12"/>
        <v>13449.367088607594</v>
      </c>
      <c r="BG11" s="213"/>
      <c r="BH11" s="213"/>
      <c r="BI11" s="213"/>
      <c r="BJ11" s="213"/>
      <c r="BK11" s="213"/>
      <c r="BL11" s="213"/>
      <c r="BM11" s="213"/>
      <c r="BN11" s="73"/>
      <c r="BO11" s="73"/>
      <c r="BP11" s="73"/>
      <c r="BQ11" s="73"/>
      <c r="BR11" s="73"/>
      <c r="BS11" s="73"/>
      <c r="BT11" s="73"/>
      <c r="BU11" s="73"/>
      <c r="BV11" s="98"/>
    </row>
    <row r="12" spans="1:74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6.2E-2</v>
      </c>
      <c r="F12" s="181">
        <v>4.5999999999999999E-2</v>
      </c>
      <c r="G12" s="181">
        <v>1.4E-2</v>
      </c>
      <c r="H12" s="181">
        <v>9.8000000000000004E-2</v>
      </c>
      <c r="I12" s="181">
        <v>1.4E-2</v>
      </c>
      <c r="J12" s="181">
        <v>4.4999999999999998E-2</v>
      </c>
      <c r="K12" s="181">
        <v>1.6E-2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46">
        <v>6375</v>
      </c>
      <c r="V12" s="47">
        <v>6375</v>
      </c>
      <c r="W12" s="47">
        <v>6375</v>
      </c>
      <c r="X12" s="47">
        <v>6375</v>
      </c>
      <c r="Y12" s="47">
        <v>6375</v>
      </c>
      <c r="Z12" s="47">
        <v>6375</v>
      </c>
      <c r="AA12" s="48">
        <v>6375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14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>
        <f t="shared" si="20"/>
        <v>17137.096774193549</v>
      </c>
      <c r="BA12" s="37">
        <f t="shared" si="12"/>
        <v>23097.826086956524</v>
      </c>
      <c r="BB12" s="37">
        <f t="shared" si="12"/>
        <v>75892.857142857145</v>
      </c>
      <c r="BC12" s="37">
        <f t="shared" si="12"/>
        <v>10841.836734693878</v>
      </c>
      <c r="BD12" s="37">
        <f t="shared" si="12"/>
        <v>75892.857142857145</v>
      </c>
      <c r="BE12" s="37">
        <f t="shared" si="12"/>
        <v>23611.111111111113</v>
      </c>
      <c r="BF12" s="37">
        <f t="shared" si="12"/>
        <v>66406.25</v>
      </c>
      <c r="BG12" s="213"/>
      <c r="BH12" s="213"/>
      <c r="BI12" s="213"/>
      <c r="BJ12" s="213"/>
      <c r="BK12" s="213"/>
      <c r="BL12" s="213"/>
      <c r="BM12" s="213"/>
      <c r="BN12" s="73"/>
      <c r="BO12" s="73"/>
      <c r="BP12" s="73"/>
      <c r="BQ12" s="73"/>
      <c r="BR12" s="73"/>
      <c r="BS12" s="73"/>
      <c r="BT12" s="73"/>
      <c r="BU12" s="73"/>
      <c r="BV12" s="98"/>
    </row>
    <row r="13" spans="1:74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0.47799999999999998</v>
      </c>
      <c r="F13" s="181">
        <v>0.24099999999999999</v>
      </c>
      <c r="G13" s="181">
        <v>0.13900000000000001</v>
      </c>
      <c r="H13" s="181">
        <v>0.15</v>
      </c>
      <c r="I13" s="181">
        <v>0.187</v>
      </c>
      <c r="J13" s="181">
        <v>0.188</v>
      </c>
      <c r="K13" s="181">
        <v>0.153</v>
      </c>
      <c r="L13" s="41">
        <f t="shared" ca="1" si="4"/>
        <v>240</v>
      </c>
      <c r="M13" s="42">
        <f t="shared" si="5"/>
        <v>8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40</v>
      </c>
      <c r="U13" s="46">
        <v>6375</v>
      </c>
      <c r="V13" s="47">
        <v>6375</v>
      </c>
      <c r="W13" s="47">
        <v>6375</v>
      </c>
      <c r="X13" s="47">
        <v>6375</v>
      </c>
      <c r="Y13" s="47">
        <v>6375</v>
      </c>
      <c r="Z13" s="47">
        <v>6375</v>
      </c>
      <c r="AA13" s="48">
        <v>6375</v>
      </c>
      <c r="AB13" s="49">
        <f t="shared" ca="1" si="7"/>
        <v>255000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14">
        <f t="shared" ca="1" si="8"/>
        <v>255000</v>
      </c>
      <c r="AJ13" s="49">
        <f t="shared" ca="1" si="9"/>
        <v>114.72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114.72</v>
      </c>
      <c r="AR13" s="49">
        <f t="shared" ca="1" si="11"/>
        <v>2222.8033472803349</v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>
        <f t="shared" ca="1" si="11"/>
        <v>2222.8033472803349</v>
      </c>
      <c r="AZ13" s="37">
        <f t="shared" si="20"/>
        <v>2222.8033472803349</v>
      </c>
      <c r="BA13" s="37">
        <f t="shared" si="12"/>
        <v>4408.7136929460585</v>
      </c>
      <c r="BB13" s="37">
        <f t="shared" si="12"/>
        <v>7643.8848920863302</v>
      </c>
      <c r="BC13" s="37">
        <f t="shared" si="12"/>
        <v>7083.3333333333339</v>
      </c>
      <c r="BD13" s="37">
        <f t="shared" si="12"/>
        <v>5681.818181818182</v>
      </c>
      <c r="BE13" s="37">
        <f t="shared" si="12"/>
        <v>5651.5957446808507</v>
      </c>
      <c r="BF13" s="37">
        <f t="shared" si="12"/>
        <v>6944.4444444444443</v>
      </c>
      <c r="BG13" s="38">
        <f t="shared" ref="BG13:BG27" si="29">IFERROR(VLOOKUP(AZ13,$BP$5:$BQ$9,2,TRUE),"0")</f>
        <v>8</v>
      </c>
      <c r="BH13" s="38">
        <f t="shared" ref="BH13:BM27" si="30">IFERROR(VLOOKUP(BA13,$BP$5:$BQ$9,2,TRUE),"0")</f>
        <v>0</v>
      </c>
      <c r="BI13" s="38">
        <f t="shared" si="30"/>
        <v>0</v>
      </c>
      <c r="BJ13" s="38">
        <f t="shared" si="30"/>
        <v>0</v>
      </c>
      <c r="BK13" s="38">
        <f t="shared" si="30"/>
        <v>0</v>
      </c>
      <c r="BL13" s="38">
        <f t="shared" si="30"/>
        <v>0</v>
      </c>
      <c r="BM13" s="38">
        <f t="shared" si="30"/>
        <v>0</v>
      </c>
      <c r="BN13" s="73"/>
      <c r="BO13" s="73"/>
      <c r="BP13" s="73"/>
      <c r="BQ13" s="73"/>
      <c r="BR13" s="73"/>
      <c r="BS13" s="73"/>
      <c r="BT13" s="73"/>
      <c r="BU13" s="73"/>
      <c r="BV13" s="98"/>
    </row>
    <row r="14" spans="1:74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0.46800000000000003</v>
      </c>
      <c r="F14" s="181">
        <v>0.78200000000000003</v>
      </c>
      <c r="G14" s="181">
        <v>0.55900000000000005</v>
      </c>
      <c r="H14" s="181">
        <v>0.61299999999999999</v>
      </c>
      <c r="I14" s="181">
        <v>0.376</v>
      </c>
      <c r="J14" s="181">
        <v>0.39</v>
      </c>
      <c r="K14" s="181">
        <v>0.59499999999999997</v>
      </c>
      <c r="L14" s="41">
        <f t="shared" ca="1" si="4"/>
        <v>582</v>
      </c>
      <c r="M14" s="42">
        <f t="shared" si="5"/>
        <v>0</v>
      </c>
      <c r="N14" s="43">
        <f t="shared" si="5"/>
        <v>8</v>
      </c>
      <c r="O14" s="43">
        <f t="shared" si="5"/>
        <v>5</v>
      </c>
      <c r="P14" s="43">
        <f t="shared" si="5"/>
        <v>5</v>
      </c>
      <c r="Q14" s="43">
        <f t="shared" si="5"/>
        <v>0</v>
      </c>
      <c r="R14" s="43">
        <f t="shared" si="5"/>
        <v>0</v>
      </c>
      <c r="S14" s="44">
        <f t="shared" si="5"/>
        <v>5</v>
      </c>
      <c r="T14" s="45">
        <f t="shared" ca="1" si="6"/>
        <v>97</v>
      </c>
      <c r="U14" s="46">
        <v>10000</v>
      </c>
      <c r="V14" s="47">
        <v>10000</v>
      </c>
      <c r="W14" s="47">
        <v>10000</v>
      </c>
      <c r="X14" s="47">
        <v>10000</v>
      </c>
      <c r="Y14" s="47">
        <v>10000</v>
      </c>
      <c r="Z14" s="47">
        <v>10000</v>
      </c>
      <c r="AA14" s="48">
        <v>10000</v>
      </c>
      <c r="AB14" s="49">
        <f t="shared" ca="1" si="7"/>
        <v>0</v>
      </c>
      <c r="AC14" s="50">
        <f t="shared" ca="1" si="7"/>
        <v>320000</v>
      </c>
      <c r="AD14" s="50">
        <f t="shared" ca="1" si="7"/>
        <v>200000</v>
      </c>
      <c r="AE14" s="50">
        <f t="shared" ca="1" si="7"/>
        <v>200000</v>
      </c>
      <c r="AF14" s="50">
        <f t="shared" ca="1" si="7"/>
        <v>0</v>
      </c>
      <c r="AG14" s="50">
        <f t="shared" ca="1" si="7"/>
        <v>0</v>
      </c>
      <c r="AH14" s="51">
        <f t="shared" ca="1" si="7"/>
        <v>250000</v>
      </c>
      <c r="AI14" s="114">
        <f t="shared" ca="1" si="8"/>
        <v>970000</v>
      </c>
      <c r="AJ14" s="49">
        <f t="shared" ca="1" si="9"/>
        <v>0</v>
      </c>
      <c r="AK14" s="50">
        <f t="shared" ca="1" si="9"/>
        <v>150.14400000000001</v>
      </c>
      <c r="AL14" s="50">
        <f t="shared" ca="1" si="9"/>
        <v>67.080000000000013</v>
      </c>
      <c r="AM14" s="50">
        <f t="shared" ca="1" si="9"/>
        <v>73.56</v>
      </c>
      <c r="AN14" s="50">
        <f t="shared" ca="1" si="9"/>
        <v>0</v>
      </c>
      <c r="AO14" s="50">
        <f t="shared" ca="1" si="9"/>
        <v>0</v>
      </c>
      <c r="AP14" s="51">
        <f t="shared" ca="1" si="9"/>
        <v>89.25</v>
      </c>
      <c r="AQ14" s="52">
        <f t="shared" ca="1" si="10"/>
        <v>380.03399999999999</v>
      </c>
      <c r="AR14" s="49" t="str">
        <f t="shared" ca="1" si="11"/>
        <v/>
      </c>
      <c r="AS14" s="50">
        <f t="shared" ca="1" si="11"/>
        <v>2131.2872975277069</v>
      </c>
      <c r="AT14" s="50">
        <f t="shared" ca="1" si="11"/>
        <v>2981.5146094215856</v>
      </c>
      <c r="AU14" s="50">
        <f t="shared" ca="1" si="11"/>
        <v>2718.8689505165848</v>
      </c>
      <c r="AV14" s="50" t="str">
        <f t="shared" ca="1" si="11"/>
        <v/>
      </c>
      <c r="AW14" s="50" t="str">
        <f t="shared" ca="1" si="11"/>
        <v/>
      </c>
      <c r="AX14" s="51">
        <f t="shared" ca="1" si="11"/>
        <v>2801.1204481792715</v>
      </c>
      <c r="AY14" s="52">
        <f t="shared" ca="1" si="11"/>
        <v>2552.4032060289342</v>
      </c>
      <c r="AZ14" s="37">
        <f t="shared" si="20"/>
        <v>3561.2535612535612</v>
      </c>
      <c r="BA14" s="37">
        <f t="shared" si="12"/>
        <v>2131.2872975277069</v>
      </c>
      <c r="BB14" s="37">
        <f t="shared" si="12"/>
        <v>2981.5146094215861</v>
      </c>
      <c r="BC14" s="37">
        <f t="shared" si="12"/>
        <v>2718.8689505165853</v>
      </c>
      <c r="BD14" s="37">
        <f t="shared" si="12"/>
        <v>4432.6241134751772</v>
      </c>
      <c r="BE14" s="37">
        <f t="shared" si="12"/>
        <v>4273.5042735042734</v>
      </c>
      <c r="BF14" s="37">
        <f t="shared" si="12"/>
        <v>2801.120448179272</v>
      </c>
      <c r="BG14" s="38">
        <f t="shared" si="29"/>
        <v>0</v>
      </c>
      <c r="BH14" s="38">
        <f t="shared" si="30"/>
        <v>8</v>
      </c>
      <c r="BI14" s="38">
        <f t="shared" si="30"/>
        <v>5</v>
      </c>
      <c r="BJ14" s="38">
        <f t="shared" si="30"/>
        <v>5</v>
      </c>
      <c r="BK14" s="38">
        <f t="shared" si="30"/>
        <v>0</v>
      </c>
      <c r="BL14" s="38">
        <f t="shared" si="30"/>
        <v>0</v>
      </c>
      <c r="BM14" s="38">
        <f t="shared" si="30"/>
        <v>5</v>
      </c>
      <c r="BN14" s="73"/>
      <c r="BO14" s="73"/>
      <c r="BP14" s="73"/>
      <c r="BQ14" s="73"/>
      <c r="BR14" s="73"/>
      <c r="BS14" s="73"/>
      <c r="BT14" s="73"/>
      <c r="BU14" s="73"/>
      <c r="BV14" s="98"/>
    </row>
    <row r="15" spans="1:74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0.82599999999999996</v>
      </c>
      <c r="F15" s="181">
        <v>0.79400000000000004</v>
      </c>
      <c r="G15" s="181">
        <v>0.92700000000000005</v>
      </c>
      <c r="H15" s="181">
        <v>0.77800000000000002</v>
      </c>
      <c r="I15" s="181">
        <v>0.66500000000000004</v>
      </c>
      <c r="J15" s="181">
        <v>0.58299999999999996</v>
      </c>
      <c r="K15" s="181">
        <v>0.74199999999999999</v>
      </c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46">
        <v>28500</v>
      </c>
      <c r="V15" s="47">
        <v>28500</v>
      </c>
      <c r="W15" s="47">
        <v>28500</v>
      </c>
      <c r="X15" s="47">
        <v>28500</v>
      </c>
      <c r="Y15" s="47">
        <v>28500</v>
      </c>
      <c r="Z15" s="47">
        <v>28500</v>
      </c>
      <c r="AA15" s="48">
        <v>28500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114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52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>
        <f t="shared" si="20"/>
        <v>5750.6053268765136</v>
      </c>
      <c r="BA15" s="37">
        <f t="shared" si="12"/>
        <v>5982.3677581863976</v>
      </c>
      <c r="BB15" s="37">
        <f t="shared" si="12"/>
        <v>5124.0560949298815</v>
      </c>
      <c r="BC15" s="37">
        <f t="shared" si="12"/>
        <v>6105.3984575835475</v>
      </c>
      <c r="BD15" s="37">
        <f t="shared" si="12"/>
        <v>7142.8571428571422</v>
      </c>
      <c r="BE15" s="37">
        <f t="shared" si="12"/>
        <v>8147.5128644939969</v>
      </c>
      <c r="BF15" s="37">
        <f t="shared" si="12"/>
        <v>6401.6172506738549</v>
      </c>
      <c r="BG15" s="38">
        <f t="shared" si="29"/>
        <v>0</v>
      </c>
      <c r="BH15" s="38">
        <f t="shared" si="30"/>
        <v>0</v>
      </c>
      <c r="BI15" s="38">
        <f t="shared" si="30"/>
        <v>0</v>
      </c>
      <c r="BJ15" s="38">
        <f t="shared" si="30"/>
        <v>0</v>
      </c>
      <c r="BK15" s="38">
        <f t="shared" si="30"/>
        <v>0</v>
      </c>
      <c r="BL15" s="38">
        <f t="shared" si="30"/>
        <v>0</v>
      </c>
      <c r="BM15" s="38">
        <f t="shared" si="30"/>
        <v>0</v>
      </c>
      <c r="BN15" s="73"/>
      <c r="BO15" s="73"/>
      <c r="BP15" s="73"/>
      <c r="BQ15" s="73"/>
      <c r="BR15" s="73"/>
      <c r="BS15" s="73"/>
      <c r="BT15" s="73"/>
      <c r="BU15" s="73"/>
      <c r="BV15" s="98"/>
    </row>
    <row r="16" spans="1:74">
      <c r="A16" s="10">
        <v>43800</v>
      </c>
      <c r="B16" s="3" t="s">
        <v>50</v>
      </c>
      <c r="C16" s="136">
        <v>0.41666666666666669</v>
      </c>
      <c r="D16" s="137">
        <v>0.4375</v>
      </c>
      <c r="E16" s="181">
        <v>0.50900000000000001</v>
      </c>
      <c r="F16" s="181">
        <v>0.92400000000000004</v>
      </c>
      <c r="G16" s="181">
        <v>0.93500000000000005</v>
      </c>
      <c r="H16" s="181">
        <v>0.879</v>
      </c>
      <c r="I16" s="181">
        <v>0.91300000000000003</v>
      </c>
      <c r="J16" s="181">
        <v>0.85199999999999998</v>
      </c>
      <c r="K16" s="181">
        <v>1.036</v>
      </c>
      <c r="L16" s="138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46">
        <v>28500</v>
      </c>
      <c r="V16" s="47">
        <v>28500</v>
      </c>
      <c r="W16" s="47">
        <v>28500</v>
      </c>
      <c r="X16" s="47">
        <v>28500</v>
      </c>
      <c r="Y16" s="47">
        <v>28500</v>
      </c>
      <c r="Z16" s="47">
        <v>28500</v>
      </c>
      <c r="AA16" s="48">
        <v>28500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114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52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>
        <f t="shared" si="20"/>
        <v>9332.0235756385064</v>
      </c>
      <c r="BA16" s="37">
        <f t="shared" si="12"/>
        <v>5140.6926406926405</v>
      </c>
      <c r="BB16" s="37">
        <f t="shared" si="12"/>
        <v>5080.2139037433153</v>
      </c>
      <c r="BC16" s="37">
        <f t="shared" si="12"/>
        <v>5403.8680318543802</v>
      </c>
      <c r="BD16" s="37">
        <f t="shared" si="12"/>
        <v>5202.6286966046</v>
      </c>
      <c r="BE16" s="37">
        <f t="shared" si="12"/>
        <v>5575.1173708920187</v>
      </c>
      <c r="BF16" s="37">
        <f t="shared" si="12"/>
        <v>4584.9420849420849</v>
      </c>
      <c r="BG16" s="38">
        <f t="shared" si="29"/>
        <v>0</v>
      </c>
      <c r="BH16" s="38">
        <f t="shared" si="30"/>
        <v>0</v>
      </c>
      <c r="BI16" s="38">
        <f t="shared" si="30"/>
        <v>0</v>
      </c>
      <c r="BJ16" s="38">
        <f t="shared" si="30"/>
        <v>0</v>
      </c>
      <c r="BK16" s="38">
        <f t="shared" si="30"/>
        <v>0</v>
      </c>
      <c r="BL16" s="38">
        <f t="shared" si="30"/>
        <v>0</v>
      </c>
      <c r="BM16" s="38">
        <f t="shared" si="30"/>
        <v>0</v>
      </c>
      <c r="BN16" s="73"/>
      <c r="BO16" s="73"/>
      <c r="BP16" s="73"/>
      <c r="BQ16" s="73"/>
      <c r="BR16" s="73"/>
      <c r="BS16" s="73"/>
      <c r="BT16" s="73"/>
      <c r="BU16" s="73"/>
      <c r="BV16" s="98"/>
    </row>
    <row r="17" spans="1:74">
      <c r="A17" s="10"/>
      <c r="B17" s="3" t="s">
        <v>50</v>
      </c>
      <c r="C17" s="136">
        <v>0.4375</v>
      </c>
      <c r="D17" s="137">
        <v>0.47916666666666669</v>
      </c>
      <c r="E17" s="181">
        <v>0.50900000000000001</v>
      </c>
      <c r="F17" s="181">
        <v>0.92400000000000004</v>
      </c>
      <c r="G17" s="181">
        <v>0.93500000000000005</v>
      </c>
      <c r="H17" s="181">
        <v>0.879</v>
      </c>
      <c r="I17" s="181">
        <v>0.91300000000000003</v>
      </c>
      <c r="J17" s="181">
        <v>0.85199999999999998</v>
      </c>
      <c r="K17" s="181">
        <v>1.036</v>
      </c>
      <c r="L17" s="138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46">
        <v>28500</v>
      </c>
      <c r="V17" s="47">
        <v>28500</v>
      </c>
      <c r="W17" s="47">
        <v>28500</v>
      </c>
      <c r="X17" s="47">
        <v>28500</v>
      </c>
      <c r="Y17" s="47">
        <v>28500</v>
      </c>
      <c r="Z17" s="47">
        <v>28500</v>
      </c>
      <c r="AA17" s="48">
        <v>28500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14">
        <f ca="1">SUM(AB17:AH17)</f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52">
        <f t="shared" ca="1" si="10"/>
        <v>0</v>
      </c>
      <c r="AR17" s="49"/>
      <c r="AS17" s="50"/>
      <c r="AT17" s="50"/>
      <c r="AU17" s="50"/>
      <c r="AV17" s="50"/>
      <c r="AW17" s="50"/>
      <c r="AX17" s="51"/>
      <c r="AY17" s="52" t="str">
        <f t="shared" ca="1" si="11"/>
        <v/>
      </c>
      <c r="AZ17" s="37">
        <f t="shared" si="20"/>
        <v>9332.0235756385064</v>
      </c>
      <c r="BA17" s="37">
        <f t="shared" si="12"/>
        <v>5140.6926406926405</v>
      </c>
      <c r="BB17" s="37">
        <f t="shared" si="12"/>
        <v>5080.2139037433153</v>
      </c>
      <c r="BC17" s="37">
        <f t="shared" si="12"/>
        <v>5403.8680318543802</v>
      </c>
      <c r="BD17" s="37">
        <f t="shared" si="12"/>
        <v>5202.6286966046</v>
      </c>
      <c r="BE17" s="37">
        <f t="shared" si="12"/>
        <v>5575.1173708920187</v>
      </c>
      <c r="BF17" s="37">
        <f t="shared" si="12"/>
        <v>4584.9420849420849</v>
      </c>
      <c r="BG17" s="38">
        <f t="shared" si="29"/>
        <v>0</v>
      </c>
      <c r="BH17" s="38">
        <f t="shared" si="30"/>
        <v>0</v>
      </c>
      <c r="BI17" s="38">
        <f t="shared" si="30"/>
        <v>0</v>
      </c>
      <c r="BJ17" s="38">
        <f t="shared" si="30"/>
        <v>0</v>
      </c>
      <c r="BK17" s="38">
        <f t="shared" si="30"/>
        <v>0</v>
      </c>
      <c r="BL17" s="38">
        <f t="shared" si="30"/>
        <v>0</v>
      </c>
      <c r="BM17" s="38">
        <f t="shared" si="30"/>
        <v>0</v>
      </c>
      <c r="BN17" s="73"/>
      <c r="BO17" s="73"/>
      <c r="BP17" s="73"/>
      <c r="BQ17" s="73"/>
      <c r="BR17" s="73"/>
      <c r="BS17" s="73"/>
      <c r="BT17" s="73"/>
      <c r="BU17" s="73"/>
      <c r="BV17" s="98"/>
    </row>
    <row r="18" spans="1:74">
      <c r="B18" s="3" t="s">
        <v>50</v>
      </c>
      <c r="C18" s="136">
        <v>0.47916666666666669</v>
      </c>
      <c r="D18" s="137">
        <v>0.5</v>
      </c>
      <c r="E18" s="181">
        <v>1.0489999999999999</v>
      </c>
      <c r="F18" s="181">
        <v>0.98299999999999998</v>
      </c>
      <c r="G18" s="181">
        <v>1.0469999999999999</v>
      </c>
      <c r="H18" s="181">
        <v>1.014</v>
      </c>
      <c r="I18" s="181">
        <v>1.026</v>
      </c>
      <c r="J18" s="181">
        <v>0.88600000000000001</v>
      </c>
      <c r="K18" s="181">
        <v>0.82099999999999995</v>
      </c>
      <c r="L18" s="138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46">
        <v>19000</v>
      </c>
      <c r="V18" s="47">
        <v>19000</v>
      </c>
      <c r="W18" s="47">
        <v>19000</v>
      </c>
      <c r="X18" s="47">
        <v>19000</v>
      </c>
      <c r="Y18" s="47">
        <v>19000</v>
      </c>
      <c r="Z18" s="47">
        <v>19000</v>
      </c>
      <c r="AA18" s="48">
        <v>19000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14">
        <f t="shared" ca="1" si="8"/>
        <v>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52">
        <f t="shared" ca="1" si="10"/>
        <v>0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 t="str">
        <f t="shared" ca="1" si="11"/>
        <v/>
      </c>
      <c r="AZ18" s="37">
        <f t="shared" si="20"/>
        <v>3018.7480139815698</v>
      </c>
      <c r="BA18" s="37">
        <f t="shared" si="12"/>
        <v>3221.4309935571378</v>
      </c>
      <c r="BB18" s="37">
        <f t="shared" si="12"/>
        <v>3024.5144858325375</v>
      </c>
      <c r="BC18" s="37">
        <f t="shared" si="12"/>
        <v>3122.9454306377384</v>
      </c>
      <c r="BD18" s="37">
        <f t="shared" si="12"/>
        <v>3086.4197530864194</v>
      </c>
      <c r="BE18" s="37">
        <f t="shared" si="12"/>
        <v>3574.1158765989462</v>
      </c>
      <c r="BF18" s="37">
        <f t="shared" si="12"/>
        <v>3857.084855866829</v>
      </c>
      <c r="BG18" s="38">
        <f t="shared" si="29"/>
        <v>0</v>
      </c>
      <c r="BH18" s="38">
        <f t="shared" si="30"/>
        <v>0</v>
      </c>
      <c r="BI18" s="38">
        <f t="shared" si="30"/>
        <v>0</v>
      </c>
      <c r="BJ18" s="38">
        <f t="shared" si="30"/>
        <v>0</v>
      </c>
      <c r="BK18" s="38">
        <f t="shared" si="30"/>
        <v>0</v>
      </c>
      <c r="BL18" s="38">
        <f t="shared" si="30"/>
        <v>0</v>
      </c>
      <c r="BM18" s="38">
        <f t="shared" si="30"/>
        <v>0</v>
      </c>
      <c r="BN18" s="73"/>
      <c r="BO18" s="73"/>
      <c r="BP18" s="73"/>
      <c r="BQ18" s="73"/>
      <c r="BR18" s="73"/>
      <c r="BS18" s="73"/>
      <c r="BT18" s="73"/>
      <c r="BU18" s="73"/>
      <c r="BV18" s="98"/>
    </row>
    <row r="19" spans="1:74">
      <c r="B19" s="3" t="s">
        <v>51</v>
      </c>
      <c r="C19" s="39">
        <v>0.5</v>
      </c>
      <c r="D19" s="40">
        <v>0.54166666666666663</v>
      </c>
      <c r="E19" s="181">
        <v>1.323</v>
      </c>
      <c r="F19" s="181">
        <v>1.028</v>
      </c>
      <c r="G19" s="181">
        <v>0.82499999999999996</v>
      </c>
      <c r="H19" s="181">
        <v>1.2450000000000001</v>
      </c>
      <c r="I19" s="181">
        <v>0.82299999999999995</v>
      </c>
      <c r="J19" s="181">
        <v>0.745</v>
      </c>
      <c r="K19" s="181">
        <v>0.87</v>
      </c>
      <c r="L19" s="41">
        <f t="shared" ca="1" si="4"/>
        <v>360</v>
      </c>
      <c r="M19" s="42">
        <f t="shared" si="5"/>
        <v>8</v>
      </c>
      <c r="N19" s="43">
        <f t="shared" si="5"/>
        <v>0</v>
      </c>
      <c r="O19" s="43">
        <f t="shared" si="5"/>
        <v>0</v>
      </c>
      <c r="P19" s="43">
        <f t="shared" si="5"/>
        <v>5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60</v>
      </c>
      <c r="U19" s="46">
        <v>19000</v>
      </c>
      <c r="V19" s="47">
        <v>19000</v>
      </c>
      <c r="W19" s="47">
        <v>19000</v>
      </c>
      <c r="X19" s="47">
        <v>19000</v>
      </c>
      <c r="Y19" s="47">
        <v>19000</v>
      </c>
      <c r="Z19" s="47">
        <v>19000</v>
      </c>
      <c r="AA19" s="48">
        <v>19000</v>
      </c>
      <c r="AB19" s="49">
        <f t="shared" ca="1" si="7"/>
        <v>760000</v>
      </c>
      <c r="AC19" s="50">
        <f t="shared" ca="1" si="7"/>
        <v>0</v>
      </c>
      <c r="AD19" s="50">
        <f t="shared" ca="1" si="7"/>
        <v>0</v>
      </c>
      <c r="AE19" s="50">
        <f t="shared" ca="1" si="7"/>
        <v>380000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14">
        <f t="shared" ca="1" si="8"/>
        <v>1140000</v>
      </c>
      <c r="AJ19" s="49">
        <f t="shared" ca="1" si="9"/>
        <v>317.52</v>
      </c>
      <c r="AK19" s="50">
        <f t="shared" ca="1" si="9"/>
        <v>0</v>
      </c>
      <c r="AL19" s="50">
        <f t="shared" ca="1" si="9"/>
        <v>0</v>
      </c>
      <c r="AM19" s="50">
        <f t="shared" ca="1" si="9"/>
        <v>149.4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52">
        <f t="shared" ca="1" si="10"/>
        <v>466.91999999999996</v>
      </c>
      <c r="AR19" s="49">
        <f t="shared" ca="1" si="11"/>
        <v>2393.5500125976318</v>
      </c>
      <c r="AS19" s="50" t="str">
        <f t="shared" ca="1" si="11"/>
        <v/>
      </c>
      <c r="AT19" s="50" t="str">
        <f t="shared" ca="1" si="11"/>
        <v/>
      </c>
      <c r="AU19" s="50">
        <f t="shared" ca="1" si="11"/>
        <v>2543.5073627844713</v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>
        <f t="shared" ca="1" si="11"/>
        <v>2441.5317399126193</v>
      </c>
      <c r="AZ19" s="37">
        <f t="shared" si="20"/>
        <v>2393.5500125976314</v>
      </c>
      <c r="BA19" s="37">
        <f t="shared" si="12"/>
        <v>3080.4150453955899</v>
      </c>
      <c r="BB19" s="37">
        <f t="shared" si="12"/>
        <v>3838.3838383838383</v>
      </c>
      <c r="BC19" s="37">
        <f t="shared" si="12"/>
        <v>2543.5073627844708</v>
      </c>
      <c r="BD19" s="37">
        <f t="shared" si="12"/>
        <v>3847.7116241393278</v>
      </c>
      <c r="BE19" s="37">
        <f t="shared" si="12"/>
        <v>4250.5592841163307</v>
      </c>
      <c r="BF19" s="37">
        <f t="shared" si="12"/>
        <v>3639.8467432950192</v>
      </c>
      <c r="BG19" s="38">
        <f t="shared" si="29"/>
        <v>8</v>
      </c>
      <c r="BH19" s="38">
        <f t="shared" si="30"/>
        <v>0</v>
      </c>
      <c r="BI19" s="38">
        <f t="shared" si="30"/>
        <v>0</v>
      </c>
      <c r="BJ19" s="38">
        <f t="shared" si="30"/>
        <v>5</v>
      </c>
      <c r="BK19" s="38">
        <f t="shared" si="30"/>
        <v>0</v>
      </c>
      <c r="BL19" s="38">
        <f t="shared" si="30"/>
        <v>0</v>
      </c>
      <c r="BM19" s="38">
        <f t="shared" si="30"/>
        <v>0</v>
      </c>
      <c r="BN19" s="73"/>
      <c r="BO19" s="73"/>
      <c r="BP19" s="73"/>
      <c r="BQ19" s="73"/>
      <c r="BR19" s="73"/>
      <c r="BS19" s="73"/>
      <c r="BT19" s="73"/>
      <c r="BU19" s="73"/>
      <c r="BV19" s="98"/>
    </row>
    <row r="20" spans="1:74">
      <c r="B20" s="3" t="s">
        <v>51</v>
      </c>
      <c r="C20" s="39">
        <v>0.54166666666666663</v>
      </c>
      <c r="D20" s="40">
        <v>0.58333333333333337</v>
      </c>
      <c r="E20" s="181">
        <v>0.86399999999999999</v>
      </c>
      <c r="F20" s="181">
        <v>0.97099999999999997</v>
      </c>
      <c r="G20" s="181">
        <v>0.91900000000000004</v>
      </c>
      <c r="H20" s="181">
        <v>0.86499999999999999</v>
      </c>
      <c r="I20" s="181">
        <v>0.91200000000000003</v>
      </c>
      <c r="J20" s="181">
        <v>1.1299999999999999</v>
      </c>
      <c r="K20" s="181">
        <v>0.76100000000000001</v>
      </c>
      <c r="L20" s="41">
        <f t="shared" ca="1" si="4"/>
        <v>150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5</v>
      </c>
      <c r="S20" s="44">
        <f t="shared" si="5"/>
        <v>0</v>
      </c>
      <c r="T20" s="45">
        <f t="shared" ca="1" si="6"/>
        <v>25</v>
      </c>
      <c r="U20" s="46">
        <v>19000</v>
      </c>
      <c r="V20" s="47">
        <v>19000</v>
      </c>
      <c r="W20" s="47">
        <v>19000</v>
      </c>
      <c r="X20" s="47">
        <v>19000</v>
      </c>
      <c r="Y20" s="47">
        <v>19000</v>
      </c>
      <c r="Z20" s="47">
        <v>19000</v>
      </c>
      <c r="AA20" s="48">
        <v>19000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475000</v>
      </c>
      <c r="AH20" s="51">
        <f t="shared" ca="1" si="7"/>
        <v>0</v>
      </c>
      <c r="AI20" s="114">
        <f t="shared" ca="1" si="8"/>
        <v>475000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169.49999999999997</v>
      </c>
      <c r="AP20" s="51">
        <f t="shared" ca="1" si="9"/>
        <v>0</v>
      </c>
      <c r="AQ20" s="52">
        <f t="shared" ca="1" si="10"/>
        <v>169.49999999999997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 t="str">
        <f t="shared" ca="1" si="11"/>
        <v/>
      </c>
      <c r="AV20" s="50" t="str">
        <f t="shared" ca="1" si="11"/>
        <v/>
      </c>
      <c r="AW20" s="50">
        <f t="shared" ca="1" si="11"/>
        <v>2802.3598820059001</v>
      </c>
      <c r="AX20" s="51" t="str">
        <f t="shared" ca="1" si="11"/>
        <v/>
      </c>
      <c r="AY20" s="52">
        <f t="shared" ca="1" si="11"/>
        <v>2802.3598820059001</v>
      </c>
      <c r="AZ20" s="37">
        <f t="shared" si="20"/>
        <v>3665.1234567901233</v>
      </c>
      <c r="BA20" s="37">
        <f t="shared" si="12"/>
        <v>3261.2427051150016</v>
      </c>
      <c r="BB20" s="37">
        <f t="shared" si="12"/>
        <v>3445.7743924555675</v>
      </c>
      <c r="BC20" s="37">
        <f t="shared" si="12"/>
        <v>3660.8863198458571</v>
      </c>
      <c r="BD20" s="37">
        <f t="shared" si="12"/>
        <v>3472.2222222222217</v>
      </c>
      <c r="BE20" s="37">
        <f t="shared" si="12"/>
        <v>2802.3598820058996</v>
      </c>
      <c r="BF20" s="37">
        <f t="shared" si="12"/>
        <v>4161.191414805081</v>
      </c>
      <c r="BG20" s="38">
        <f t="shared" si="29"/>
        <v>0</v>
      </c>
      <c r="BH20" s="38">
        <f t="shared" si="30"/>
        <v>0</v>
      </c>
      <c r="BI20" s="38">
        <f t="shared" si="30"/>
        <v>0</v>
      </c>
      <c r="BJ20" s="38">
        <f t="shared" si="30"/>
        <v>0</v>
      </c>
      <c r="BK20" s="38">
        <f t="shared" si="30"/>
        <v>0</v>
      </c>
      <c r="BL20" s="38">
        <f t="shared" si="30"/>
        <v>5</v>
      </c>
      <c r="BM20" s="38">
        <f t="shared" si="30"/>
        <v>0</v>
      </c>
      <c r="BN20" s="73"/>
      <c r="BO20" s="73"/>
      <c r="BP20" s="73"/>
      <c r="BQ20" s="73"/>
      <c r="BR20" s="73"/>
      <c r="BS20" s="73"/>
      <c r="BT20" s="73"/>
      <c r="BU20" s="73"/>
      <c r="BV20" s="98"/>
    </row>
    <row r="21" spans="1:74">
      <c r="B21" s="3" t="s">
        <v>52</v>
      </c>
      <c r="C21" s="39">
        <v>0.58333333333333337</v>
      </c>
      <c r="D21" s="40">
        <v>0.625</v>
      </c>
      <c r="E21" s="181">
        <v>1.1399999999999999</v>
      </c>
      <c r="F21" s="181">
        <v>0.92400000000000004</v>
      </c>
      <c r="G21" s="181">
        <v>1.6040000000000001</v>
      </c>
      <c r="H21" s="181">
        <v>1.4810000000000001</v>
      </c>
      <c r="I21" s="181">
        <v>1.718</v>
      </c>
      <c r="J21" s="181">
        <v>1.2350000000000001</v>
      </c>
      <c r="K21" s="181">
        <v>0.72799999999999998</v>
      </c>
      <c r="L21" s="41">
        <f t="shared" ca="1" si="4"/>
        <v>876</v>
      </c>
      <c r="M21" s="42">
        <f t="shared" si="5"/>
        <v>5</v>
      </c>
      <c r="N21" s="43">
        <f t="shared" si="5"/>
        <v>0</v>
      </c>
      <c r="O21" s="43">
        <f t="shared" si="5"/>
        <v>8</v>
      </c>
      <c r="P21" s="43">
        <f t="shared" si="5"/>
        <v>8</v>
      </c>
      <c r="Q21" s="43">
        <f t="shared" si="5"/>
        <v>8</v>
      </c>
      <c r="R21" s="43">
        <f t="shared" si="5"/>
        <v>5</v>
      </c>
      <c r="S21" s="44">
        <f t="shared" si="5"/>
        <v>0</v>
      </c>
      <c r="T21" s="45">
        <f t="shared" ca="1" si="6"/>
        <v>146</v>
      </c>
      <c r="U21" s="46">
        <v>19000</v>
      </c>
      <c r="V21" s="47">
        <v>19000</v>
      </c>
      <c r="W21" s="47">
        <v>19000</v>
      </c>
      <c r="X21" s="47">
        <v>19000</v>
      </c>
      <c r="Y21" s="47">
        <v>19000</v>
      </c>
      <c r="Z21" s="47">
        <v>19000</v>
      </c>
      <c r="AA21" s="48">
        <v>19000</v>
      </c>
      <c r="AB21" s="49">
        <f t="shared" ca="1" si="7"/>
        <v>475000</v>
      </c>
      <c r="AC21" s="50">
        <f t="shared" ca="1" si="7"/>
        <v>0</v>
      </c>
      <c r="AD21" s="50">
        <f t="shared" ca="1" si="7"/>
        <v>608000</v>
      </c>
      <c r="AE21" s="50">
        <f t="shared" ca="1" si="7"/>
        <v>608000</v>
      </c>
      <c r="AF21" s="50">
        <f t="shared" ca="1" si="7"/>
        <v>608000</v>
      </c>
      <c r="AG21" s="50">
        <f t="shared" ca="1" si="7"/>
        <v>475000</v>
      </c>
      <c r="AH21" s="51">
        <f t="shared" ca="1" si="7"/>
        <v>0</v>
      </c>
      <c r="AI21" s="114">
        <f t="shared" ca="1" si="8"/>
        <v>2774000</v>
      </c>
      <c r="AJ21" s="49">
        <f t="shared" ca="1" si="9"/>
        <v>170.99999999999997</v>
      </c>
      <c r="AK21" s="50">
        <f t="shared" ca="1" si="9"/>
        <v>0</v>
      </c>
      <c r="AL21" s="50">
        <f t="shared" ca="1" si="9"/>
        <v>307.96800000000002</v>
      </c>
      <c r="AM21" s="50">
        <f t="shared" ca="1" si="9"/>
        <v>284.35200000000003</v>
      </c>
      <c r="AN21" s="50">
        <f t="shared" ca="1" si="9"/>
        <v>329.85599999999999</v>
      </c>
      <c r="AO21" s="50">
        <f t="shared" ca="1" si="9"/>
        <v>185.25000000000003</v>
      </c>
      <c r="AP21" s="51">
        <f t="shared" ca="1" si="9"/>
        <v>0</v>
      </c>
      <c r="AQ21" s="52">
        <f t="shared" ca="1" si="10"/>
        <v>1278.4259999999999</v>
      </c>
      <c r="AR21" s="49">
        <f t="shared" ca="1" si="11"/>
        <v>2777.7777777777783</v>
      </c>
      <c r="AS21" s="50" t="str">
        <f t="shared" ca="1" si="11"/>
        <v/>
      </c>
      <c r="AT21" s="50">
        <f t="shared" ca="1" si="11"/>
        <v>1974.2310889443058</v>
      </c>
      <c r="AU21" s="50">
        <f t="shared" ca="1" si="11"/>
        <v>2138.1949133468374</v>
      </c>
      <c r="AV21" s="50">
        <f t="shared" ca="1" si="11"/>
        <v>1843.2285603414823</v>
      </c>
      <c r="AW21" s="50">
        <f t="shared" ca="1" si="11"/>
        <v>2564.1025641025635</v>
      </c>
      <c r="AX21" s="51" t="str">
        <f t="shared" ca="1" si="11"/>
        <v/>
      </c>
      <c r="AY21" s="52">
        <f t="shared" ca="1" si="11"/>
        <v>2169.8557444857975</v>
      </c>
      <c r="AZ21" s="37">
        <f t="shared" si="20"/>
        <v>2777.7777777777778</v>
      </c>
      <c r="BA21" s="37">
        <f t="shared" si="12"/>
        <v>3427.1284271284267</v>
      </c>
      <c r="BB21" s="37">
        <f t="shared" si="12"/>
        <v>1974.2310889443056</v>
      </c>
      <c r="BC21" s="37">
        <f t="shared" si="12"/>
        <v>2138.1949133468374</v>
      </c>
      <c r="BD21" s="37">
        <f t="shared" si="12"/>
        <v>1843.2285603414823</v>
      </c>
      <c r="BE21" s="37">
        <f t="shared" si="12"/>
        <v>2564.102564102564</v>
      </c>
      <c r="BF21" s="37">
        <f t="shared" si="12"/>
        <v>4349.8168498168498</v>
      </c>
      <c r="BG21" s="38">
        <f t="shared" si="29"/>
        <v>5</v>
      </c>
      <c r="BH21" s="38">
        <f t="shared" si="30"/>
        <v>0</v>
      </c>
      <c r="BI21" s="38">
        <f t="shared" si="30"/>
        <v>8</v>
      </c>
      <c r="BJ21" s="38">
        <f t="shared" si="30"/>
        <v>8</v>
      </c>
      <c r="BK21" s="38">
        <f t="shared" si="30"/>
        <v>8</v>
      </c>
      <c r="BL21" s="38">
        <f t="shared" si="30"/>
        <v>5</v>
      </c>
      <c r="BM21" s="38">
        <f t="shared" si="30"/>
        <v>0</v>
      </c>
      <c r="BN21" s="73"/>
      <c r="BO21" s="73"/>
      <c r="BP21" s="73"/>
      <c r="BQ21" s="73"/>
      <c r="BR21" s="73"/>
      <c r="BS21" s="73"/>
      <c r="BT21" s="73"/>
      <c r="BU21" s="73"/>
      <c r="BV21" s="98"/>
    </row>
    <row r="22" spans="1:74">
      <c r="B22" s="3" t="s">
        <v>52</v>
      </c>
      <c r="C22" s="39">
        <v>0.625</v>
      </c>
      <c r="D22" s="40">
        <v>0.66666666666666663</v>
      </c>
      <c r="E22" s="181">
        <v>1.3149999999999999</v>
      </c>
      <c r="F22" s="181">
        <v>1.53</v>
      </c>
      <c r="G22" s="181">
        <v>1.722</v>
      </c>
      <c r="H22" s="181">
        <v>1.9850000000000001</v>
      </c>
      <c r="I22" s="181">
        <v>2.165</v>
      </c>
      <c r="J22" s="181">
        <v>1.17</v>
      </c>
      <c r="K22" s="181">
        <v>0.98499999999999999</v>
      </c>
      <c r="L22" s="41">
        <f t="shared" ca="1" si="4"/>
        <v>774</v>
      </c>
      <c r="M22" s="42">
        <f t="shared" si="5"/>
        <v>8</v>
      </c>
      <c r="N22" s="43">
        <f t="shared" si="5"/>
        <v>8</v>
      </c>
      <c r="O22" s="43">
        <f t="shared" si="5"/>
        <v>0</v>
      </c>
      <c r="P22" s="43">
        <f t="shared" si="5"/>
        <v>0</v>
      </c>
      <c r="Q22" s="43">
        <f t="shared" si="5"/>
        <v>8</v>
      </c>
      <c r="R22" s="43">
        <f t="shared" si="5"/>
        <v>5</v>
      </c>
      <c r="S22" s="44">
        <f t="shared" si="5"/>
        <v>0</v>
      </c>
      <c r="T22" s="45">
        <f t="shared" ca="1" si="6"/>
        <v>129</v>
      </c>
      <c r="U22" s="46">
        <v>19000</v>
      </c>
      <c r="V22" s="47">
        <v>19000</v>
      </c>
      <c r="W22" s="47">
        <v>19000</v>
      </c>
      <c r="X22" s="47">
        <v>19000</v>
      </c>
      <c r="Y22" s="47">
        <v>19000</v>
      </c>
      <c r="Z22" s="47">
        <v>19000</v>
      </c>
      <c r="AA22" s="48">
        <v>19000</v>
      </c>
      <c r="AB22" s="49">
        <f t="shared" ca="1" si="7"/>
        <v>760000</v>
      </c>
      <c r="AC22" s="50">
        <f t="shared" ca="1" si="7"/>
        <v>608000</v>
      </c>
      <c r="AD22" s="50">
        <f t="shared" ca="1" si="7"/>
        <v>0</v>
      </c>
      <c r="AE22" s="50">
        <f t="shared" ca="1" si="7"/>
        <v>0</v>
      </c>
      <c r="AF22" s="50">
        <f t="shared" ca="1" si="7"/>
        <v>608000</v>
      </c>
      <c r="AG22" s="50">
        <f t="shared" ca="1" si="7"/>
        <v>475000</v>
      </c>
      <c r="AH22" s="51">
        <f t="shared" ca="1" si="7"/>
        <v>0</v>
      </c>
      <c r="AI22" s="114">
        <f t="shared" ca="1" si="8"/>
        <v>2451000</v>
      </c>
      <c r="AJ22" s="49">
        <f t="shared" ca="1" si="9"/>
        <v>315.59999999999997</v>
      </c>
      <c r="AK22" s="50">
        <f t="shared" ca="1" si="9"/>
        <v>293.76</v>
      </c>
      <c r="AL22" s="50">
        <f t="shared" ca="1" si="9"/>
        <v>0</v>
      </c>
      <c r="AM22" s="50">
        <f t="shared" ca="1" si="9"/>
        <v>0</v>
      </c>
      <c r="AN22" s="50">
        <f t="shared" ca="1" si="9"/>
        <v>415.68</v>
      </c>
      <c r="AO22" s="50">
        <f t="shared" ca="1" si="9"/>
        <v>175.5</v>
      </c>
      <c r="AP22" s="51">
        <f t="shared" ca="1" si="9"/>
        <v>0</v>
      </c>
      <c r="AQ22" s="52">
        <f t="shared" ca="1" si="10"/>
        <v>1200.54</v>
      </c>
      <c r="AR22" s="49">
        <f t="shared" ca="1" si="11"/>
        <v>2408.111533586819</v>
      </c>
      <c r="AS22" s="50">
        <f t="shared" ca="1" si="11"/>
        <v>2069.7167755991286</v>
      </c>
      <c r="AT22" s="50" t="str">
        <f t="shared" ca="1" si="11"/>
        <v/>
      </c>
      <c r="AU22" s="50" t="str">
        <f t="shared" ca="1" si="11"/>
        <v/>
      </c>
      <c r="AV22" s="50">
        <f t="shared" ca="1" si="11"/>
        <v>1462.6635873749037</v>
      </c>
      <c r="AW22" s="50">
        <f t="shared" ca="1" si="11"/>
        <v>2706.5527065527067</v>
      </c>
      <c r="AX22" s="51" t="str">
        <f t="shared" ca="1" si="11"/>
        <v/>
      </c>
      <c r="AY22" s="52">
        <f t="shared" ca="1" si="11"/>
        <v>2041.581288420211</v>
      </c>
      <c r="AZ22" s="37">
        <f t="shared" si="20"/>
        <v>2408.111533586819</v>
      </c>
      <c r="BA22" s="37">
        <f t="shared" si="12"/>
        <v>2069.7167755991286</v>
      </c>
      <c r="BB22" s="37">
        <f t="shared" si="12"/>
        <v>1838.9469608981804</v>
      </c>
      <c r="BC22" s="37">
        <f t="shared" si="12"/>
        <v>1595.2980688497059</v>
      </c>
      <c r="BD22" s="37">
        <f t="shared" si="12"/>
        <v>1462.6635873749037</v>
      </c>
      <c r="BE22" s="37">
        <f t="shared" si="12"/>
        <v>2706.5527065527067</v>
      </c>
      <c r="BF22" s="37">
        <f t="shared" si="12"/>
        <v>3214.8900169204735</v>
      </c>
      <c r="BG22" s="38">
        <f t="shared" si="29"/>
        <v>8</v>
      </c>
      <c r="BH22" s="38">
        <f t="shared" si="30"/>
        <v>8</v>
      </c>
      <c r="BI22" s="38">
        <v>0</v>
      </c>
      <c r="BJ22" s="38">
        <v>0</v>
      </c>
      <c r="BK22" s="38">
        <f t="shared" si="30"/>
        <v>8</v>
      </c>
      <c r="BL22" s="38">
        <f t="shared" si="30"/>
        <v>5</v>
      </c>
      <c r="BM22" s="38">
        <f t="shared" si="30"/>
        <v>0</v>
      </c>
      <c r="BN22" s="73"/>
      <c r="BO22" s="73"/>
      <c r="BP22" s="73"/>
      <c r="BQ22" s="73"/>
      <c r="BR22" s="73"/>
      <c r="BS22" s="73"/>
      <c r="BT22" s="73"/>
      <c r="BU22" s="73"/>
      <c r="BV22" s="98"/>
    </row>
    <row r="23" spans="1:74">
      <c r="B23" s="3" t="s">
        <v>52</v>
      </c>
      <c r="C23" s="39">
        <v>0.66666666666666663</v>
      </c>
      <c r="D23" s="40">
        <v>0.70833333333333337</v>
      </c>
      <c r="E23" s="181">
        <v>1.298</v>
      </c>
      <c r="F23" s="181">
        <v>1.4470000000000001</v>
      </c>
      <c r="G23" s="181">
        <v>1.2849999999999999</v>
      </c>
      <c r="H23" s="181">
        <v>1.256</v>
      </c>
      <c r="I23" s="181">
        <v>1.131</v>
      </c>
      <c r="J23" s="181">
        <v>1.3120000000000001</v>
      </c>
      <c r="K23" s="181">
        <v>1.377</v>
      </c>
      <c r="L23" s="41">
        <f t="shared" ca="1" si="4"/>
        <v>1344</v>
      </c>
      <c r="M23" s="42">
        <f t="shared" si="5"/>
        <v>8</v>
      </c>
      <c r="N23" s="43">
        <f t="shared" si="5"/>
        <v>8</v>
      </c>
      <c r="O23" s="43">
        <f t="shared" si="5"/>
        <v>8</v>
      </c>
      <c r="P23" s="43">
        <f t="shared" si="5"/>
        <v>5</v>
      </c>
      <c r="Q23" s="43">
        <f t="shared" si="5"/>
        <v>5</v>
      </c>
      <c r="R23" s="43">
        <f t="shared" si="5"/>
        <v>8</v>
      </c>
      <c r="S23" s="44">
        <f t="shared" si="5"/>
        <v>8</v>
      </c>
      <c r="T23" s="45">
        <f t="shared" ca="1" si="6"/>
        <v>224</v>
      </c>
      <c r="U23" s="46">
        <v>19000</v>
      </c>
      <c r="V23" s="47">
        <v>19000</v>
      </c>
      <c r="W23" s="47">
        <v>19000</v>
      </c>
      <c r="X23" s="47">
        <v>19000</v>
      </c>
      <c r="Y23" s="47">
        <v>19000</v>
      </c>
      <c r="Z23" s="47">
        <v>19000</v>
      </c>
      <c r="AA23" s="48">
        <v>19000</v>
      </c>
      <c r="AB23" s="49">
        <f t="shared" ca="1" si="7"/>
        <v>760000</v>
      </c>
      <c r="AC23" s="50">
        <f t="shared" ca="1" si="7"/>
        <v>608000</v>
      </c>
      <c r="AD23" s="50">
        <f t="shared" ca="1" si="7"/>
        <v>608000</v>
      </c>
      <c r="AE23" s="50">
        <f t="shared" ca="1" si="7"/>
        <v>380000</v>
      </c>
      <c r="AF23" s="50">
        <f t="shared" ca="1" si="7"/>
        <v>380000</v>
      </c>
      <c r="AG23" s="50">
        <f t="shared" ca="1" si="7"/>
        <v>760000</v>
      </c>
      <c r="AH23" s="51">
        <f t="shared" ca="1" si="7"/>
        <v>760000</v>
      </c>
      <c r="AI23" s="114">
        <f t="shared" ca="1" si="8"/>
        <v>4256000</v>
      </c>
      <c r="AJ23" s="49">
        <f t="shared" ca="1" si="9"/>
        <v>311.52</v>
      </c>
      <c r="AK23" s="50">
        <f t="shared" ca="1" si="9"/>
        <v>277.82400000000001</v>
      </c>
      <c r="AL23" s="50">
        <f t="shared" ca="1" si="9"/>
        <v>246.71999999999997</v>
      </c>
      <c r="AM23" s="50">
        <f t="shared" ca="1" si="9"/>
        <v>150.72</v>
      </c>
      <c r="AN23" s="50">
        <f t="shared" ca="1" si="9"/>
        <v>135.72</v>
      </c>
      <c r="AO23" s="50">
        <f t="shared" ca="1" si="9"/>
        <v>314.88</v>
      </c>
      <c r="AP23" s="51">
        <f t="shared" ca="1" si="9"/>
        <v>330.48</v>
      </c>
      <c r="AQ23" s="52">
        <f t="shared" ca="1" si="10"/>
        <v>1767.864</v>
      </c>
      <c r="AR23" s="49">
        <f t="shared" ca="1" si="11"/>
        <v>2439.6507447354907</v>
      </c>
      <c r="AS23" s="50">
        <f t="shared" ca="1" si="11"/>
        <v>2188.4358442755124</v>
      </c>
      <c r="AT23" s="50">
        <f t="shared" ca="1" si="11"/>
        <v>2464.3320363164726</v>
      </c>
      <c r="AU23" s="50">
        <f t="shared" ca="1" si="11"/>
        <v>2521.2314225053078</v>
      </c>
      <c r="AV23" s="50">
        <f t="shared" ca="1" si="11"/>
        <v>2799.882110226938</v>
      </c>
      <c r="AW23" s="50">
        <f t="shared" ca="1" si="11"/>
        <v>2413.6178861788617</v>
      </c>
      <c r="AX23" s="51">
        <f t="shared" ca="1" si="11"/>
        <v>2299.685306221254</v>
      </c>
      <c r="AY23" s="52">
        <f t="shared" ca="1" si="11"/>
        <v>2407.4250055434127</v>
      </c>
      <c r="AZ23" s="37">
        <f t="shared" si="20"/>
        <v>2439.6507447354902</v>
      </c>
      <c r="BA23" s="37">
        <f t="shared" si="12"/>
        <v>2188.4358442755124</v>
      </c>
      <c r="BB23" s="37">
        <f t="shared" si="12"/>
        <v>2464.3320363164721</v>
      </c>
      <c r="BC23" s="37">
        <f t="shared" si="12"/>
        <v>2521.2314225053078</v>
      </c>
      <c r="BD23" s="37">
        <f t="shared" si="12"/>
        <v>2799.8821102269376</v>
      </c>
      <c r="BE23" s="37">
        <f t="shared" si="12"/>
        <v>2413.6178861788617</v>
      </c>
      <c r="BF23" s="37">
        <f t="shared" si="12"/>
        <v>2299.685306221254</v>
      </c>
      <c r="BG23" s="38">
        <f t="shared" si="29"/>
        <v>8</v>
      </c>
      <c r="BH23" s="38">
        <f t="shared" si="30"/>
        <v>8</v>
      </c>
      <c r="BI23" s="38">
        <f t="shared" si="30"/>
        <v>8</v>
      </c>
      <c r="BJ23" s="38">
        <f t="shared" si="30"/>
        <v>5</v>
      </c>
      <c r="BK23" s="38">
        <f t="shared" si="30"/>
        <v>5</v>
      </c>
      <c r="BL23" s="38">
        <f t="shared" si="30"/>
        <v>8</v>
      </c>
      <c r="BM23" s="38">
        <f t="shared" si="30"/>
        <v>8</v>
      </c>
      <c r="BN23" s="73"/>
      <c r="BO23" s="73"/>
      <c r="BP23" s="73"/>
      <c r="BQ23" s="73"/>
      <c r="BR23" s="73"/>
      <c r="BS23" s="73"/>
      <c r="BT23" s="73"/>
      <c r="BU23" s="73"/>
      <c r="BV23" s="98"/>
    </row>
    <row r="24" spans="1:74">
      <c r="B24" s="3" t="s">
        <v>52</v>
      </c>
      <c r="C24" s="39">
        <v>0.70833333333333337</v>
      </c>
      <c r="D24" s="40">
        <v>0.75</v>
      </c>
      <c r="E24" s="181">
        <v>1.6839999999999999</v>
      </c>
      <c r="F24" s="181">
        <v>1.284</v>
      </c>
      <c r="G24" s="181">
        <v>1.474</v>
      </c>
      <c r="H24" s="181">
        <v>1.0580000000000001</v>
      </c>
      <c r="I24" s="181">
        <v>1.41</v>
      </c>
      <c r="J24" s="181">
        <v>2.0209999999999999</v>
      </c>
      <c r="K24" s="181">
        <v>1.605</v>
      </c>
      <c r="L24" s="41">
        <f t="shared" ca="1" si="4"/>
        <v>1152</v>
      </c>
      <c r="M24" s="42">
        <f t="shared" si="5"/>
        <v>8</v>
      </c>
      <c r="N24" s="43">
        <f t="shared" si="5"/>
        <v>5</v>
      </c>
      <c r="O24" s="43">
        <f t="shared" si="5"/>
        <v>8</v>
      </c>
      <c r="P24" s="43">
        <f t="shared" si="5"/>
        <v>0</v>
      </c>
      <c r="Q24" s="43">
        <f t="shared" si="5"/>
        <v>5</v>
      </c>
      <c r="R24" s="43">
        <f t="shared" si="5"/>
        <v>8</v>
      </c>
      <c r="S24" s="44">
        <f t="shared" si="5"/>
        <v>8</v>
      </c>
      <c r="T24" s="45">
        <f t="shared" ca="1" si="6"/>
        <v>192</v>
      </c>
      <c r="U24" s="46">
        <v>22000</v>
      </c>
      <c r="V24" s="47">
        <v>22000</v>
      </c>
      <c r="W24" s="47">
        <v>22000</v>
      </c>
      <c r="X24" s="47">
        <v>22000</v>
      </c>
      <c r="Y24" s="47">
        <v>22000</v>
      </c>
      <c r="Z24" s="47">
        <v>22000</v>
      </c>
      <c r="AA24" s="48">
        <v>22000</v>
      </c>
      <c r="AB24" s="49">
        <f t="shared" ca="1" si="7"/>
        <v>880000</v>
      </c>
      <c r="AC24" s="50">
        <f t="shared" ca="1" si="7"/>
        <v>440000</v>
      </c>
      <c r="AD24" s="50">
        <f t="shared" ca="1" si="7"/>
        <v>704000</v>
      </c>
      <c r="AE24" s="50">
        <f t="shared" ca="1" si="7"/>
        <v>0</v>
      </c>
      <c r="AF24" s="50">
        <f t="shared" ca="1" si="7"/>
        <v>440000</v>
      </c>
      <c r="AG24" s="50">
        <f t="shared" ca="1" si="7"/>
        <v>880000</v>
      </c>
      <c r="AH24" s="51">
        <f t="shared" ca="1" si="7"/>
        <v>880000</v>
      </c>
      <c r="AI24" s="114">
        <f t="shared" ca="1" si="8"/>
        <v>4224000</v>
      </c>
      <c r="AJ24" s="49">
        <f t="shared" ca="1" si="9"/>
        <v>404.15999999999997</v>
      </c>
      <c r="AK24" s="50">
        <f t="shared" ca="1" si="9"/>
        <v>154.08000000000001</v>
      </c>
      <c r="AL24" s="50">
        <f t="shared" ca="1" si="9"/>
        <v>283.00799999999998</v>
      </c>
      <c r="AM24" s="50">
        <f t="shared" ca="1" si="9"/>
        <v>0</v>
      </c>
      <c r="AN24" s="50">
        <f t="shared" ca="1" si="9"/>
        <v>169.2</v>
      </c>
      <c r="AO24" s="50">
        <f t="shared" ca="1" si="9"/>
        <v>485.03999999999996</v>
      </c>
      <c r="AP24" s="51">
        <f t="shared" ca="1" si="9"/>
        <v>385.2</v>
      </c>
      <c r="AQ24" s="52">
        <f t="shared" ca="1" si="10"/>
        <v>1880.6880000000001</v>
      </c>
      <c r="AR24" s="49">
        <f t="shared" ca="1" si="11"/>
        <v>2177.35550277118</v>
      </c>
      <c r="AS24" s="50">
        <f t="shared" ca="1" si="11"/>
        <v>2855.6593977154721</v>
      </c>
      <c r="AT24" s="50">
        <f t="shared" ca="1" si="11"/>
        <v>2487.5621890547263</v>
      </c>
      <c r="AU24" s="50" t="str">
        <f t="shared" ca="1" si="11"/>
        <v/>
      </c>
      <c r="AV24" s="50">
        <f t="shared" ca="1" si="11"/>
        <v>2600.4728132387709</v>
      </c>
      <c r="AW24" s="50">
        <f t="shared" ca="1" si="11"/>
        <v>1814.283358073561</v>
      </c>
      <c r="AX24" s="51">
        <f t="shared" ca="1" si="11"/>
        <v>2284.5275181723782</v>
      </c>
      <c r="AY24" s="52">
        <f t="shared" ca="1" si="11"/>
        <v>2245.9865751256984</v>
      </c>
      <c r="AZ24" s="37">
        <f t="shared" si="20"/>
        <v>2177.3555027711795</v>
      </c>
      <c r="BA24" s="37">
        <f t="shared" si="12"/>
        <v>2855.6593977154721</v>
      </c>
      <c r="BB24" s="37">
        <f t="shared" si="12"/>
        <v>2487.5621890547263</v>
      </c>
      <c r="BC24" s="37">
        <f t="shared" si="12"/>
        <v>3465.6584751102705</v>
      </c>
      <c r="BD24" s="37">
        <f t="shared" si="12"/>
        <v>2600.4728132387709</v>
      </c>
      <c r="BE24" s="37">
        <f t="shared" si="12"/>
        <v>1814.283358073561</v>
      </c>
      <c r="BF24" s="37">
        <f t="shared" si="12"/>
        <v>2284.5275181723778</v>
      </c>
      <c r="BG24" s="38">
        <f t="shared" si="29"/>
        <v>8</v>
      </c>
      <c r="BH24" s="38">
        <f t="shared" si="30"/>
        <v>5</v>
      </c>
      <c r="BI24" s="38">
        <f t="shared" si="30"/>
        <v>8</v>
      </c>
      <c r="BJ24" s="38">
        <f t="shared" si="30"/>
        <v>0</v>
      </c>
      <c r="BK24" s="38">
        <f t="shared" si="30"/>
        <v>5</v>
      </c>
      <c r="BL24" s="38">
        <f t="shared" si="30"/>
        <v>8</v>
      </c>
      <c r="BM24" s="38">
        <f t="shared" si="30"/>
        <v>8</v>
      </c>
      <c r="BN24" s="73"/>
      <c r="BO24" s="73"/>
      <c r="BP24" s="73"/>
      <c r="BQ24" s="73"/>
      <c r="BR24" s="73"/>
      <c r="BS24" s="73"/>
      <c r="BT24" s="73"/>
      <c r="BU24" s="73"/>
      <c r="BV24" s="98"/>
    </row>
    <row r="25" spans="1:74">
      <c r="B25" s="3" t="s">
        <v>48</v>
      </c>
      <c r="C25" s="39">
        <v>0.75</v>
      </c>
      <c r="D25" s="40">
        <v>0.79166666666666663</v>
      </c>
      <c r="E25" s="181">
        <v>1.948</v>
      </c>
      <c r="F25" s="181">
        <v>3.9470000000000001</v>
      </c>
      <c r="G25" s="181">
        <v>3.7429999999999999</v>
      </c>
      <c r="H25" s="181">
        <v>3.375</v>
      </c>
      <c r="I25" s="181">
        <v>3.8109999999999999</v>
      </c>
      <c r="J25" s="181">
        <v>2.4849999999999999</v>
      </c>
      <c r="K25" s="181">
        <v>2.4590000000000001</v>
      </c>
      <c r="L25" s="41">
        <f t="shared" ca="1" si="4"/>
        <v>1068</v>
      </c>
      <c r="M25" s="42">
        <f t="shared" si="5"/>
        <v>0</v>
      </c>
      <c r="N25" s="43">
        <f t="shared" si="5"/>
        <v>8</v>
      </c>
      <c r="O25" s="43">
        <f t="shared" si="5"/>
        <v>8</v>
      </c>
      <c r="P25" s="43">
        <f t="shared" si="5"/>
        <v>8</v>
      </c>
      <c r="Q25" s="43">
        <f t="shared" si="5"/>
        <v>8</v>
      </c>
      <c r="R25" s="43">
        <f t="shared" si="5"/>
        <v>5</v>
      </c>
      <c r="S25" s="44">
        <f t="shared" si="5"/>
        <v>5</v>
      </c>
      <c r="T25" s="45">
        <f t="shared" ca="1" si="6"/>
        <v>178</v>
      </c>
      <c r="U25" s="46">
        <v>40000</v>
      </c>
      <c r="V25" s="47">
        <v>40000</v>
      </c>
      <c r="W25" s="47">
        <v>40000</v>
      </c>
      <c r="X25" s="47">
        <v>40000</v>
      </c>
      <c r="Y25" s="47">
        <v>40000</v>
      </c>
      <c r="Z25" s="47">
        <v>40000</v>
      </c>
      <c r="AA25" s="48">
        <v>40000</v>
      </c>
      <c r="AB25" s="49">
        <f t="shared" ca="1" si="7"/>
        <v>0</v>
      </c>
      <c r="AC25" s="50">
        <f t="shared" ca="1" si="7"/>
        <v>1280000</v>
      </c>
      <c r="AD25" s="50">
        <f t="shared" ca="1" si="7"/>
        <v>1280000</v>
      </c>
      <c r="AE25" s="50">
        <f t="shared" ca="1" si="7"/>
        <v>1280000</v>
      </c>
      <c r="AF25" s="50">
        <f t="shared" ca="1" si="7"/>
        <v>1280000</v>
      </c>
      <c r="AG25" s="50">
        <f t="shared" ca="1" si="7"/>
        <v>1000000</v>
      </c>
      <c r="AH25" s="51">
        <f t="shared" ca="1" si="7"/>
        <v>1000000</v>
      </c>
      <c r="AI25" s="114">
        <f t="shared" ca="1" si="8"/>
        <v>7120000</v>
      </c>
      <c r="AJ25" s="49">
        <f t="shared" ca="1" si="9"/>
        <v>0</v>
      </c>
      <c r="AK25" s="50">
        <f t="shared" ca="1" si="9"/>
        <v>757.82400000000007</v>
      </c>
      <c r="AL25" s="50">
        <f t="shared" ca="1" si="9"/>
        <v>718.65599999999995</v>
      </c>
      <c r="AM25" s="50">
        <f t="shared" ca="1" si="9"/>
        <v>648</v>
      </c>
      <c r="AN25" s="50">
        <f t="shared" ca="1" si="9"/>
        <v>731.71199999999999</v>
      </c>
      <c r="AO25" s="50">
        <f t="shared" ca="1" si="9"/>
        <v>372.75</v>
      </c>
      <c r="AP25" s="51">
        <f t="shared" ca="1" si="9"/>
        <v>368.85</v>
      </c>
      <c r="AQ25" s="52">
        <f t="shared" ca="1" si="10"/>
        <v>3597.7919999999999</v>
      </c>
      <c r="AR25" s="49" t="str">
        <f t="shared" ca="1" si="11"/>
        <v/>
      </c>
      <c r="AS25" s="50">
        <f t="shared" ca="1" si="11"/>
        <v>1689.0465332319905</v>
      </c>
      <c r="AT25" s="50">
        <f t="shared" ca="1" si="11"/>
        <v>1781.1025024490161</v>
      </c>
      <c r="AU25" s="50">
        <f t="shared" ca="1" si="11"/>
        <v>1975.3086419753085</v>
      </c>
      <c r="AV25" s="50">
        <f t="shared" ca="1" si="11"/>
        <v>1749.3221376716522</v>
      </c>
      <c r="AW25" s="50">
        <f t="shared" ca="1" si="11"/>
        <v>2682.7632461435278</v>
      </c>
      <c r="AX25" s="51">
        <f t="shared" ca="1" si="11"/>
        <v>2711.1291853056796</v>
      </c>
      <c r="AY25" s="52">
        <f t="shared" ca="1" si="11"/>
        <v>1978.991559267462</v>
      </c>
      <c r="AZ25" s="37">
        <f t="shared" si="20"/>
        <v>3422.3134839151267</v>
      </c>
      <c r="BA25" s="37">
        <f t="shared" si="12"/>
        <v>1689.0465332319907</v>
      </c>
      <c r="BB25" s="37">
        <f t="shared" si="12"/>
        <v>1781.1025024490161</v>
      </c>
      <c r="BC25" s="37">
        <f t="shared" si="12"/>
        <v>1975.3086419753088</v>
      </c>
      <c r="BD25" s="37">
        <f t="shared" si="12"/>
        <v>1749.3221376716524</v>
      </c>
      <c r="BE25" s="37">
        <f t="shared" si="12"/>
        <v>2682.7632461435282</v>
      </c>
      <c r="BF25" s="37">
        <f t="shared" si="12"/>
        <v>2711.12918530568</v>
      </c>
      <c r="BG25" s="38">
        <f t="shared" si="29"/>
        <v>0</v>
      </c>
      <c r="BH25" s="38">
        <f t="shared" si="30"/>
        <v>8</v>
      </c>
      <c r="BI25" s="38">
        <f t="shared" si="30"/>
        <v>8</v>
      </c>
      <c r="BJ25" s="38">
        <f t="shared" si="30"/>
        <v>8</v>
      </c>
      <c r="BK25" s="38">
        <f t="shared" si="30"/>
        <v>8</v>
      </c>
      <c r="BL25" s="38">
        <f t="shared" si="30"/>
        <v>5</v>
      </c>
      <c r="BM25" s="38">
        <f t="shared" si="30"/>
        <v>5</v>
      </c>
      <c r="BN25" s="73"/>
      <c r="BO25" s="73"/>
      <c r="BP25" s="73"/>
      <c r="BQ25" s="73"/>
      <c r="BR25" s="73"/>
      <c r="BS25" s="73"/>
      <c r="BT25" s="73"/>
      <c r="BU25" s="73"/>
      <c r="BV25" s="98"/>
    </row>
    <row r="26" spans="1:74">
      <c r="B26" s="3" t="s">
        <v>48</v>
      </c>
      <c r="C26" s="137">
        <v>0.79166666666666663</v>
      </c>
      <c r="D26" s="136">
        <v>0.8125</v>
      </c>
      <c r="E26" s="181">
        <v>2.673</v>
      </c>
      <c r="F26" s="181">
        <v>2.7789999999999999</v>
      </c>
      <c r="G26" s="181">
        <v>2.4670000000000001</v>
      </c>
      <c r="H26" s="181">
        <v>2.7389999999999999</v>
      </c>
      <c r="I26" s="181">
        <v>2.9140000000000001</v>
      </c>
      <c r="J26" s="181">
        <v>1.9079999999999999</v>
      </c>
      <c r="K26" s="181">
        <v>2.0009999999999999</v>
      </c>
      <c r="L26" s="138">
        <f t="shared" ca="1" si="4"/>
        <v>0</v>
      </c>
      <c r="M26" s="42">
        <f t="shared" si="5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45">
        <f t="shared" ca="1" si="6"/>
        <v>0</v>
      </c>
      <c r="U26" s="46">
        <v>62000</v>
      </c>
      <c r="V26" s="47">
        <v>62000</v>
      </c>
      <c r="W26" s="47">
        <v>62000</v>
      </c>
      <c r="X26" s="47">
        <v>62000</v>
      </c>
      <c r="Y26" s="47">
        <v>62000</v>
      </c>
      <c r="Z26" s="47">
        <v>62000</v>
      </c>
      <c r="AA26" s="48">
        <v>62000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114">
        <f t="shared" ca="1" si="8"/>
        <v>0</v>
      </c>
      <c r="AJ26" s="49">
        <f t="shared" ca="1" si="9"/>
        <v>0</v>
      </c>
      <c r="AK26" s="50">
        <f t="shared" ca="1" si="9"/>
        <v>0</v>
      </c>
      <c r="AL26" s="50">
        <f t="shared" ca="1" si="9"/>
        <v>0</v>
      </c>
      <c r="AM26" s="50">
        <f t="shared" ca="1" si="9"/>
        <v>0</v>
      </c>
      <c r="AN26" s="50">
        <f t="shared" ca="1" si="9"/>
        <v>0</v>
      </c>
      <c r="AO26" s="50">
        <f t="shared" ca="1" si="9"/>
        <v>0</v>
      </c>
      <c r="AP26" s="51">
        <f t="shared" ca="1" si="9"/>
        <v>0</v>
      </c>
      <c r="AQ26" s="52">
        <f t="shared" ca="1" si="10"/>
        <v>0</v>
      </c>
      <c r="AR26" s="49" t="str">
        <f t="shared" ca="1" si="11"/>
        <v/>
      </c>
      <c r="AS26" s="50" t="str">
        <f t="shared" ca="1" si="11"/>
        <v/>
      </c>
      <c r="AT26" s="50" t="str">
        <f t="shared" ca="1" si="11"/>
        <v/>
      </c>
      <c r="AU26" s="50" t="str">
        <f t="shared" ca="1" si="11"/>
        <v/>
      </c>
      <c r="AV26" s="50" t="str">
        <f t="shared" ca="1" si="11"/>
        <v/>
      </c>
      <c r="AW26" s="50" t="str">
        <f t="shared" ca="1" si="11"/>
        <v/>
      </c>
      <c r="AX26" s="51" t="str">
        <f t="shared" ca="1" si="11"/>
        <v/>
      </c>
      <c r="AY26" s="52" t="str">
        <f t="shared" ca="1" si="11"/>
        <v/>
      </c>
      <c r="AZ26" s="37">
        <f t="shared" si="20"/>
        <v>3865.8186806334957</v>
      </c>
      <c r="BA26" s="37">
        <f t="shared" si="12"/>
        <v>3718.3639198752553</v>
      </c>
      <c r="BB26" s="37">
        <f t="shared" si="12"/>
        <v>4188.6231590325633</v>
      </c>
      <c r="BC26" s="37">
        <f t="shared" si="12"/>
        <v>3772.6664232688331</v>
      </c>
      <c r="BD26" s="37">
        <f t="shared" si="12"/>
        <v>3546.0992907801419</v>
      </c>
      <c r="BE26" s="37">
        <f t="shared" si="12"/>
        <v>5415.7931516422086</v>
      </c>
      <c r="BF26" s="37">
        <f t="shared" si="12"/>
        <v>5164.0846243544902</v>
      </c>
      <c r="BG26" s="38">
        <f t="shared" si="29"/>
        <v>0</v>
      </c>
      <c r="BH26" s="38">
        <f t="shared" si="30"/>
        <v>0</v>
      </c>
      <c r="BI26" s="38">
        <f t="shared" si="30"/>
        <v>0</v>
      </c>
      <c r="BJ26" s="38">
        <f t="shared" si="30"/>
        <v>0</v>
      </c>
      <c r="BK26" s="38">
        <f t="shared" si="30"/>
        <v>0</v>
      </c>
      <c r="BL26" s="38">
        <f t="shared" si="30"/>
        <v>0</v>
      </c>
      <c r="BM26" s="38">
        <f t="shared" si="30"/>
        <v>0</v>
      </c>
      <c r="BN26" s="73"/>
      <c r="BO26" s="73"/>
      <c r="BP26" s="73"/>
      <c r="BQ26" s="73"/>
      <c r="BR26" s="73"/>
      <c r="BS26" s="73"/>
      <c r="BT26" s="73"/>
      <c r="BU26" s="73"/>
      <c r="BV26" s="98"/>
    </row>
    <row r="27" spans="1:74">
      <c r="B27" s="3" t="s">
        <v>48</v>
      </c>
      <c r="C27" s="136">
        <v>0.8125</v>
      </c>
      <c r="D27" s="137">
        <v>0.83333333333333337</v>
      </c>
      <c r="E27" s="181">
        <v>2.673</v>
      </c>
      <c r="F27" s="181">
        <v>2.7789999999999999</v>
      </c>
      <c r="G27" s="181">
        <v>2.4670000000000001</v>
      </c>
      <c r="H27" s="181">
        <v>2.7389999999999999</v>
      </c>
      <c r="I27" s="181">
        <v>2.9140000000000001</v>
      </c>
      <c r="J27" s="181">
        <v>1.9079999999999999</v>
      </c>
      <c r="K27" s="181">
        <v>2.0009999999999999</v>
      </c>
      <c r="L27" s="138">
        <f t="shared" ca="1" si="4"/>
        <v>0</v>
      </c>
      <c r="M27" s="42">
        <f t="shared" si="5"/>
        <v>0</v>
      </c>
      <c r="N27" s="43">
        <f t="shared" si="5"/>
        <v>0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0</v>
      </c>
      <c r="T27" s="45">
        <f t="shared" ca="1" si="6"/>
        <v>0</v>
      </c>
      <c r="U27" s="46">
        <v>240000</v>
      </c>
      <c r="V27" s="47">
        <v>62000</v>
      </c>
      <c r="W27" s="47">
        <v>62000</v>
      </c>
      <c r="X27" s="47">
        <v>62000</v>
      </c>
      <c r="Y27" s="47">
        <v>62000</v>
      </c>
      <c r="Z27" s="47">
        <v>240000</v>
      </c>
      <c r="AA27" s="48">
        <v>62000</v>
      </c>
      <c r="AB27" s="49">
        <f t="shared" ca="1" si="7"/>
        <v>0</v>
      </c>
      <c r="AC27" s="50">
        <f t="shared" ca="1" si="7"/>
        <v>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114">
        <f t="shared" ca="1" si="8"/>
        <v>0</v>
      </c>
      <c r="AJ27" s="49">
        <f t="shared" ca="1" si="9"/>
        <v>0</v>
      </c>
      <c r="AK27" s="50">
        <f t="shared" ca="1" si="9"/>
        <v>0</v>
      </c>
      <c r="AL27" s="50">
        <f t="shared" ca="1" si="9"/>
        <v>0</v>
      </c>
      <c r="AM27" s="50">
        <f t="shared" ca="1" si="9"/>
        <v>0</v>
      </c>
      <c r="AN27" s="50">
        <f t="shared" ca="1" si="9"/>
        <v>0</v>
      </c>
      <c r="AO27" s="50">
        <f t="shared" ca="1" si="9"/>
        <v>0</v>
      </c>
      <c r="AP27" s="51">
        <f t="shared" ca="1" si="9"/>
        <v>0</v>
      </c>
      <c r="AQ27" s="52">
        <f ca="1">SUM(AJ27:AP27)</f>
        <v>0</v>
      </c>
      <c r="AR27" s="49" t="str">
        <f t="shared" ca="1" si="11"/>
        <v/>
      </c>
      <c r="AS27" s="50" t="str">
        <f t="shared" ca="1" si="11"/>
        <v/>
      </c>
      <c r="AT27" s="50" t="str">
        <f t="shared" ca="1" si="11"/>
        <v/>
      </c>
      <c r="AU27" s="50" t="str">
        <f t="shared" ca="1" si="11"/>
        <v/>
      </c>
      <c r="AV27" s="50" t="str">
        <f t="shared" ca="1" si="11"/>
        <v/>
      </c>
      <c r="AW27" s="50" t="str">
        <f t="shared" ca="1" si="11"/>
        <v/>
      </c>
      <c r="AX27" s="51" t="str">
        <f t="shared" ca="1" si="11"/>
        <v/>
      </c>
      <c r="AY27" s="52" t="str">
        <f t="shared" ca="1" si="11"/>
        <v/>
      </c>
      <c r="AZ27" s="37">
        <f t="shared" si="20"/>
        <v>14964.459408903853</v>
      </c>
      <c r="BA27" s="37">
        <f t="shared" si="12"/>
        <v>3718.3639198752553</v>
      </c>
      <c r="BB27" s="37">
        <f t="shared" si="12"/>
        <v>4188.6231590325633</v>
      </c>
      <c r="BC27" s="37">
        <f t="shared" si="12"/>
        <v>3772.6664232688331</v>
      </c>
      <c r="BD27" s="37">
        <f t="shared" si="12"/>
        <v>3546.0992907801419</v>
      </c>
      <c r="BE27" s="37">
        <f t="shared" si="12"/>
        <v>20964.360587002098</v>
      </c>
      <c r="BF27" s="37">
        <f t="shared" si="12"/>
        <v>5164.0846243544902</v>
      </c>
      <c r="BG27" s="38">
        <f t="shared" si="29"/>
        <v>0</v>
      </c>
      <c r="BH27" s="38">
        <f t="shared" si="30"/>
        <v>0</v>
      </c>
      <c r="BI27" s="38">
        <f t="shared" si="30"/>
        <v>0</v>
      </c>
      <c r="BJ27" s="38">
        <f t="shared" si="30"/>
        <v>0</v>
      </c>
      <c r="BK27" s="38">
        <f t="shared" si="30"/>
        <v>0</v>
      </c>
      <c r="BL27" s="38">
        <f t="shared" si="30"/>
        <v>0</v>
      </c>
      <c r="BM27" s="38">
        <f t="shared" si="30"/>
        <v>0</v>
      </c>
      <c r="BN27" s="73"/>
      <c r="BO27" s="73"/>
      <c r="BP27" s="73"/>
      <c r="BQ27" s="73"/>
      <c r="BR27" s="73"/>
      <c r="BS27" s="73"/>
      <c r="BT27" s="73"/>
      <c r="BU27" s="73"/>
      <c r="BV27" s="98"/>
    </row>
    <row r="28" spans="1:74">
      <c r="B28" s="3" t="s">
        <v>47</v>
      </c>
      <c r="C28" s="39">
        <v>0.83333333333333337</v>
      </c>
      <c r="D28" s="40">
        <v>0.875</v>
      </c>
      <c r="E28" s="181">
        <v>4.7240000000000002</v>
      </c>
      <c r="F28" s="181">
        <v>5.9240000000000004</v>
      </c>
      <c r="G28" s="181">
        <v>5.7460000000000004</v>
      </c>
      <c r="H28" s="181">
        <v>7.6680000000000001</v>
      </c>
      <c r="I28" s="181">
        <v>7.0529999999999999</v>
      </c>
      <c r="J28" s="181">
        <v>5.5949999999999998</v>
      </c>
      <c r="K28" s="181">
        <v>5.4009999999999998</v>
      </c>
      <c r="L28" s="41">
        <f t="shared" ca="1" si="4"/>
        <v>96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4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16</v>
      </c>
      <c r="U28" s="46">
        <v>240000</v>
      </c>
      <c r="V28" s="47">
        <v>240000</v>
      </c>
      <c r="W28" s="47">
        <v>240000</v>
      </c>
      <c r="X28" s="47">
        <v>240000</v>
      </c>
      <c r="Y28" s="47">
        <v>240000</v>
      </c>
      <c r="Z28" s="47">
        <v>240000</v>
      </c>
      <c r="AA28" s="48">
        <v>240000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3840000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14">
        <f t="shared" ca="1" si="8"/>
        <v>3840000</v>
      </c>
      <c r="AJ28" s="49">
        <f t="shared" ca="1" si="9"/>
        <v>0</v>
      </c>
      <c r="AK28" s="50">
        <f t="shared" ca="1" si="9"/>
        <v>0</v>
      </c>
      <c r="AL28" s="50">
        <f t="shared" ca="1" si="9"/>
        <v>0</v>
      </c>
      <c r="AM28" s="50">
        <f t="shared" ca="1" si="9"/>
        <v>736.12800000000004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52">
        <f t="shared" ca="1" si="10"/>
        <v>736.12800000000004</v>
      </c>
      <c r="AR28" s="49" t="str">
        <f t="shared" ca="1" si="11"/>
        <v/>
      </c>
      <c r="AS28" s="50" t="str">
        <f t="shared" ca="1" si="11"/>
        <v/>
      </c>
      <c r="AT28" s="50" t="str">
        <f t="shared" ca="1" si="11"/>
        <v/>
      </c>
      <c r="AU28" s="50">
        <f t="shared" ca="1" si="11"/>
        <v>5216.4840897235263</v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>
        <f t="shared" ca="1" si="11"/>
        <v>5216.4840897235263</v>
      </c>
      <c r="AZ28" s="37">
        <f t="shared" si="20"/>
        <v>8467.4005080440293</v>
      </c>
      <c r="BA28" s="37">
        <f t="shared" si="12"/>
        <v>6752.1944632005398</v>
      </c>
      <c r="BB28" s="37">
        <f t="shared" si="12"/>
        <v>6961.3644274277749</v>
      </c>
      <c r="BC28" s="37">
        <f t="shared" si="12"/>
        <v>5216.4840897235263</v>
      </c>
      <c r="BD28" s="37">
        <f t="shared" si="12"/>
        <v>5671.3455267262161</v>
      </c>
      <c r="BE28" s="37">
        <f t="shared" si="12"/>
        <v>7149.2403932082216</v>
      </c>
      <c r="BF28" s="37">
        <f t="shared" si="12"/>
        <v>7406.0359192742089</v>
      </c>
      <c r="BG28" s="173">
        <f t="shared" ref="BG28" si="31">VLOOKUP(AZ28,$BS$5:$BT$9,2,TRUE)</f>
        <v>0</v>
      </c>
      <c r="BH28" s="173">
        <f t="shared" ref="BH28:BH30" si="32">VLOOKUP(BA28,$BS$5:$BT$9,2,TRUE)</f>
        <v>0</v>
      </c>
      <c r="BI28" s="173">
        <f t="shared" ref="BI28:BI30" si="33">VLOOKUP(BB28,$BS$5:$BT$9,2,TRUE)</f>
        <v>0</v>
      </c>
      <c r="BJ28" s="173">
        <v>4</v>
      </c>
      <c r="BK28" s="173">
        <f t="shared" ref="BK28:BK30" si="34">VLOOKUP(BD28,$BS$5:$BT$9,2,TRUE)</f>
        <v>0</v>
      </c>
      <c r="BL28" s="173">
        <f t="shared" ref="BL28:BL30" si="35">VLOOKUP(BE28,$BS$5:$BT$9,2,TRUE)</f>
        <v>0</v>
      </c>
      <c r="BM28" s="173">
        <f t="shared" ref="BM28:BM30" si="36">VLOOKUP(BF28,$BS$5:$BT$9,2,TRUE)</f>
        <v>0</v>
      </c>
      <c r="BN28" s="73"/>
      <c r="BO28" s="73"/>
      <c r="BP28" s="73"/>
      <c r="BQ28" s="73"/>
      <c r="BR28" s="73"/>
      <c r="BS28" s="73"/>
      <c r="BT28" s="73"/>
      <c r="BU28" s="73"/>
      <c r="BV28" s="98"/>
    </row>
    <row r="29" spans="1:74">
      <c r="B29" s="3" t="s">
        <v>47</v>
      </c>
      <c r="C29" s="39">
        <v>0.875</v>
      </c>
      <c r="D29" s="40">
        <v>0.91666666666666663</v>
      </c>
      <c r="E29" s="181">
        <v>3.698</v>
      </c>
      <c r="F29" s="181">
        <v>5.7249999999999996</v>
      </c>
      <c r="G29" s="181">
        <v>6.8550000000000004</v>
      </c>
      <c r="H29" s="181">
        <v>7.0039999999999996</v>
      </c>
      <c r="I29" s="181">
        <v>4.8929999999999998</v>
      </c>
      <c r="J29" s="181">
        <v>4.1070000000000002</v>
      </c>
      <c r="K29" s="181">
        <v>3.444</v>
      </c>
      <c r="L29" s="41">
        <f t="shared" ca="1" si="4"/>
        <v>744</v>
      </c>
      <c r="M29" s="42">
        <f t="shared" si="5"/>
        <v>0</v>
      </c>
      <c r="N29" s="43">
        <f t="shared" si="5"/>
        <v>8</v>
      </c>
      <c r="O29" s="43">
        <f t="shared" si="5"/>
        <v>8</v>
      </c>
      <c r="P29" s="43">
        <f t="shared" si="5"/>
        <v>8</v>
      </c>
      <c r="Q29" s="43">
        <f t="shared" si="5"/>
        <v>7</v>
      </c>
      <c r="R29" s="43">
        <f t="shared" si="5"/>
        <v>0</v>
      </c>
      <c r="S29" s="44">
        <f t="shared" si="5"/>
        <v>0</v>
      </c>
      <c r="T29" s="45">
        <f t="shared" ca="1" si="6"/>
        <v>124</v>
      </c>
      <c r="U29" s="46">
        <v>240000</v>
      </c>
      <c r="V29" s="47">
        <v>130000</v>
      </c>
      <c r="W29" s="47">
        <v>130000</v>
      </c>
      <c r="X29" s="47">
        <v>130000</v>
      </c>
      <c r="Y29" s="47">
        <v>130000</v>
      </c>
      <c r="Z29" s="47">
        <v>240000</v>
      </c>
      <c r="AA29" s="48">
        <v>130000</v>
      </c>
      <c r="AB29" s="49">
        <f t="shared" ca="1" si="7"/>
        <v>0</v>
      </c>
      <c r="AC29" s="50">
        <f t="shared" ca="1" si="7"/>
        <v>4160000</v>
      </c>
      <c r="AD29" s="50">
        <f t="shared" ca="1" si="7"/>
        <v>4160000</v>
      </c>
      <c r="AE29" s="50">
        <f t="shared" ca="1" si="7"/>
        <v>4160000</v>
      </c>
      <c r="AF29" s="50">
        <f t="shared" ca="1" si="7"/>
        <v>3640000</v>
      </c>
      <c r="AG29" s="50">
        <f t="shared" ca="1" si="7"/>
        <v>0</v>
      </c>
      <c r="AH29" s="51">
        <f t="shared" ca="1" si="7"/>
        <v>0</v>
      </c>
      <c r="AI29" s="114">
        <f t="shared" ca="1" si="8"/>
        <v>16120000</v>
      </c>
      <c r="AJ29" s="49">
        <f t="shared" ca="1" si="9"/>
        <v>0</v>
      </c>
      <c r="AK29" s="50">
        <f t="shared" ca="1" si="9"/>
        <v>1099.1999999999998</v>
      </c>
      <c r="AL29" s="50">
        <f t="shared" ca="1" si="9"/>
        <v>1316.16</v>
      </c>
      <c r="AM29" s="50">
        <f t="shared" ca="1" si="9"/>
        <v>1344.768</v>
      </c>
      <c r="AN29" s="50">
        <f t="shared" ca="1" si="9"/>
        <v>822.024</v>
      </c>
      <c r="AO29" s="50">
        <f t="shared" ca="1" si="9"/>
        <v>0</v>
      </c>
      <c r="AP29" s="51">
        <f t="shared" ca="1" si="9"/>
        <v>0</v>
      </c>
      <c r="AQ29" s="52">
        <f t="shared" ca="1" si="10"/>
        <v>4582.152</v>
      </c>
      <c r="AR29" s="49" t="str">
        <f t="shared" ca="1" si="11"/>
        <v/>
      </c>
      <c r="AS29" s="50">
        <f t="shared" ca="1" si="11"/>
        <v>3784.5705967976714</v>
      </c>
      <c r="AT29" s="50">
        <f t="shared" ca="1" si="11"/>
        <v>3160.7099440797469</v>
      </c>
      <c r="AU29" s="50">
        <f t="shared" ca="1" si="11"/>
        <v>3093.4703978678849</v>
      </c>
      <c r="AV29" s="50">
        <f t="shared" ca="1" si="11"/>
        <v>4428.0945568499219</v>
      </c>
      <c r="AW29" s="50" t="str">
        <f t="shared" ca="1" si="11"/>
        <v/>
      </c>
      <c r="AX29" s="51" t="str">
        <f t="shared" ca="1" si="11"/>
        <v/>
      </c>
      <c r="AY29" s="52">
        <f t="shared" ca="1" si="11"/>
        <v>3517.9976569961013</v>
      </c>
      <c r="AZ29" s="37">
        <f t="shared" si="20"/>
        <v>10816.65765278529</v>
      </c>
      <c r="BA29" s="37">
        <f t="shared" si="12"/>
        <v>3784.5705967976714</v>
      </c>
      <c r="BB29" s="37">
        <f t="shared" si="12"/>
        <v>3160.7099440797469</v>
      </c>
      <c r="BC29" s="37">
        <f t="shared" si="12"/>
        <v>3093.4703978678854</v>
      </c>
      <c r="BD29" s="37">
        <f t="shared" si="12"/>
        <v>4428.0945568499219</v>
      </c>
      <c r="BE29" s="37">
        <f t="shared" si="12"/>
        <v>9739.4691989286584</v>
      </c>
      <c r="BF29" s="37">
        <f t="shared" si="12"/>
        <v>6291.1343399148282</v>
      </c>
      <c r="BG29" s="173">
        <f t="shared" ref="BG29" si="37">VLOOKUP(AZ29,$BS$5:$BT$9,2,TRUE)</f>
        <v>0</v>
      </c>
      <c r="BH29" s="173">
        <f t="shared" si="32"/>
        <v>8</v>
      </c>
      <c r="BI29" s="173">
        <f t="shared" si="33"/>
        <v>8</v>
      </c>
      <c r="BJ29" s="173">
        <f t="shared" ref="BJ29:BJ30" si="38">VLOOKUP(BC29,$BS$5:$BT$9,2,TRUE)</f>
        <v>8</v>
      </c>
      <c r="BK29" s="173">
        <v>7</v>
      </c>
      <c r="BL29" s="173">
        <f t="shared" si="35"/>
        <v>0</v>
      </c>
      <c r="BM29" s="173">
        <f t="shared" si="36"/>
        <v>0</v>
      </c>
      <c r="BN29" s="73"/>
      <c r="BO29" s="73"/>
      <c r="BP29" s="73"/>
      <c r="BQ29" s="73"/>
      <c r="BR29" s="73"/>
      <c r="BS29" s="73"/>
      <c r="BT29" s="73"/>
      <c r="BU29" s="73"/>
      <c r="BV29" s="98"/>
    </row>
    <row r="30" spans="1:74">
      <c r="B30" s="3" t="s">
        <v>47</v>
      </c>
      <c r="C30" s="39">
        <v>0.91666666666666663</v>
      </c>
      <c r="D30" s="40">
        <v>0.95833333333333337</v>
      </c>
      <c r="E30" s="181">
        <v>1.962</v>
      </c>
      <c r="F30" s="181">
        <v>1.94</v>
      </c>
      <c r="G30" s="181">
        <v>2.266</v>
      </c>
      <c r="H30" s="181">
        <v>2.6230000000000002</v>
      </c>
      <c r="I30" s="181">
        <v>1.9670000000000001</v>
      </c>
      <c r="J30" s="181">
        <v>1.847</v>
      </c>
      <c r="K30" s="181">
        <v>1.083</v>
      </c>
      <c r="L30" s="41">
        <f t="shared" ca="1" si="4"/>
        <v>120</v>
      </c>
      <c r="M30" s="42">
        <f t="shared" si="5"/>
        <v>4</v>
      </c>
      <c r="N30" s="43">
        <f t="shared" si="5"/>
        <v>0</v>
      </c>
      <c r="O30" s="43">
        <f t="shared" si="5"/>
        <v>0</v>
      </c>
      <c r="P30" s="43">
        <f t="shared" si="5"/>
        <v>0</v>
      </c>
      <c r="Q30" s="43">
        <f t="shared" si="5"/>
        <v>0</v>
      </c>
      <c r="R30" s="43">
        <f t="shared" si="5"/>
        <v>0</v>
      </c>
      <c r="S30" s="44">
        <f t="shared" si="5"/>
        <v>0</v>
      </c>
      <c r="T30" s="45">
        <f t="shared" ca="1" si="6"/>
        <v>20</v>
      </c>
      <c r="U30" s="46">
        <v>65000</v>
      </c>
      <c r="V30" s="47">
        <v>65000</v>
      </c>
      <c r="W30" s="47">
        <v>65000</v>
      </c>
      <c r="X30" s="47">
        <v>65000</v>
      </c>
      <c r="Y30" s="47">
        <v>65000</v>
      </c>
      <c r="Z30" s="47">
        <v>65000</v>
      </c>
      <c r="AA30" s="48">
        <v>65000</v>
      </c>
      <c r="AB30" s="49">
        <f t="shared" ca="1" si="7"/>
        <v>1300000</v>
      </c>
      <c r="AC30" s="50">
        <f t="shared" ca="1" si="7"/>
        <v>0</v>
      </c>
      <c r="AD30" s="50">
        <f t="shared" ca="1" si="7"/>
        <v>0</v>
      </c>
      <c r="AE30" s="50">
        <f t="shared" ca="1" si="7"/>
        <v>0</v>
      </c>
      <c r="AF30" s="50">
        <f t="shared" ca="1" si="7"/>
        <v>0</v>
      </c>
      <c r="AG30" s="50">
        <f t="shared" ca="1" si="7"/>
        <v>0</v>
      </c>
      <c r="AH30" s="51">
        <f t="shared" ca="1" si="7"/>
        <v>0</v>
      </c>
      <c r="AI30" s="114">
        <f t="shared" ca="1" si="8"/>
        <v>1300000</v>
      </c>
      <c r="AJ30" s="49">
        <f t="shared" ca="1" si="9"/>
        <v>235.44</v>
      </c>
      <c r="AK30" s="50">
        <f t="shared" ca="1" si="9"/>
        <v>0</v>
      </c>
      <c r="AL30" s="50">
        <f t="shared" ca="1" si="9"/>
        <v>0</v>
      </c>
      <c r="AM30" s="50">
        <f t="shared" ca="1" si="9"/>
        <v>0</v>
      </c>
      <c r="AN30" s="50">
        <f t="shared" ca="1" si="9"/>
        <v>0</v>
      </c>
      <c r="AO30" s="50">
        <f t="shared" ca="1" si="9"/>
        <v>0</v>
      </c>
      <c r="AP30" s="51">
        <f t="shared" ca="1" si="9"/>
        <v>0</v>
      </c>
      <c r="AQ30" s="52">
        <f t="shared" ca="1" si="10"/>
        <v>235.44</v>
      </c>
      <c r="AR30" s="49">
        <f t="shared" ca="1" si="11"/>
        <v>5521.5766224940535</v>
      </c>
      <c r="AS30" s="50" t="str">
        <f t="shared" ca="1" si="11"/>
        <v/>
      </c>
      <c r="AT30" s="50" t="str">
        <f t="shared" ca="1" si="11"/>
        <v/>
      </c>
      <c r="AU30" s="50" t="str">
        <f t="shared" ca="1" si="11"/>
        <v/>
      </c>
      <c r="AV30" s="50" t="str">
        <f t="shared" ca="1" si="11"/>
        <v/>
      </c>
      <c r="AW30" s="50" t="str">
        <f t="shared" ca="1" si="11"/>
        <v/>
      </c>
      <c r="AX30" s="51" t="str">
        <f t="shared" ca="1" si="11"/>
        <v/>
      </c>
      <c r="AY30" s="52">
        <f t="shared" ca="1" si="11"/>
        <v>5521.5766224940535</v>
      </c>
      <c r="AZ30" s="37">
        <f t="shared" si="20"/>
        <v>5521.5766224940544</v>
      </c>
      <c r="BA30" s="37">
        <f t="shared" si="12"/>
        <v>5584.1924398625433</v>
      </c>
      <c r="BB30" s="37">
        <f t="shared" si="12"/>
        <v>4780.8178876140046</v>
      </c>
      <c r="BC30" s="37">
        <f t="shared" si="12"/>
        <v>4130.1308933790824</v>
      </c>
      <c r="BD30" s="37">
        <f t="shared" si="12"/>
        <v>5507.5410947297069</v>
      </c>
      <c r="BE30" s="37">
        <f t="shared" si="12"/>
        <v>5865.3672622270351</v>
      </c>
      <c r="BF30" s="37">
        <f t="shared" si="12"/>
        <v>10003.077870113882</v>
      </c>
      <c r="BG30" s="173">
        <v>4</v>
      </c>
      <c r="BH30" s="173">
        <f t="shared" si="32"/>
        <v>0</v>
      </c>
      <c r="BI30" s="173">
        <f t="shared" si="33"/>
        <v>0</v>
      </c>
      <c r="BJ30" s="173">
        <f t="shared" si="38"/>
        <v>0</v>
      </c>
      <c r="BK30" s="173">
        <f t="shared" si="34"/>
        <v>0</v>
      </c>
      <c r="BL30" s="173">
        <f t="shared" si="35"/>
        <v>0</v>
      </c>
      <c r="BM30" s="173">
        <f t="shared" si="36"/>
        <v>0</v>
      </c>
      <c r="BN30" s="73"/>
      <c r="BO30" s="73"/>
      <c r="BP30" s="73"/>
      <c r="BQ30" s="73"/>
      <c r="BR30" s="73"/>
      <c r="BS30" s="73"/>
      <c r="BT30" s="73"/>
      <c r="BU30" s="73"/>
      <c r="BV30" s="98"/>
    </row>
    <row r="31" spans="1:74" ht="15" thickBot="1">
      <c r="B31" s="3" t="s">
        <v>49</v>
      </c>
      <c r="C31" s="54">
        <v>0.95833333333333337</v>
      </c>
      <c r="D31" s="55">
        <v>0</v>
      </c>
      <c r="E31" s="181">
        <v>2.028</v>
      </c>
      <c r="F31" s="181">
        <v>1.929</v>
      </c>
      <c r="G31" s="181">
        <v>2.0739999999999998</v>
      </c>
      <c r="H31" s="181">
        <v>1.52</v>
      </c>
      <c r="I31" s="181">
        <v>1.84</v>
      </c>
      <c r="J31" s="181">
        <v>1.2110000000000001</v>
      </c>
      <c r="K31" s="181">
        <v>0.83199999999999996</v>
      </c>
      <c r="L31" s="41">
        <f t="shared" ca="1" si="4"/>
        <v>0</v>
      </c>
      <c r="M31" s="57">
        <f t="shared" si="5"/>
        <v>0</v>
      </c>
      <c r="N31" s="58">
        <f t="shared" si="5"/>
        <v>0</v>
      </c>
      <c r="O31" s="58">
        <f t="shared" si="5"/>
        <v>0</v>
      </c>
      <c r="P31" s="58">
        <f t="shared" si="5"/>
        <v>0</v>
      </c>
      <c r="Q31" s="58">
        <f t="shared" si="5"/>
        <v>0</v>
      </c>
      <c r="R31" s="58">
        <f t="shared" si="5"/>
        <v>0</v>
      </c>
      <c r="S31" s="59">
        <f t="shared" si="5"/>
        <v>0</v>
      </c>
      <c r="T31" s="60">
        <f t="shared" ca="1" si="6"/>
        <v>0</v>
      </c>
      <c r="U31" s="61">
        <v>42500</v>
      </c>
      <c r="V31" s="62">
        <v>42500</v>
      </c>
      <c r="W31" s="62">
        <v>42500</v>
      </c>
      <c r="X31" s="62">
        <v>42500</v>
      </c>
      <c r="Y31" s="62">
        <v>42500</v>
      </c>
      <c r="Z31" s="62">
        <v>42500</v>
      </c>
      <c r="AA31" s="63">
        <v>42500</v>
      </c>
      <c r="AB31" s="64">
        <f t="shared" ca="1" si="7"/>
        <v>0</v>
      </c>
      <c r="AC31" s="65">
        <f t="shared" ca="1" si="7"/>
        <v>0</v>
      </c>
      <c r="AD31" s="65">
        <f t="shared" ca="1" si="7"/>
        <v>0</v>
      </c>
      <c r="AE31" s="65">
        <f t="shared" ca="1" si="7"/>
        <v>0</v>
      </c>
      <c r="AF31" s="65">
        <f t="shared" ca="1" si="7"/>
        <v>0</v>
      </c>
      <c r="AG31" s="65">
        <f t="shared" ca="1" si="7"/>
        <v>0</v>
      </c>
      <c r="AH31" s="66">
        <f t="shared" ca="1" si="7"/>
        <v>0</v>
      </c>
      <c r="AI31" s="115">
        <f t="shared" ca="1" si="8"/>
        <v>0</v>
      </c>
      <c r="AJ31" s="64">
        <f t="shared" ca="1" si="9"/>
        <v>0</v>
      </c>
      <c r="AK31" s="65">
        <f t="shared" ca="1" si="9"/>
        <v>0</v>
      </c>
      <c r="AL31" s="65">
        <f t="shared" ca="1" si="9"/>
        <v>0</v>
      </c>
      <c r="AM31" s="65">
        <f t="shared" ca="1" si="9"/>
        <v>0</v>
      </c>
      <c r="AN31" s="65">
        <f t="shared" ca="1" si="9"/>
        <v>0</v>
      </c>
      <c r="AO31" s="65">
        <f t="shared" ca="1" si="9"/>
        <v>0</v>
      </c>
      <c r="AP31" s="66">
        <f t="shared" ca="1" si="9"/>
        <v>0</v>
      </c>
      <c r="AQ31" s="67">
        <f t="shared" ca="1" si="10"/>
        <v>0</v>
      </c>
      <c r="AR31" s="64" t="str">
        <f t="shared" ca="1" si="11"/>
        <v/>
      </c>
      <c r="AS31" s="65" t="str">
        <f t="shared" ca="1" si="11"/>
        <v/>
      </c>
      <c r="AT31" s="65" t="str">
        <f t="shared" ca="1" si="11"/>
        <v/>
      </c>
      <c r="AU31" s="65" t="str">
        <f t="shared" ca="1" si="11"/>
        <v/>
      </c>
      <c r="AV31" s="65" t="str">
        <f t="shared" ca="1" si="11"/>
        <v/>
      </c>
      <c r="AW31" s="65" t="str">
        <f t="shared" ca="1" si="11"/>
        <v/>
      </c>
      <c r="AX31" s="66" t="str">
        <f t="shared" ca="1" si="11"/>
        <v/>
      </c>
      <c r="AY31" s="67" t="str">
        <f t="shared" ca="1" si="11"/>
        <v/>
      </c>
      <c r="AZ31" s="37">
        <f t="shared" si="20"/>
        <v>3492.7679158448386</v>
      </c>
      <c r="BA31" s="37">
        <f t="shared" si="12"/>
        <v>3672.0235009504058</v>
      </c>
      <c r="BB31" s="37">
        <f t="shared" si="12"/>
        <v>3415.3005464480875</v>
      </c>
      <c r="BC31" s="37">
        <f t="shared" si="12"/>
        <v>4660.0877192982452</v>
      </c>
      <c r="BD31" s="37">
        <f t="shared" si="12"/>
        <v>3849.63768115942</v>
      </c>
      <c r="BE31" s="37">
        <f t="shared" si="12"/>
        <v>5849.1604734379298</v>
      </c>
      <c r="BF31" s="37">
        <f t="shared" si="12"/>
        <v>8513.6217948717949</v>
      </c>
      <c r="BG31" s="38">
        <f t="shared" ref="BG31" si="39">IFERROR(VLOOKUP(AZ31,$BP$5:$BQ$9,2,TRUE),"0")</f>
        <v>0</v>
      </c>
      <c r="BH31" s="38">
        <f t="shared" ref="BH31" si="40">IFERROR(VLOOKUP(BA31,$BP$5:$BQ$9,2,TRUE),"0")</f>
        <v>0</v>
      </c>
      <c r="BI31" s="38">
        <f t="shared" ref="BI31" si="41">IFERROR(VLOOKUP(BB31,$BP$5:$BQ$9,2,TRUE),"0")</f>
        <v>0</v>
      </c>
      <c r="BJ31" s="38">
        <f t="shared" ref="BJ31" si="42">IFERROR(VLOOKUP(BC31,$BP$5:$BQ$9,2,TRUE),"0")</f>
        <v>0</v>
      </c>
      <c r="BK31" s="38">
        <f t="shared" ref="BK31" si="43">IFERROR(VLOOKUP(BD31,$BP$5:$BQ$9,2,TRUE),"0")</f>
        <v>0</v>
      </c>
      <c r="BL31" s="38">
        <f t="shared" ref="BL31" si="44">IFERROR(VLOOKUP(BE31,$BP$5:$BQ$9,2,TRUE),"0")</f>
        <v>0</v>
      </c>
      <c r="BM31" s="38">
        <f t="shared" ref="BM31" si="45">IFERROR(VLOOKUP(BF31,$BP$5:$BQ$9,2,TRUE),"0")</f>
        <v>0</v>
      </c>
      <c r="BN31" s="73"/>
      <c r="BO31" s="73"/>
      <c r="BP31" s="73"/>
      <c r="BQ31" s="73"/>
      <c r="BR31" s="73"/>
      <c r="BS31" s="73"/>
      <c r="BT31" s="73"/>
      <c r="BU31" s="73"/>
      <c r="BV31" s="98"/>
    </row>
    <row r="32" spans="1:74" ht="15" thickBot="1">
      <c r="B32" s="3"/>
      <c r="C32" s="68"/>
      <c r="D32" s="68"/>
      <c r="E32" s="68"/>
      <c r="F32" s="69"/>
      <c r="G32" s="69"/>
      <c r="H32" s="69"/>
      <c r="I32" s="69"/>
      <c r="J32" s="69"/>
      <c r="M32" s="70">
        <f t="shared" ref="M32:T32" si="46">SUM(M6:M31)</f>
        <v>57</v>
      </c>
      <c r="N32" s="70">
        <f t="shared" si="46"/>
        <v>50</v>
      </c>
      <c r="O32" s="70">
        <f t="shared" si="46"/>
        <v>61</v>
      </c>
      <c r="P32" s="70">
        <f t="shared" si="46"/>
        <v>59</v>
      </c>
      <c r="Q32" s="70">
        <f t="shared" si="46"/>
        <v>57</v>
      </c>
      <c r="R32" s="70">
        <f t="shared" si="46"/>
        <v>52</v>
      </c>
      <c r="S32" s="70">
        <f t="shared" si="46"/>
        <v>34</v>
      </c>
      <c r="T32" s="71">
        <f t="shared" ca="1" si="46"/>
        <v>1623</v>
      </c>
      <c r="U32" s="68"/>
      <c r="V32" s="68"/>
      <c r="W32" s="68"/>
      <c r="X32" s="68"/>
      <c r="Y32" s="68"/>
      <c r="Z32" s="68"/>
      <c r="AA32" s="68"/>
      <c r="AB32" s="70">
        <f t="shared" ref="AB32:AQ32" ca="1" si="47">SUM(AB6:AB31)</f>
        <v>5550000</v>
      </c>
      <c r="AC32" s="70">
        <f t="shared" ca="1" si="47"/>
        <v>7816000</v>
      </c>
      <c r="AD32" s="70">
        <f t="shared" ca="1" si="47"/>
        <v>8488000</v>
      </c>
      <c r="AE32" s="70">
        <f t="shared" ca="1" si="47"/>
        <v>11776000</v>
      </c>
      <c r="AF32" s="70">
        <f t="shared" ca="1" si="47"/>
        <v>7884000</v>
      </c>
      <c r="AG32" s="70">
        <f t="shared" ca="1" si="47"/>
        <v>5225000</v>
      </c>
      <c r="AH32" s="70">
        <f t="shared" ca="1" si="47"/>
        <v>3250000</v>
      </c>
      <c r="AI32" s="71">
        <f t="shared" ca="1" si="47"/>
        <v>49989000</v>
      </c>
      <c r="AJ32" s="70">
        <f t="shared" ca="1" si="47"/>
        <v>2047.56</v>
      </c>
      <c r="AK32" s="70">
        <f t="shared" ca="1" si="47"/>
        <v>2878.0320000000002</v>
      </c>
      <c r="AL32" s="70">
        <f t="shared" ca="1" si="47"/>
        <v>3426.5039999999999</v>
      </c>
      <c r="AM32" s="70">
        <f t="shared" ca="1" si="47"/>
        <v>3980.2080000000001</v>
      </c>
      <c r="AN32" s="70">
        <f t="shared" ca="1" si="47"/>
        <v>3248.1600000000003</v>
      </c>
      <c r="AO32" s="70">
        <f t="shared" ca="1" si="47"/>
        <v>2390.2799999999997</v>
      </c>
      <c r="AP32" s="70">
        <f t="shared" ca="1" si="47"/>
        <v>1333.38</v>
      </c>
      <c r="AQ32" s="71">
        <f t="shared" ca="1" si="47"/>
        <v>19304.124</v>
      </c>
      <c r="AR32" s="70">
        <f t="shared" ref="AR32:AY32" ca="1" si="48">AB32/AJ32</f>
        <v>2710.5432807829807</v>
      </c>
      <c r="AS32" s="70">
        <f t="shared" ca="1" si="48"/>
        <v>2715.7446477315052</v>
      </c>
      <c r="AT32" s="70">
        <f t="shared" ca="1" si="48"/>
        <v>2477.1603943844807</v>
      </c>
      <c r="AU32" s="70">
        <f t="shared" ca="1" si="48"/>
        <v>2958.6393474913875</v>
      </c>
      <c r="AV32" s="70">
        <f t="shared" ca="1" si="48"/>
        <v>2427.2203339736957</v>
      </c>
      <c r="AW32" s="70">
        <f t="shared" ca="1" si="48"/>
        <v>2185.9363756547355</v>
      </c>
      <c r="AX32" s="70">
        <f t="shared" ca="1" si="48"/>
        <v>2437.4146904858326</v>
      </c>
      <c r="AY32" s="72">
        <f t="shared" ca="1" si="48"/>
        <v>2589.5502950561236</v>
      </c>
      <c r="AZ32" s="73"/>
      <c r="BA32" s="73"/>
      <c r="BB32" s="73"/>
      <c r="BC32" s="73"/>
      <c r="BD32" s="73"/>
      <c r="BE32" s="73"/>
      <c r="BF32" s="73"/>
    </row>
    <row r="33" spans="1:71" ht="15.5" thickTop="1" thickBot="1">
      <c r="B33" s="3"/>
      <c r="C33" s="68"/>
      <c r="D33" s="68"/>
      <c r="E33" s="68"/>
      <c r="F33" s="68"/>
      <c r="G33" s="68"/>
      <c r="H33" s="69"/>
      <c r="I33" s="69"/>
      <c r="J33" s="69"/>
      <c r="O33" s="74"/>
      <c r="P33" s="74"/>
      <c r="Q33" s="74"/>
      <c r="R33" s="74"/>
      <c r="S33" s="74"/>
      <c r="T33" s="74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75"/>
      <c r="AZ33" s="139"/>
      <c r="BA33" s="73"/>
      <c r="BB33" s="73"/>
      <c r="BC33" s="73"/>
      <c r="BD33" s="73"/>
      <c r="BE33" s="73"/>
      <c r="BF33" s="73"/>
    </row>
    <row r="34" spans="1:71" ht="15" thickBot="1">
      <c r="B34" s="3"/>
      <c r="C34" s="76" t="s">
        <v>26</v>
      </c>
      <c r="D34" s="99">
        <v>47500000</v>
      </c>
      <c r="E34" s="78"/>
      <c r="F34" s="68"/>
      <c r="G34" s="68"/>
      <c r="H34" s="69"/>
      <c r="I34" s="69"/>
      <c r="J34" s="69"/>
      <c r="O34" s="77"/>
      <c r="P34" s="79"/>
      <c r="Q34" s="77"/>
      <c r="R34" s="77"/>
      <c r="S34" s="77"/>
      <c r="T34" s="77"/>
      <c r="U34" s="109"/>
      <c r="V34" s="68"/>
      <c r="W34" s="68"/>
      <c r="X34" s="68"/>
      <c r="Y34" s="274"/>
      <c r="Z34" s="274"/>
      <c r="AA34" s="274"/>
      <c r="AB34" s="274"/>
      <c r="AC34" s="274"/>
      <c r="AD34" s="274"/>
      <c r="AE34" s="274"/>
      <c r="AF34" s="274"/>
      <c r="AG34" s="274"/>
      <c r="AH34" s="274"/>
      <c r="AI34" s="126"/>
      <c r="AJ34" s="68"/>
      <c r="AK34" s="68"/>
      <c r="AL34" s="68"/>
      <c r="AM34" s="68"/>
      <c r="AN34" s="68"/>
      <c r="AO34" s="68"/>
      <c r="AP34" s="68"/>
      <c r="AQ34" s="80">
        <f ca="1">SUM(AQ28:AQ30)</f>
        <v>5553.7199999999993</v>
      </c>
      <c r="AR34" s="68"/>
      <c r="AS34" s="68"/>
      <c r="AT34" s="68"/>
      <c r="AU34" s="68"/>
      <c r="AV34" s="68"/>
      <c r="AW34" s="68"/>
      <c r="AX34" s="68"/>
      <c r="AY34" s="81">
        <f ca="1">AI32</f>
        <v>49989000</v>
      </c>
      <c r="AZ34" s="73" t="s">
        <v>27</v>
      </c>
      <c r="BA34" s="73" t="s">
        <v>28</v>
      </c>
      <c r="BB34" s="73" t="s">
        <v>36</v>
      </c>
      <c r="BC34" s="73" t="s">
        <v>37</v>
      </c>
      <c r="BD34" s="73" t="s">
        <v>10</v>
      </c>
      <c r="BE34" s="73"/>
      <c r="BF34" s="73"/>
    </row>
    <row r="35" spans="1:71" ht="15" thickBot="1">
      <c r="B35" s="3"/>
      <c r="C35" s="5" t="s">
        <v>31</v>
      </c>
      <c r="D35" s="78">
        <f ca="1">AI32/AQ32</f>
        <v>2589.5502950561236</v>
      </c>
      <c r="E35" s="82"/>
      <c r="F35" s="68"/>
      <c r="G35" s="68"/>
      <c r="H35" s="69"/>
      <c r="I35" s="69"/>
      <c r="J35" s="69"/>
      <c r="O35" s="69"/>
      <c r="P35" s="69"/>
      <c r="Q35" s="69"/>
      <c r="R35" s="69"/>
      <c r="S35" s="69"/>
      <c r="T35" s="69"/>
      <c r="U35" s="109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83">
        <f ca="1">AQ34/AQ32</f>
        <v>0.28769603842163466</v>
      </c>
      <c r="AR35" s="68"/>
      <c r="AS35" s="68"/>
      <c r="AT35" s="68"/>
      <c r="AU35" s="68"/>
      <c r="AV35" s="68"/>
      <c r="AW35" s="68"/>
      <c r="AX35" s="68"/>
      <c r="AY35" s="84">
        <f ca="1">AY34-D34</f>
        <v>2489000</v>
      </c>
      <c r="AZ35" s="73">
        <f ca="1">AQ32*70%</f>
        <v>13512.886799999998</v>
      </c>
      <c r="BA35" s="73">
        <v>2343.8789999999999</v>
      </c>
      <c r="BB35" s="73">
        <f ca="1">BA35+AZ35</f>
        <v>15856.765799999997</v>
      </c>
      <c r="BC35" s="73">
        <f ca="1">AY34</f>
        <v>49989000</v>
      </c>
      <c r="BD35" s="73">
        <f ca="1">BC35/BB35</f>
        <v>3152.5344216157882</v>
      </c>
      <c r="BE35" s="139"/>
      <c r="BF35" s="73"/>
      <c r="BR35" s="73"/>
      <c r="BS35" s="1"/>
    </row>
    <row r="36" spans="1:71" ht="15" thickBot="1">
      <c r="B36" s="3"/>
      <c r="C36" s="5" t="s">
        <v>32</v>
      </c>
      <c r="D36" s="85">
        <f ca="1">D35*3</f>
        <v>7768.6508851683702</v>
      </c>
      <c r="E36" s="86"/>
      <c r="F36" s="68"/>
      <c r="G36" s="68"/>
      <c r="H36" s="68"/>
      <c r="I36" s="68"/>
      <c r="J36" s="68"/>
      <c r="K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87"/>
      <c r="AZ36" s="139"/>
      <c r="BA36" s="73"/>
      <c r="BB36" s="73"/>
      <c r="BC36" s="73"/>
      <c r="BD36" s="73"/>
      <c r="BE36" s="73"/>
      <c r="BF36" s="73"/>
      <c r="BR36" s="1"/>
      <c r="BS36" s="1"/>
    </row>
    <row r="37" spans="1:71" ht="15" thickBot="1">
      <c r="B37" s="88"/>
      <c r="C37" s="90"/>
      <c r="D37" s="91"/>
      <c r="E37" s="92"/>
      <c r="F37" s="89"/>
      <c r="G37" s="89"/>
      <c r="H37" s="89"/>
      <c r="I37" s="89"/>
      <c r="J37" s="89"/>
      <c r="K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93"/>
      <c r="AZ37" s="73"/>
      <c r="BA37" s="73"/>
      <c r="BB37" s="73"/>
      <c r="BC37" s="73"/>
      <c r="BD37" s="73"/>
      <c r="BE37" s="73"/>
      <c r="BF37" s="73"/>
    </row>
    <row r="39" spans="1:71" s="96" customFormat="1">
      <c r="A39" s="112"/>
    </row>
    <row r="41" spans="1:71">
      <c r="A41" s="97"/>
      <c r="B41" s="97"/>
    </row>
    <row r="42" spans="1:71">
      <c r="A42" s="97"/>
      <c r="B42" s="97"/>
    </row>
    <row r="43" spans="1:71">
      <c r="A43" s="97"/>
      <c r="B43" s="97"/>
    </row>
    <row r="44" spans="1:71">
      <c r="B44" t="s">
        <v>54</v>
      </c>
      <c r="C44" t="s">
        <v>55</v>
      </c>
    </row>
    <row r="45" spans="1:71">
      <c r="A45" s="3" t="s">
        <v>46</v>
      </c>
      <c r="B45" s="135">
        <f ca="1">SUMIFS($AI$6:$AI$31,$B$6:$B$31,A45)/$B$54</f>
        <v>3.8888555482206086E-2</v>
      </c>
      <c r="C45" s="135">
        <f ca="1">SUMIFS($AQ$6:$AQ$31,$B$6:$B$31,A45)/$C$54</f>
        <v>5.6630386336101034E-2</v>
      </c>
    </row>
    <row r="46" spans="1:71">
      <c r="A46" s="3" t="s">
        <v>50</v>
      </c>
      <c r="B46" s="135">
        <f t="shared" ref="B46:B51" ca="1" si="49">SUMIFS($AI$6:$AI$31,$B$6:$B$31,A46)/$B$54</f>
        <v>2.4505391186060932E-2</v>
      </c>
      <c r="C46" s="135">
        <f t="shared" ref="C46:C51" ca="1" si="50">SUMIFS($AQ$6:$AQ$31,$B$6:$B$31,A46)/$C$54</f>
        <v>2.5629445811682521E-2</v>
      </c>
      <c r="H46" s="69"/>
      <c r="I46" s="69"/>
      <c r="J46" s="69"/>
    </row>
    <row r="47" spans="1:71">
      <c r="A47" s="3" t="s">
        <v>51</v>
      </c>
      <c r="B47" s="135">
        <f t="shared" ca="1" si="49"/>
        <v>3.2307107563664006E-2</v>
      </c>
      <c r="C47" s="135">
        <f t="shared" ca="1" si="50"/>
        <v>3.2968084954282308E-2</v>
      </c>
      <c r="D47" s="2"/>
      <c r="E47" s="73"/>
      <c r="F47" s="73"/>
      <c r="G47" s="73"/>
      <c r="H47" s="73"/>
      <c r="I47" s="73"/>
      <c r="J47" s="73"/>
    </row>
    <row r="48" spans="1:71">
      <c r="A48" s="3" t="s">
        <v>52</v>
      </c>
      <c r="B48" s="135">
        <f t="shared" ca="1" si="49"/>
        <v>0.27416031526935924</v>
      </c>
      <c r="C48" s="135">
        <f t="shared" ca="1" si="50"/>
        <v>0.31742015333096701</v>
      </c>
    </row>
    <row r="49" spans="1:14">
      <c r="A49" s="3" t="s">
        <v>48</v>
      </c>
      <c r="B49" s="135">
        <f t="shared" ca="1" si="49"/>
        <v>0.1424313348936766</v>
      </c>
      <c r="C49" s="135">
        <f t="shared" ca="1" si="50"/>
        <v>0.1863742690422005</v>
      </c>
    </row>
    <row r="50" spans="1:14">
      <c r="A50" s="171" t="s">
        <v>47</v>
      </c>
      <c r="B50" s="135">
        <f t="shared" ca="1" si="49"/>
        <v>0.42529356458420853</v>
      </c>
      <c r="C50" s="135">
        <f t="shared" ca="1" si="50"/>
        <v>0.28769603842163466</v>
      </c>
    </row>
    <row r="51" spans="1:14">
      <c r="A51" s="3" t="s">
        <v>49</v>
      </c>
      <c r="B51" s="135">
        <f t="shared" ca="1" si="49"/>
        <v>6.2413731020824578E-2</v>
      </c>
      <c r="C51" s="135">
        <f t="shared" ca="1" si="50"/>
        <v>9.3281622103131956E-2</v>
      </c>
    </row>
    <row r="54" spans="1:14">
      <c r="B54" s="73">
        <f ca="1">AI32</f>
        <v>49989000</v>
      </c>
      <c r="C54" s="73">
        <f ca="1">AQ32</f>
        <v>19304.124</v>
      </c>
    </row>
    <row r="55" spans="1:14">
      <c r="M55" s="136"/>
      <c r="N55" s="137"/>
    </row>
    <row r="56" spans="1:14">
      <c r="M56" s="136"/>
      <c r="N56" s="137"/>
    </row>
    <row r="57" spans="1:14">
      <c r="M57" s="136"/>
      <c r="N57" s="137"/>
    </row>
    <row r="65" spans="14:14">
      <c r="N65" s="136"/>
    </row>
    <row r="66" spans="14:14">
      <c r="N66" s="137"/>
    </row>
  </sheetData>
  <mergeCells count="17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  <mergeCell ref="Y34:AH34"/>
  </mergeCells>
  <conditionalFormatting sqref="E6:K31">
    <cfRule type="colorScale" priority="20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22:B24 B28:B31">
    <cfRule type="containsText" dxfId="61" priority="18" operator="containsText" text="Paid">
      <formula>NOT(ISERROR(SEARCH("Paid",B22)))</formula>
    </cfRule>
    <cfRule type="containsText" dxfId="60" priority="19" operator="containsText" text="FOC">
      <formula>NOT(ISERROR(SEARCH("FOC",B22)))</formula>
    </cfRule>
  </conditionalFormatting>
  <conditionalFormatting sqref="AZ6:BF3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B12">
    <cfRule type="containsText" dxfId="59" priority="15" operator="containsText" text="Paid">
      <formula>NOT(ISERROR(SEARCH("Paid",B7)))</formula>
    </cfRule>
    <cfRule type="containsText" dxfId="58" priority="16" operator="containsText" text="FOC">
      <formula>NOT(ISERROR(SEARCH("FOC",B7)))</formula>
    </cfRule>
  </conditionalFormatting>
  <conditionalFormatting sqref="B13:B18">
    <cfRule type="containsText" dxfId="57" priority="13" operator="containsText" text="Paid">
      <formula>NOT(ISERROR(SEARCH("Paid",B13)))</formula>
    </cfRule>
    <cfRule type="containsText" dxfId="56" priority="14" operator="containsText" text="FOC">
      <formula>NOT(ISERROR(SEARCH("FOC",B13)))</formula>
    </cfRule>
  </conditionalFormatting>
  <conditionalFormatting sqref="B19:B20">
    <cfRule type="containsText" dxfId="55" priority="11" operator="containsText" text="Paid">
      <formula>NOT(ISERROR(SEARCH("Paid",B19)))</formula>
    </cfRule>
    <cfRule type="containsText" dxfId="54" priority="12" operator="containsText" text="FOC">
      <formula>NOT(ISERROR(SEARCH("FOC",B19)))</formula>
    </cfRule>
  </conditionalFormatting>
  <conditionalFormatting sqref="B21:B24">
    <cfRule type="containsText" dxfId="53" priority="9" operator="containsText" text="Paid">
      <formula>NOT(ISERROR(SEARCH("Paid",B21)))</formula>
    </cfRule>
    <cfRule type="containsText" dxfId="52" priority="10" operator="containsText" text="FOC">
      <formula>NOT(ISERROR(SEARCH("FOC",B21)))</formula>
    </cfRule>
  </conditionalFormatting>
  <conditionalFormatting sqref="B25:B27">
    <cfRule type="containsText" dxfId="51" priority="7" operator="containsText" text="Paid">
      <formula>NOT(ISERROR(SEARCH("Paid",B25)))</formula>
    </cfRule>
    <cfRule type="containsText" dxfId="50" priority="8" operator="containsText" text="FOC">
      <formula>NOT(ISERROR(SEARCH("FOC",B25)))</formula>
    </cfRule>
  </conditionalFormatting>
  <conditionalFormatting sqref="B7">
    <cfRule type="containsText" dxfId="49" priority="5" operator="containsText" text="Paid">
      <formula>NOT(ISERROR(SEARCH("Paid",B7)))</formula>
    </cfRule>
    <cfRule type="containsText" dxfId="48" priority="6" operator="containsText" text="FOC">
      <formula>NOT(ISERROR(SEARCH("FOC",B7)))</formula>
    </cfRule>
  </conditionalFormatting>
  <conditionalFormatting sqref="A45:A51">
    <cfRule type="containsText" dxfId="47" priority="3" operator="containsText" text="Paid">
      <formula>NOT(ISERROR(SEARCH("Paid",A45)))</formula>
    </cfRule>
    <cfRule type="containsText" dxfId="46" priority="4" operator="containsText" text="FOC">
      <formula>NOT(ISERROR(SEARCH("FOC",A45)))</formula>
    </cfRule>
  </conditionalFormatting>
  <conditionalFormatting sqref="B6">
    <cfRule type="containsText" dxfId="45" priority="1" operator="containsText" text="Paid">
      <formula>NOT(ISERROR(SEARCH("Paid",B6)))</formula>
    </cfRule>
    <cfRule type="containsText" dxfId="44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Z53"/>
  <sheetViews>
    <sheetView topLeftCell="B1" zoomScale="40" zoomScaleNormal="40" workbookViewId="0">
      <selection activeCell="BD33" sqref="BD33"/>
    </sheetView>
  </sheetViews>
  <sheetFormatPr defaultRowHeight="14.5"/>
  <cols>
    <col min="1" max="1" width="12.453125" bestFit="1" customWidth="1"/>
    <col min="2" max="2" width="13" bestFit="1" customWidth="1"/>
    <col min="3" max="3" width="15.81640625" bestFit="1" customWidth="1"/>
    <col min="4" max="4" width="8.81640625" customWidth="1"/>
    <col min="5" max="5" width="8.1796875" bestFit="1" customWidth="1"/>
    <col min="6" max="6" width="9.54296875" bestFit="1" customWidth="1"/>
    <col min="7" max="7" width="9.81640625" bestFit="1" customWidth="1"/>
    <col min="8" max="8" width="6.81640625" bestFit="1" customWidth="1"/>
    <col min="9" max="9" width="7.453125" bestFit="1" customWidth="1"/>
    <col min="10" max="10" width="6.81640625" bestFit="1" customWidth="1"/>
    <col min="11" max="11" width="8.453125" bestFit="1" customWidth="1"/>
    <col min="12" max="12" width="12.1796875" bestFit="1" customWidth="1"/>
    <col min="13" max="13" width="16.54296875" hidden="1" customWidth="1"/>
    <col min="14" max="14" width="6" hidden="1" customWidth="1"/>
    <col min="15" max="15" width="8.453125" hidden="1" customWidth="1"/>
    <col min="16" max="16" width="11.54296875" hidden="1" customWidth="1"/>
    <col min="17" max="17" width="8.453125" hidden="1" customWidth="1"/>
    <col min="18" max="18" width="7.26953125" hidden="1" customWidth="1"/>
    <col min="19" max="19" width="8" hidden="1" customWidth="1"/>
    <col min="20" max="20" width="9.54296875" bestFit="1" customWidth="1"/>
    <col min="21" max="27" width="9.54296875" customWidth="1"/>
    <col min="28" max="34" width="10.54296875" hidden="1" customWidth="1"/>
    <col min="35" max="35" width="14.90625" customWidth="1"/>
    <col min="36" max="42" width="7.81640625" hidden="1" customWidth="1"/>
    <col min="43" max="43" width="12.90625" customWidth="1"/>
    <col min="44" max="50" width="7.81640625" hidden="1" customWidth="1"/>
    <col min="51" max="51" width="17.7265625" customWidth="1"/>
    <col min="52" max="52" width="10.453125" bestFit="1" customWidth="1"/>
    <col min="53" max="53" width="9.81640625" bestFit="1" customWidth="1"/>
    <col min="54" max="54" width="12.08984375" bestFit="1" customWidth="1"/>
    <col min="55" max="55" width="13" bestFit="1" customWidth="1"/>
    <col min="56" max="56" width="13.08984375" bestFit="1" customWidth="1"/>
    <col min="57" max="57" width="9.7265625" bestFit="1" customWidth="1"/>
    <col min="58" max="58" width="9.453125" bestFit="1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12.453125" bestFit="1" customWidth="1"/>
    <col min="64" max="64" width="7.7265625" bestFit="1" customWidth="1"/>
    <col min="65" max="65" width="8" bestFit="1" customWidth="1"/>
    <col min="67" max="67" width="6.26953125" bestFit="1" customWidth="1"/>
    <col min="68" max="68" width="2.7265625" bestFit="1" customWidth="1"/>
    <col min="77" max="77" width="5.26953125" bestFit="1" customWidth="1"/>
    <col min="78" max="78" width="2.1796875" bestFit="1" customWidth="1"/>
  </cols>
  <sheetData>
    <row r="1" spans="1:78" ht="15" customHeight="1">
      <c r="A1" s="275">
        <v>43525</v>
      </c>
      <c r="B1" s="276" t="s">
        <v>35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  <c r="BD1" s="277"/>
      <c r="BE1" s="277"/>
      <c r="BF1" s="277"/>
      <c r="BG1" s="277"/>
      <c r="BH1" s="277"/>
      <c r="BI1" s="277"/>
      <c r="BJ1" s="277"/>
      <c r="BK1" s="277"/>
      <c r="BL1" s="277"/>
      <c r="BM1" s="277"/>
      <c r="BO1" s="1">
        <v>1</v>
      </c>
      <c r="BP1">
        <v>8</v>
      </c>
      <c r="BR1" s="1">
        <v>1</v>
      </c>
      <c r="BS1">
        <v>8</v>
      </c>
    </row>
    <row r="2" spans="1:78" ht="15.75" customHeight="1" thickBot="1">
      <c r="A2" s="275"/>
      <c r="B2" s="276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277"/>
      <c r="BG2" s="277"/>
      <c r="BH2" s="277"/>
      <c r="BI2" s="277"/>
      <c r="BJ2" s="277"/>
      <c r="BK2" s="277"/>
      <c r="BL2" s="277"/>
      <c r="BM2" s="277"/>
      <c r="BO2">
        <v>4000</v>
      </c>
      <c r="BP2">
        <v>2</v>
      </c>
      <c r="BR2">
        <v>9000</v>
      </c>
      <c r="BS2">
        <v>4</v>
      </c>
    </row>
    <row r="3" spans="1:78" ht="15" thickBot="1">
      <c r="A3" s="2">
        <f>DAY(DATE(YEAR(A1),MONTH(A1)+1,1)-1)</f>
        <v>31</v>
      </c>
      <c r="B3" s="3"/>
      <c r="C3" s="278" t="s">
        <v>0</v>
      </c>
      <c r="D3" s="279"/>
      <c r="E3" s="280" t="s">
        <v>1</v>
      </c>
      <c r="F3" s="281"/>
      <c r="G3" s="281"/>
      <c r="H3" s="281"/>
      <c r="I3" s="281"/>
      <c r="J3" s="281"/>
      <c r="K3" s="282"/>
      <c r="L3" s="4" t="s">
        <v>2</v>
      </c>
      <c r="M3" s="283" t="s">
        <v>3</v>
      </c>
      <c r="N3" s="284"/>
      <c r="O3" s="284"/>
      <c r="P3" s="284"/>
      <c r="Q3" s="284"/>
      <c r="R3" s="284"/>
      <c r="S3" s="284"/>
      <c r="T3" s="285" t="s">
        <v>4</v>
      </c>
      <c r="U3" s="288" t="s">
        <v>5</v>
      </c>
      <c r="V3" s="288"/>
      <c r="W3" s="288"/>
      <c r="X3" s="288"/>
      <c r="Y3" s="288"/>
      <c r="Z3" s="288"/>
      <c r="AA3" s="289"/>
      <c r="AB3" s="262" t="s">
        <v>6</v>
      </c>
      <c r="AC3" s="263"/>
      <c r="AD3" s="263"/>
      <c r="AE3" s="263"/>
      <c r="AF3" s="263"/>
      <c r="AG3" s="263"/>
      <c r="AH3" s="263"/>
      <c r="AI3" s="290" t="s">
        <v>7</v>
      </c>
      <c r="AJ3" s="263" t="s">
        <v>8</v>
      </c>
      <c r="AK3" s="263"/>
      <c r="AL3" s="263"/>
      <c r="AM3" s="263"/>
      <c r="AN3" s="263"/>
      <c r="AO3" s="263"/>
      <c r="AP3" s="263"/>
      <c r="AQ3" s="260" t="s">
        <v>9</v>
      </c>
      <c r="AR3" s="263" t="s">
        <v>10</v>
      </c>
      <c r="AS3" s="263"/>
      <c r="AT3" s="263"/>
      <c r="AU3" s="263"/>
      <c r="AV3" s="263"/>
      <c r="AW3" s="263"/>
      <c r="AX3" s="263"/>
      <c r="AY3" s="260" t="s">
        <v>11</v>
      </c>
      <c r="AZ3" s="262" t="s">
        <v>12</v>
      </c>
      <c r="BA3" s="263"/>
      <c r="BB3" s="263"/>
      <c r="BC3" s="263"/>
      <c r="BD3" s="263"/>
      <c r="BE3" s="263"/>
      <c r="BF3" s="264"/>
      <c r="BG3" s="265" t="s">
        <v>13</v>
      </c>
      <c r="BH3" s="266"/>
      <c r="BI3" s="266"/>
      <c r="BJ3" s="266"/>
      <c r="BK3" s="266"/>
      <c r="BL3" s="266"/>
      <c r="BM3" s="267"/>
      <c r="BO3">
        <f>BO2+1000</f>
        <v>5000</v>
      </c>
      <c r="BP3">
        <v>0</v>
      </c>
      <c r="BR3">
        <f>BR2+1000</f>
        <v>10000</v>
      </c>
      <c r="BS3">
        <v>0</v>
      </c>
    </row>
    <row r="4" spans="1:78" ht="15" thickBot="1">
      <c r="B4" s="3"/>
      <c r="C4" s="5"/>
      <c r="D4" s="6"/>
      <c r="E4" s="5"/>
      <c r="F4" s="6"/>
      <c r="G4" s="6"/>
      <c r="H4" s="6"/>
      <c r="I4" s="6"/>
      <c r="J4" s="6"/>
      <c r="K4" s="7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86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91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61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61"/>
      <c r="AZ4" s="271" t="s">
        <v>14</v>
      </c>
      <c r="BA4" s="272"/>
      <c r="BB4" s="272"/>
      <c r="BC4" s="272"/>
      <c r="BD4" s="272"/>
      <c r="BE4" s="272"/>
      <c r="BF4" s="273"/>
      <c r="BG4" s="268"/>
      <c r="BH4" s="269"/>
      <c r="BI4" s="269"/>
      <c r="BJ4" s="269"/>
      <c r="BK4" s="269"/>
      <c r="BL4" s="269"/>
      <c r="BM4" s="270"/>
    </row>
    <row r="5" spans="1:78" ht="15" thickBot="1">
      <c r="A5" s="10">
        <v>43466</v>
      </c>
      <c r="B5" s="3"/>
      <c r="C5" s="11" t="s">
        <v>16</v>
      </c>
      <c r="D5" s="197" t="s">
        <v>17</v>
      </c>
      <c r="E5" s="11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96" t="s">
        <v>24</v>
      </c>
      <c r="L5" s="201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87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92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61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61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</row>
    <row r="6" spans="1:78">
      <c r="A6" s="10">
        <v>43497</v>
      </c>
      <c r="B6" s="3" t="s">
        <v>46</v>
      </c>
      <c r="C6" s="193">
        <v>0</v>
      </c>
      <c r="D6" s="198">
        <v>4.1666666666666664E-2</v>
      </c>
      <c r="E6" s="181">
        <v>0.24</v>
      </c>
      <c r="F6" s="181">
        <v>0.10299999999999999</v>
      </c>
      <c r="G6" s="181">
        <v>0.217</v>
      </c>
      <c r="H6" s="181">
        <v>0.42499999999999999</v>
      </c>
      <c r="I6" s="181">
        <v>0.375</v>
      </c>
      <c r="J6" s="181">
        <v>8.4000000000000005E-2</v>
      </c>
      <c r="K6" s="181">
        <v>0.36099999999999999</v>
      </c>
      <c r="L6" s="202">
        <f t="shared" ref="L6:L29" ca="1" si="4">T6*6</f>
        <v>684</v>
      </c>
      <c r="M6" s="25">
        <f t="shared" ref="M6:S29" si="5">BG6</f>
        <v>2</v>
      </c>
      <c r="N6" s="26">
        <f t="shared" si="5"/>
        <v>0</v>
      </c>
      <c r="O6" s="26">
        <f t="shared" si="5"/>
        <v>0</v>
      </c>
      <c r="P6" s="26">
        <f t="shared" si="5"/>
        <v>8</v>
      </c>
      <c r="Q6" s="26">
        <f t="shared" si="5"/>
        <v>8</v>
      </c>
      <c r="R6" s="26">
        <f t="shared" si="5"/>
        <v>0</v>
      </c>
      <c r="S6" s="27">
        <f t="shared" si="5"/>
        <v>8</v>
      </c>
      <c r="T6" s="190">
        <f t="shared" ref="T6:T29" ca="1" si="6">IFERROR(M6*M$4+N6*N$4+O6*O$4+P6*P$4+Q6*Q$4+R6*R$4+S6*S$4,"0")</f>
        <v>114</v>
      </c>
      <c r="U6" s="29">
        <v>6800</v>
      </c>
      <c r="V6" s="30">
        <v>6800</v>
      </c>
      <c r="W6" s="30">
        <v>6800</v>
      </c>
      <c r="X6" s="30">
        <v>6800</v>
      </c>
      <c r="Y6" s="30">
        <v>6800</v>
      </c>
      <c r="Z6" s="30">
        <v>6800</v>
      </c>
      <c r="AA6" s="31">
        <v>6800</v>
      </c>
      <c r="AB6" s="32">
        <f t="shared" ref="AB6:AH29" ca="1" si="7">M6*U6*AB$4</f>
        <v>68000</v>
      </c>
      <c r="AC6" s="33">
        <f t="shared" ca="1" si="7"/>
        <v>0</v>
      </c>
      <c r="AD6" s="33">
        <f t="shared" ca="1" si="7"/>
        <v>0</v>
      </c>
      <c r="AE6" s="33">
        <f t="shared" ca="1" si="7"/>
        <v>217600</v>
      </c>
      <c r="AF6" s="33">
        <f t="shared" ca="1" si="7"/>
        <v>217600</v>
      </c>
      <c r="AG6" s="33">
        <f t="shared" ca="1" si="7"/>
        <v>0</v>
      </c>
      <c r="AH6" s="34">
        <f t="shared" ca="1" si="7"/>
        <v>272000</v>
      </c>
      <c r="AI6" s="35">
        <f t="shared" ref="AI6:AI29" ca="1" si="8">SUM(AB6:AH6)</f>
        <v>775200</v>
      </c>
      <c r="AJ6" s="32">
        <f t="shared" ref="AJ6:AP29" ca="1" si="9">M6*AJ$4*60/$L$4*E6</f>
        <v>14.399999999999999</v>
      </c>
      <c r="AK6" s="33">
        <f t="shared" ca="1" si="9"/>
        <v>0</v>
      </c>
      <c r="AL6" s="33">
        <f t="shared" ca="1" si="9"/>
        <v>0</v>
      </c>
      <c r="AM6" s="33">
        <f t="shared" ca="1" si="9"/>
        <v>81.599999999999994</v>
      </c>
      <c r="AN6" s="33">
        <f t="shared" ca="1" si="9"/>
        <v>72</v>
      </c>
      <c r="AO6" s="33">
        <f t="shared" ca="1" si="9"/>
        <v>0</v>
      </c>
      <c r="AP6" s="34">
        <f t="shared" ca="1" si="9"/>
        <v>86.64</v>
      </c>
      <c r="AQ6" s="36">
        <f t="shared" ref="AQ6:AQ29" ca="1" si="10">SUM(AJ6:AP6)</f>
        <v>254.64</v>
      </c>
      <c r="AR6" s="32">
        <f t="shared" ref="AR6:AY29" ca="1" si="11">IFERROR(AB6/AJ6,"")</f>
        <v>4722.2222222222226</v>
      </c>
      <c r="AS6" s="33" t="str">
        <f t="shared" ca="1" si="11"/>
        <v/>
      </c>
      <c r="AT6" s="33" t="str">
        <f t="shared" ca="1" si="11"/>
        <v/>
      </c>
      <c r="AU6" s="33">
        <f t="shared" ca="1" si="11"/>
        <v>2666.666666666667</v>
      </c>
      <c r="AV6" s="33">
        <f t="shared" ca="1" si="11"/>
        <v>3022.2222222222222</v>
      </c>
      <c r="AW6" s="33" t="str">
        <f t="shared" ca="1" si="11"/>
        <v/>
      </c>
      <c r="AX6" s="34">
        <f t="shared" ca="1" si="11"/>
        <v>3139.427516158818</v>
      </c>
      <c r="AY6" s="36">
        <f t="shared" ca="1" si="11"/>
        <v>3044.2978322337417</v>
      </c>
      <c r="AZ6" s="37">
        <f>IFERROR(U6/6/E6,"0")</f>
        <v>4722.2222222222217</v>
      </c>
      <c r="BA6" s="37">
        <f t="shared" ref="BA6:BF29" si="12">IFERROR(V6/6/F6,"0")</f>
        <v>11003.236245954693</v>
      </c>
      <c r="BB6" s="37">
        <f t="shared" si="12"/>
        <v>5222.7342549923196</v>
      </c>
      <c r="BC6" s="37">
        <f t="shared" si="12"/>
        <v>2666.6666666666665</v>
      </c>
      <c r="BD6" s="37">
        <f t="shared" si="12"/>
        <v>3022.2222222222222</v>
      </c>
      <c r="BE6" s="37">
        <f t="shared" si="12"/>
        <v>13492.063492063491</v>
      </c>
      <c r="BF6" s="37">
        <f t="shared" si="12"/>
        <v>3139.427516158818</v>
      </c>
      <c r="BG6" s="38">
        <f t="shared" ref="BG6" si="13">VLOOKUP(AZ6,$BO$1:$BP$3,2,TRUE)</f>
        <v>2</v>
      </c>
      <c r="BH6" s="38">
        <f t="shared" ref="BH6" si="14">VLOOKUP(BA6,$BO$1:$BP$3,2,TRUE)</f>
        <v>0</v>
      </c>
      <c r="BI6" s="38">
        <f t="shared" ref="BI6" si="15">VLOOKUP(BB6,$BO$1:$BP$3,2,TRUE)</f>
        <v>0</v>
      </c>
      <c r="BJ6" s="38">
        <f t="shared" ref="BJ6" si="16">VLOOKUP(BC6,$BO$1:$BP$3,2,TRUE)</f>
        <v>8</v>
      </c>
      <c r="BK6" s="38">
        <f t="shared" ref="BK6" si="17">VLOOKUP(BD6,$BO$1:$BP$3,2,TRUE)</f>
        <v>8</v>
      </c>
      <c r="BL6" s="38">
        <f t="shared" ref="BL6" si="18">VLOOKUP(BE6,$BO$1:$BP$3,2,TRUE)</f>
        <v>0</v>
      </c>
      <c r="BM6" s="38">
        <f t="shared" ref="BM6" si="19">VLOOKUP(BF6,$BO$1:$BP$3,2,TRUE)</f>
        <v>8</v>
      </c>
      <c r="BO6" s="113"/>
      <c r="BY6">
        <v>0</v>
      </c>
      <c r="BZ6">
        <v>5</v>
      </c>
    </row>
    <row r="7" spans="1:78">
      <c r="A7" s="10">
        <v>43525</v>
      </c>
      <c r="B7" s="3" t="s">
        <v>46</v>
      </c>
      <c r="C7" s="194">
        <v>4.1666666666666664E-2</v>
      </c>
      <c r="D7" s="199">
        <v>8.3333333333333329E-2</v>
      </c>
      <c r="E7" s="181">
        <v>7.0000000000000001E-3</v>
      </c>
      <c r="F7" s="181">
        <v>4.3999999999999997E-2</v>
      </c>
      <c r="G7" s="181">
        <v>2.1999999999999999E-2</v>
      </c>
      <c r="H7" s="181">
        <v>2.4E-2</v>
      </c>
      <c r="I7" s="181">
        <v>9.2999999999999999E-2</v>
      </c>
      <c r="J7" s="181">
        <v>1.2999999999999999E-2</v>
      </c>
      <c r="K7" s="181">
        <v>4.1000000000000002E-2</v>
      </c>
      <c r="L7" s="203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191">
        <f t="shared" ca="1" si="6"/>
        <v>0</v>
      </c>
      <c r="U7" s="46">
        <v>6800</v>
      </c>
      <c r="V7" s="47">
        <v>6800</v>
      </c>
      <c r="W7" s="47">
        <v>6800</v>
      </c>
      <c r="X7" s="47">
        <v>6800</v>
      </c>
      <c r="Y7" s="47">
        <v>6800</v>
      </c>
      <c r="Z7" s="47">
        <v>6800</v>
      </c>
      <c r="AA7" s="48">
        <v>6800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14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>
        <f t="shared" ref="AZ7:AZ29" si="20">IFERROR(U7/6/E7,"0")</f>
        <v>161904.76190476189</v>
      </c>
      <c r="BA7" s="37">
        <f t="shared" si="12"/>
        <v>25757.575757575756</v>
      </c>
      <c r="BB7" s="37">
        <f t="shared" si="12"/>
        <v>51515.151515151512</v>
      </c>
      <c r="BC7" s="37">
        <f t="shared" si="12"/>
        <v>47222.222222222219</v>
      </c>
      <c r="BD7" s="37">
        <f t="shared" si="12"/>
        <v>12186.379928315411</v>
      </c>
      <c r="BE7" s="37">
        <f t="shared" si="12"/>
        <v>87179.487179487172</v>
      </c>
      <c r="BF7" s="37">
        <f t="shared" si="12"/>
        <v>27642.276422764226</v>
      </c>
      <c r="BG7" s="212"/>
      <c r="BH7" s="212"/>
      <c r="BI7" s="212"/>
      <c r="BJ7" s="212"/>
      <c r="BK7" s="212"/>
      <c r="BL7" s="212"/>
      <c r="BM7" s="212"/>
      <c r="BO7" s="113"/>
      <c r="BY7">
        <v>2000</v>
      </c>
      <c r="BZ7">
        <v>6</v>
      </c>
    </row>
    <row r="8" spans="1:78">
      <c r="A8" s="10">
        <v>43556</v>
      </c>
      <c r="B8" s="3" t="s">
        <v>46</v>
      </c>
      <c r="C8" s="194">
        <v>8.3333333333333329E-2</v>
      </c>
      <c r="D8" s="199">
        <v>0.125</v>
      </c>
      <c r="E8" s="181">
        <v>1.2999999999999999E-2</v>
      </c>
      <c r="F8" s="181">
        <v>3.0000000000000001E-3</v>
      </c>
      <c r="G8" s="181">
        <v>3.0000000000000001E-3</v>
      </c>
      <c r="H8" s="181">
        <v>1E-3</v>
      </c>
      <c r="I8" s="181">
        <v>3.4000000000000002E-2</v>
      </c>
      <c r="J8" s="181">
        <v>3.0000000000000001E-3</v>
      </c>
      <c r="K8" s="181">
        <v>3.0000000000000001E-3</v>
      </c>
      <c r="L8" s="203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191">
        <f t="shared" ca="1" si="6"/>
        <v>0</v>
      </c>
      <c r="U8" s="46">
        <v>6800</v>
      </c>
      <c r="V8" s="47">
        <v>6800</v>
      </c>
      <c r="W8" s="47">
        <v>6800</v>
      </c>
      <c r="X8" s="47">
        <v>6800</v>
      </c>
      <c r="Y8" s="47">
        <v>6800</v>
      </c>
      <c r="Z8" s="47">
        <v>6800</v>
      </c>
      <c r="AA8" s="48">
        <v>6800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14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>
        <f t="shared" si="20"/>
        <v>87179.487179487172</v>
      </c>
      <c r="BA8" s="37">
        <f t="shared" si="12"/>
        <v>377777.77777777775</v>
      </c>
      <c r="BB8" s="37">
        <f t="shared" si="12"/>
        <v>377777.77777777775</v>
      </c>
      <c r="BC8" s="37">
        <f t="shared" si="12"/>
        <v>1133333.3333333333</v>
      </c>
      <c r="BD8" s="37">
        <f t="shared" si="12"/>
        <v>33333.333333333328</v>
      </c>
      <c r="BE8" s="37">
        <f t="shared" si="12"/>
        <v>377777.77777777775</v>
      </c>
      <c r="BF8" s="37">
        <f t="shared" si="12"/>
        <v>377777.77777777775</v>
      </c>
      <c r="BG8" s="212"/>
      <c r="BH8" s="212"/>
      <c r="BI8" s="212"/>
      <c r="BJ8" s="212"/>
      <c r="BK8" s="212"/>
      <c r="BL8" s="212"/>
      <c r="BM8" s="212"/>
      <c r="BO8" s="113"/>
      <c r="BY8">
        <v>3000</v>
      </c>
      <c r="BZ8">
        <v>6</v>
      </c>
    </row>
    <row r="9" spans="1:78">
      <c r="A9" s="10">
        <v>43586</v>
      </c>
      <c r="B9" s="3" t="s">
        <v>46</v>
      </c>
      <c r="C9" s="194">
        <v>0.125</v>
      </c>
      <c r="D9" s="199">
        <v>0.16666666666666666</v>
      </c>
      <c r="E9" s="181">
        <v>0</v>
      </c>
      <c r="F9" s="181">
        <v>0</v>
      </c>
      <c r="G9" s="181">
        <v>7.0000000000000001E-3</v>
      </c>
      <c r="H9" s="181">
        <v>1.2999999999999999E-2</v>
      </c>
      <c r="I9" s="181">
        <v>0</v>
      </c>
      <c r="J9" s="181">
        <v>0</v>
      </c>
      <c r="K9" s="181">
        <v>3.0000000000000001E-3</v>
      </c>
      <c r="L9" s="203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191">
        <f t="shared" ca="1" si="6"/>
        <v>0</v>
      </c>
      <c r="U9" s="46">
        <v>6800</v>
      </c>
      <c r="V9" s="47">
        <v>6800</v>
      </c>
      <c r="W9" s="47">
        <v>6800</v>
      </c>
      <c r="X9" s="47">
        <v>6800</v>
      </c>
      <c r="Y9" s="47">
        <v>6800</v>
      </c>
      <c r="Z9" s="47">
        <v>6800</v>
      </c>
      <c r="AA9" s="48">
        <v>6800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14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 t="str">
        <f t="shared" si="20"/>
        <v>0</v>
      </c>
      <c r="BA9" s="37" t="str">
        <f t="shared" si="12"/>
        <v>0</v>
      </c>
      <c r="BB9" s="37">
        <f t="shared" si="12"/>
        <v>161904.76190476189</v>
      </c>
      <c r="BC9" s="37">
        <f t="shared" si="12"/>
        <v>87179.487179487172</v>
      </c>
      <c r="BD9" s="37" t="str">
        <f t="shared" si="12"/>
        <v>0</v>
      </c>
      <c r="BE9" s="37" t="str">
        <f t="shared" si="12"/>
        <v>0</v>
      </c>
      <c r="BF9" s="37">
        <f t="shared" si="12"/>
        <v>377777.77777777775</v>
      </c>
      <c r="BG9" s="212"/>
      <c r="BH9" s="212"/>
      <c r="BI9" s="212"/>
      <c r="BJ9" s="212"/>
      <c r="BK9" s="212"/>
      <c r="BL9" s="212"/>
      <c r="BM9" s="212"/>
      <c r="BO9" s="113"/>
      <c r="BY9">
        <v>4000</v>
      </c>
      <c r="BZ9">
        <v>5</v>
      </c>
    </row>
    <row r="10" spans="1:78">
      <c r="A10" s="10">
        <v>43617</v>
      </c>
      <c r="B10" s="3" t="s">
        <v>46</v>
      </c>
      <c r="C10" s="194">
        <v>0.16666666666666666</v>
      </c>
      <c r="D10" s="199">
        <v>0.20833333333333334</v>
      </c>
      <c r="E10" s="181">
        <v>1E-3</v>
      </c>
      <c r="F10" s="181">
        <v>0</v>
      </c>
      <c r="G10" s="181">
        <v>1.0999999999999999E-2</v>
      </c>
      <c r="H10" s="181">
        <v>0</v>
      </c>
      <c r="I10" s="181">
        <v>6.0000000000000001E-3</v>
      </c>
      <c r="J10" s="181">
        <v>0</v>
      </c>
      <c r="K10" s="181">
        <v>0</v>
      </c>
      <c r="L10" s="203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191">
        <f t="shared" ca="1" si="6"/>
        <v>0</v>
      </c>
      <c r="U10" s="46">
        <v>6800</v>
      </c>
      <c r="V10" s="47">
        <v>6800</v>
      </c>
      <c r="W10" s="47">
        <v>6800</v>
      </c>
      <c r="X10" s="47">
        <v>6800</v>
      </c>
      <c r="Y10" s="47">
        <v>6800</v>
      </c>
      <c r="Z10" s="47">
        <v>6800</v>
      </c>
      <c r="AA10" s="48">
        <v>6800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14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>
        <f t="shared" si="20"/>
        <v>1133333.3333333333</v>
      </c>
      <c r="BA10" s="37" t="str">
        <f t="shared" si="12"/>
        <v>0</v>
      </c>
      <c r="BB10" s="37">
        <f t="shared" si="12"/>
        <v>103030.30303030302</v>
      </c>
      <c r="BC10" s="37" t="str">
        <f t="shared" si="12"/>
        <v>0</v>
      </c>
      <c r="BD10" s="37">
        <f t="shared" si="12"/>
        <v>188888.88888888888</v>
      </c>
      <c r="BE10" s="37" t="str">
        <f t="shared" si="12"/>
        <v>0</v>
      </c>
      <c r="BF10" s="37" t="str">
        <f t="shared" si="12"/>
        <v>0</v>
      </c>
      <c r="BG10" s="212"/>
      <c r="BH10" s="212"/>
      <c r="BI10" s="212"/>
      <c r="BJ10" s="212"/>
      <c r="BK10" s="212"/>
      <c r="BL10" s="212"/>
      <c r="BM10" s="212"/>
      <c r="BO10" s="113"/>
      <c r="BY10">
        <v>5000</v>
      </c>
      <c r="BZ10">
        <v>0</v>
      </c>
    </row>
    <row r="11" spans="1:78">
      <c r="A11" s="10">
        <v>43647</v>
      </c>
      <c r="B11" s="3" t="s">
        <v>46</v>
      </c>
      <c r="C11" s="194">
        <v>0.20833333333333334</v>
      </c>
      <c r="D11" s="199">
        <v>0.25</v>
      </c>
      <c r="E11" s="181">
        <v>1E-3</v>
      </c>
      <c r="F11" s="181">
        <v>3.0000000000000001E-3</v>
      </c>
      <c r="G11" s="181">
        <v>3.0000000000000001E-3</v>
      </c>
      <c r="H11" s="181">
        <v>5.0000000000000001E-3</v>
      </c>
      <c r="I11" s="181">
        <v>4.0000000000000001E-3</v>
      </c>
      <c r="J11" s="181">
        <v>6.0000000000000001E-3</v>
      </c>
      <c r="K11" s="181">
        <v>0</v>
      </c>
      <c r="L11" s="203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191">
        <f t="shared" ca="1" si="6"/>
        <v>0</v>
      </c>
      <c r="U11" s="46">
        <v>6800</v>
      </c>
      <c r="V11" s="47">
        <v>6800</v>
      </c>
      <c r="W11" s="47">
        <v>6800</v>
      </c>
      <c r="X11" s="47">
        <v>6800</v>
      </c>
      <c r="Y11" s="47">
        <v>6800</v>
      </c>
      <c r="Z11" s="47">
        <v>6800</v>
      </c>
      <c r="AA11" s="48">
        <v>6800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14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>
        <f t="shared" si="20"/>
        <v>1133333.3333333333</v>
      </c>
      <c r="BA11" s="37">
        <f t="shared" si="12"/>
        <v>377777.77777777775</v>
      </c>
      <c r="BB11" s="37">
        <f t="shared" si="12"/>
        <v>377777.77777777775</v>
      </c>
      <c r="BC11" s="37">
        <f t="shared" si="12"/>
        <v>226666.66666666666</v>
      </c>
      <c r="BD11" s="37">
        <f t="shared" si="12"/>
        <v>283333.33333333331</v>
      </c>
      <c r="BE11" s="37">
        <f t="shared" si="12"/>
        <v>188888.88888888888</v>
      </c>
      <c r="BF11" s="37" t="str">
        <f t="shared" si="12"/>
        <v>0</v>
      </c>
      <c r="BG11" s="212"/>
      <c r="BH11" s="212"/>
      <c r="BI11" s="212"/>
      <c r="BJ11" s="212"/>
      <c r="BK11" s="212"/>
      <c r="BL11" s="212"/>
      <c r="BM11" s="212"/>
      <c r="BO11" s="113"/>
      <c r="BY11">
        <v>6000</v>
      </c>
      <c r="BZ11">
        <v>0</v>
      </c>
    </row>
    <row r="12" spans="1:78">
      <c r="A12" s="10">
        <v>43678</v>
      </c>
      <c r="B12" s="3" t="s">
        <v>46</v>
      </c>
      <c r="C12" s="194">
        <v>0.25</v>
      </c>
      <c r="D12" s="199">
        <v>0.29166666666666669</v>
      </c>
      <c r="E12" s="181">
        <v>1.4999999999999999E-2</v>
      </c>
      <c r="F12" s="181">
        <v>8.9999999999999993E-3</v>
      </c>
      <c r="G12" s="181">
        <v>3.0000000000000001E-3</v>
      </c>
      <c r="H12" s="181">
        <v>1E-3</v>
      </c>
      <c r="I12" s="181">
        <v>0.01</v>
      </c>
      <c r="J12" s="181">
        <v>1.7000000000000001E-2</v>
      </c>
      <c r="K12" s="181">
        <v>3.3000000000000002E-2</v>
      </c>
      <c r="L12" s="203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191">
        <f t="shared" ca="1" si="6"/>
        <v>0</v>
      </c>
      <c r="U12" s="46">
        <v>6800</v>
      </c>
      <c r="V12" s="47">
        <v>6800</v>
      </c>
      <c r="W12" s="47">
        <v>6800</v>
      </c>
      <c r="X12" s="47">
        <v>6800</v>
      </c>
      <c r="Y12" s="47">
        <v>6800</v>
      </c>
      <c r="Z12" s="47">
        <v>6800</v>
      </c>
      <c r="AA12" s="48">
        <v>6800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14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>
        <f t="shared" si="20"/>
        <v>75555.555555555547</v>
      </c>
      <c r="BA12" s="37">
        <f t="shared" si="12"/>
        <v>125925.92592592593</v>
      </c>
      <c r="BB12" s="37">
        <f t="shared" si="12"/>
        <v>377777.77777777775</v>
      </c>
      <c r="BC12" s="37">
        <f t="shared" si="12"/>
        <v>1133333.3333333333</v>
      </c>
      <c r="BD12" s="37">
        <f t="shared" si="12"/>
        <v>113333.33333333333</v>
      </c>
      <c r="BE12" s="37">
        <f t="shared" si="12"/>
        <v>66666.666666666657</v>
      </c>
      <c r="BF12" s="37">
        <f t="shared" si="12"/>
        <v>34343.434343434339</v>
      </c>
      <c r="BG12" s="212"/>
      <c r="BH12" s="212"/>
      <c r="BI12" s="212"/>
      <c r="BJ12" s="212"/>
      <c r="BK12" s="212"/>
      <c r="BL12" s="212"/>
      <c r="BM12" s="212"/>
      <c r="BO12" s="113"/>
    </row>
    <row r="13" spans="1:78">
      <c r="A13" s="10">
        <v>43709</v>
      </c>
      <c r="B13" s="3" t="s">
        <v>50</v>
      </c>
      <c r="C13" s="194">
        <v>0.29166666666666669</v>
      </c>
      <c r="D13" s="199">
        <v>0.33333333333333331</v>
      </c>
      <c r="E13" s="181">
        <v>4.2000000000000003E-2</v>
      </c>
      <c r="F13" s="181">
        <v>2.4E-2</v>
      </c>
      <c r="G13" s="181">
        <v>7.6999999999999999E-2</v>
      </c>
      <c r="H13" s="181">
        <v>3.5999999999999997E-2</v>
      </c>
      <c r="I13" s="181">
        <v>1.7999999999999999E-2</v>
      </c>
      <c r="J13" s="181">
        <v>2.9000000000000001E-2</v>
      </c>
      <c r="K13" s="181">
        <v>7.1999999999999995E-2</v>
      </c>
      <c r="L13" s="203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191">
        <f t="shared" ca="1" si="6"/>
        <v>0</v>
      </c>
      <c r="U13" s="46">
        <v>6800</v>
      </c>
      <c r="V13" s="47">
        <v>6800</v>
      </c>
      <c r="W13" s="47">
        <v>6800</v>
      </c>
      <c r="X13" s="47">
        <v>6800</v>
      </c>
      <c r="Y13" s="47">
        <v>6800</v>
      </c>
      <c r="Z13" s="47">
        <v>6800</v>
      </c>
      <c r="AA13" s="48">
        <v>6800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14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>
        <f t="shared" si="20"/>
        <v>26984.126984126982</v>
      </c>
      <c r="BA13" s="37">
        <f t="shared" si="12"/>
        <v>47222.222222222219</v>
      </c>
      <c r="BB13" s="37">
        <f t="shared" si="12"/>
        <v>14718.614718614717</v>
      </c>
      <c r="BC13" s="37">
        <f t="shared" si="12"/>
        <v>31481.481481481482</v>
      </c>
      <c r="BD13" s="37">
        <f t="shared" si="12"/>
        <v>62962.962962962964</v>
      </c>
      <c r="BE13" s="37">
        <f t="shared" si="12"/>
        <v>39080.45977011494</v>
      </c>
      <c r="BF13" s="37">
        <f t="shared" si="12"/>
        <v>15740.740740740741</v>
      </c>
      <c r="BG13" s="212"/>
      <c r="BH13" s="212"/>
      <c r="BI13" s="212"/>
      <c r="BJ13" s="212"/>
      <c r="BK13" s="212"/>
      <c r="BL13" s="212"/>
      <c r="BM13" s="212"/>
      <c r="BO13" s="113"/>
    </row>
    <row r="14" spans="1:78">
      <c r="A14" s="10">
        <v>43739</v>
      </c>
      <c r="B14" s="3" t="s">
        <v>50</v>
      </c>
      <c r="C14" s="194">
        <v>0.33333333333333331</v>
      </c>
      <c r="D14" s="199">
        <v>0.375</v>
      </c>
      <c r="E14" s="181">
        <v>0.127</v>
      </c>
      <c r="F14" s="181">
        <v>0.10199999999999999</v>
      </c>
      <c r="G14" s="181">
        <v>0.13300000000000001</v>
      </c>
      <c r="H14" s="181">
        <v>0.151</v>
      </c>
      <c r="I14" s="181">
        <v>0.14499999999999999</v>
      </c>
      <c r="J14" s="181">
        <v>0.11700000000000001</v>
      </c>
      <c r="K14" s="181">
        <v>4.3999999999999997E-2</v>
      </c>
      <c r="L14" s="203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191">
        <f t="shared" ca="1" si="6"/>
        <v>0</v>
      </c>
      <c r="U14" s="46">
        <v>6800</v>
      </c>
      <c r="V14" s="47">
        <v>6800</v>
      </c>
      <c r="W14" s="47">
        <v>6800</v>
      </c>
      <c r="X14" s="47">
        <v>6800</v>
      </c>
      <c r="Y14" s="47">
        <v>6800</v>
      </c>
      <c r="Z14" s="47">
        <v>6800</v>
      </c>
      <c r="AA14" s="48">
        <v>6800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14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>
        <f t="shared" si="20"/>
        <v>8923.8845144356947</v>
      </c>
      <c r="BA14" s="37">
        <f t="shared" si="12"/>
        <v>11111.111111111111</v>
      </c>
      <c r="BB14" s="37">
        <f t="shared" si="12"/>
        <v>8521.3032581453626</v>
      </c>
      <c r="BC14" s="37">
        <f t="shared" si="12"/>
        <v>7505.5187637969093</v>
      </c>
      <c r="BD14" s="37">
        <f t="shared" si="12"/>
        <v>7816.0919540229888</v>
      </c>
      <c r="BE14" s="37">
        <f t="shared" si="12"/>
        <v>9686.609686609685</v>
      </c>
      <c r="BF14" s="37">
        <f t="shared" si="12"/>
        <v>25757.575757575756</v>
      </c>
      <c r="BG14" s="38">
        <f t="shared" ref="BG14:BG29" si="21">VLOOKUP(AZ14,$BO$1:$BP$3,2,TRUE)</f>
        <v>0</v>
      </c>
      <c r="BH14" s="38">
        <f t="shared" ref="BH14:BH25" si="22">VLOOKUP(BA14,$BO$1:$BP$3,2,TRUE)</f>
        <v>0</v>
      </c>
      <c r="BI14" s="38">
        <f t="shared" ref="BI14:BI25" si="23">VLOOKUP(BB14,$BO$1:$BP$3,2,TRUE)</f>
        <v>0</v>
      </c>
      <c r="BJ14" s="38">
        <f t="shared" ref="BJ14:BJ25" si="24">VLOOKUP(BC14,$BO$1:$BP$3,2,TRUE)</f>
        <v>0</v>
      </c>
      <c r="BK14" s="38">
        <f t="shared" ref="BK14:BK25" si="25">VLOOKUP(BD14,$BO$1:$BP$3,2,TRUE)</f>
        <v>0</v>
      </c>
      <c r="BL14" s="38">
        <f t="shared" ref="BL14:BL25" si="26">VLOOKUP(BE14,$BO$1:$BP$3,2,TRUE)</f>
        <v>0</v>
      </c>
      <c r="BM14" s="38">
        <f t="shared" ref="BM14:BM25" si="27">VLOOKUP(BF14,$BO$1:$BP$3,2,TRUE)</f>
        <v>0</v>
      </c>
      <c r="BO14" s="113"/>
    </row>
    <row r="15" spans="1:78">
      <c r="A15" s="10">
        <v>43770</v>
      </c>
      <c r="B15" s="3" t="s">
        <v>50</v>
      </c>
      <c r="C15" s="194">
        <v>0.375</v>
      </c>
      <c r="D15" s="199">
        <v>0.41666666666666669</v>
      </c>
      <c r="E15" s="181">
        <v>0.28999999999999998</v>
      </c>
      <c r="F15" s="181">
        <v>0.33</v>
      </c>
      <c r="G15" s="181">
        <v>0.55400000000000005</v>
      </c>
      <c r="H15" s="181">
        <v>0.67500000000000004</v>
      </c>
      <c r="I15" s="181">
        <v>1.0169999999999999</v>
      </c>
      <c r="J15" s="181">
        <v>0.50600000000000001</v>
      </c>
      <c r="K15" s="181">
        <v>0.70799999999999996</v>
      </c>
      <c r="L15" s="203">
        <f t="shared" ca="1" si="4"/>
        <v>672</v>
      </c>
      <c r="M15" s="42">
        <f t="shared" si="5"/>
        <v>0</v>
      </c>
      <c r="N15" s="43">
        <f t="shared" si="5"/>
        <v>0</v>
      </c>
      <c r="O15" s="43">
        <f t="shared" si="5"/>
        <v>2</v>
      </c>
      <c r="P15" s="43">
        <f t="shared" si="5"/>
        <v>8</v>
      </c>
      <c r="Q15" s="43">
        <f t="shared" si="5"/>
        <v>8</v>
      </c>
      <c r="R15" s="43">
        <f t="shared" si="5"/>
        <v>0</v>
      </c>
      <c r="S15" s="44">
        <f t="shared" si="5"/>
        <v>8</v>
      </c>
      <c r="T15" s="191">
        <f t="shared" ca="1" si="6"/>
        <v>112</v>
      </c>
      <c r="U15" s="46">
        <v>15300</v>
      </c>
      <c r="V15" s="47">
        <v>15300</v>
      </c>
      <c r="W15" s="47">
        <v>15300</v>
      </c>
      <c r="X15" s="47">
        <v>15300</v>
      </c>
      <c r="Y15" s="47">
        <v>15300</v>
      </c>
      <c r="Z15" s="47">
        <v>15300</v>
      </c>
      <c r="AA15" s="48">
        <v>15300</v>
      </c>
      <c r="AB15" s="49">
        <f t="shared" ca="1" si="7"/>
        <v>0</v>
      </c>
      <c r="AC15" s="50">
        <f t="shared" ca="1" si="7"/>
        <v>0</v>
      </c>
      <c r="AD15" s="50">
        <f t="shared" ca="1" si="7"/>
        <v>122400</v>
      </c>
      <c r="AE15" s="50">
        <f t="shared" ca="1" si="7"/>
        <v>489600</v>
      </c>
      <c r="AF15" s="50">
        <f t="shared" ca="1" si="7"/>
        <v>489600</v>
      </c>
      <c r="AG15" s="50">
        <f t="shared" ca="1" si="7"/>
        <v>0</v>
      </c>
      <c r="AH15" s="51">
        <f t="shared" ca="1" si="7"/>
        <v>612000</v>
      </c>
      <c r="AI15" s="114">
        <f t="shared" ca="1" si="8"/>
        <v>1713600</v>
      </c>
      <c r="AJ15" s="49">
        <f t="shared" ca="1" si="9"/>
        <v>0</v>
      </c>
      <c r="AK15" s="50">
        <f t="shared" ca="1" si="9"/>
        <v>0</v>
      </c>
      <c r="AL15" s="50">
        <f t="shared" ca="1" si="9"/>
        <v>26.592000000000002</v>
      </c>
      <c r="AM15" s="50">
        <f t="shared" ca="1" si="9"/>
        <v>129.60000000000002</v>
      </c>
      <c r="AN15" s="50">
        <f t="shared" ca="1" si="9"/>
        <v>195.26399999999998</v>
      </c>
      <c r="AO15" s="50">
        <f t="shared" ca="1" si="9"/>
        <v>0</v>
      </c>
      <c r="AP15" s="51">
        <f t="shared" ca="1" si="9"/>
        <v>169.92</v>
      </c>
      <c r="AQ15" s="52">
        <f t="shared" ca="1" si="10"/>
        <v>521.37599999999998</v>
      </c>
      <c r="AR15" s="49" t="str">
        <f t="shared" ca="1" si="11"/>
        <v/>
      </c>
      <c r="AS15" s="50" t="str">
        <f t="shared" ca="1" si="11"/>
        <v/>
      </c>
      <c r="AT15" s="50">
        <f t="shared" ca="1" si="11"/>
        <v>4602.8880866425989</v>
      </c>
      <c r="AU15" s="50">
        <f t="shared" ca="1" si="11"/>
        <v>3777.7777777777769</v>
      </c>
      <c r="AV15" s="50">
        <f t="shared" ca="1" si="11"/>
        <v>2507.3746312684366</v>
      </c>
      <c r="AW15" s="50" t="str">
        <f t="shared" ca="1" si="11"/>
        <v/>
      </c>
      <c r="AX15" s="51">
        <f t="shared" ca="1" si="11"/>
        <v>3601.6949152542375</v>
      </c>
      <c r="AY15" s="52">
        <f t="shared" ca="1" si="11"/>
        <v>3286.6875345240287</v>
      </c>
      <c r="AZ15" s="37">
        <f t="shared" si="20"/>
        <v>8793.1034482758623</v>
      </c>
      <c r="BA15" s="37">
        <f t="shared" si="12"/>
        <v>7727.272727272727</v>
      </c>
      <c r="BB15" s="37">
        <f t="shared" si="12"/>
        <v>4602.8880866425989</v>
      </c>
      <c r="BC15" s="37">
        <f t="shared" si="12"/>
        <v>3777.7777777777774</v>
      </c>
      <c r="BD15" s="37">
        <f t="shared" si="12"/>
        <v>2507.3746312684366</v>
      </c>
      <c r="BE15" s="37">
        <f t="shared" si="12"/>
        <v>5039.525691699605</v>
      </c>
      <c r="BF15" s="37">
        <f t="shared" si="12"/>
        <v>3601.6949152542375</v>
      </c>
      <c r="BG15" s="38">
        <f t="shared" ref="BG15:BG25" si="28">VLOOKUP(AZ15,$BO$1:$BP$3,2,TRUE)</f>
        <v>0</v>
      </c>
      <c r="BH15" s="38">
        <f t="shared" si="22"/>
        <v>0</v>
      </c>
      <c r="BI15" s="38">
        <f t="shared" si="23"/>
        <v>2</v>
      </c>
      <c r="BJ15" s="38">
        <f t="shared" si="24"/>
        <v>8</v>
      </c>
      <c r="BK15" s="38">
        <f t="shared" si="25"/>
        <v>8</v>
      </c>
      <c r="BL15" s="38">
        <f t="shared" si="26"/>
        <v>0</v>
      </c>
      <c r="BM15" s="38">
        <f t="shared" si="27"/>
        <v>8</v>
      </c>
      <c r="BO15" s="113"/>
    </row>
    <row r="16" spans="1:78">
      <c r="A16" s="10">
        <v>43800</v>
      </c>
      <c r="B16" s="3" t="s">
        <v>50</v>
      </c>
      <c r="C16" s="194">
        <v>0.41666666666666669</v>
      </c>
      <c r="D16" s="199">
        <v>0.45833333333333331</v>
      </c>
      <c r="E16" s="181">
        <v>0.32600000000000001</v>
      </c>
      <c r="F16" s="181">
        <v>0.39600000000000002</v>
      </c>
      <c r="G16" s="181">
        <v>0.61699999999999999</v>
      </c>
      <c r="H16" s="181">
        <v>0.66200000000000003</v>
      </c>
      <c r="I16" s="181">
        <v>0.82599999999999996</v>
      </c>
      <c r="J16" s="181">
        <v>0.503</v>
      </c>
      <c r="K16" s="181">
        <v>0.82699999999999996</v>
      </c>
      <c r="L16" s="203">
        <f t="shared" ca="1" si="4"/>
        <v>672</v>
      </c>
      <c r="M16" s="42">
        <f t="shared" si="5"/>
        <v>0</v>
      </c>
      <c r="N16" s="43">
        <f t="shared" si="5"/>
        <v>0</v>
      </c>
      <c r="O16" s="43">
        <f t="shared" si="5"/>
        <v>2</v>
      </c>
      <c r="P16" s="43">
        <f t="shared" si="5"/>
        <v>8</v>
      </c>
      <c r="Q16" s="43">
        <f t="shared" si="5"/>
        <v>8</v>
      </c>
      <c r="R16" s="43">
        <f t="shared" si="5"/>
        <v>0</v>
      </c>
      <c r="S16" s="44">
        <f t="shared" si="5"/>
        <v>8</v>
      </c>
      <c r="T16" s="191">
        <f t="shared" ca="1" si="6"/>
        <v>112</v>
      </c>
      <c r="U16" s="46">
        <v>15300</v>
      </c>
      <c r="V16" s="47">
        <v>15300</v>
      </c>
      <c r="W16" s="47">
        <v>15300</v>
      </c>
      <c r="X16" s="47">
        <v>15300</v>
      </c>
      <c r="Y16" s="47">
        <v>15300</v>
      </c>
      <c r="Z16" s="47">
        <v>15300</v>
      </c>
      <c r="AA16" s="48">
        <v>15300</v>
      </c>
      <c r="AB16" s="49">
        <f t="shared" ca="1" si="7"/>
        <v>0</v>
      </c>
      <c r="AC16" s="50">
        <f t="shared" ca="1" si="7"/>
        <v>0</v>
      </c>
      <c r="AD16" s="50">
        <f t="shared" ca="1" si="7"/>
        <v>122400</v>
      </c>
      <c r="AE16" s="50">
        <f t="shared" ca="1" si="7"/>
        <v>489600</v>
      </c>
      <c r="AF16" s="50">
        <f t="shared" ca="1" si="7"/>
        <v>489600</v>
      </c>
      <c r="AG16" s="50">
        <f t="shared" ca="1" si="7"/>
        <v>0</v>
      </c>
      <c r="AH16" s="51">
        <f t="shared" ca="1" si="7"/>
        <v>612000</v>
      </c>
      <c r="AI16" s="114">
        <f t="shared" ca="1" si="8"/>
        <v>1713600</v>
      </c>
      <c r="AJ16" s="49">
        <f t="shared" ca="1" si="9"/>
        <v>0</v>
      </c>
      <c r="AK16" s="50">
        <f t="shared" ca="1" si="9"/>
        <v>0</v>
      </c>
      <c r="AL16" s="50">
        <f t="shared" ca="1" si="9"/>
        <v>29.616</v>
      </c>
      <c r="AM16" s="50">
        <f t="shared" ca="1" si="9"/>
        <v>127.10400000000001</v>
      </c>
      <c r="AN16" s="50">
        <f t="shared" ca="1" si="9"/>
        <v>158.59199999999998</v>
      </c>
      <c r="AO16" s="50">
        <f t="shared" ca="1" si="9"/>
        <v>0</v>
      </c>
      <c r="AP16" s="51">
        <f t="shared" ca="1" si="9"/>
        <v>198.48</v>
      </c>
      <c r="AQ16" s="52">
        <f t="shared" ca="1" si="10"/>
        <v>513.79200000000003</v>
      </c>
      <c r="AR16" s="49" t="str">
        <f t="shared" ca="1" si="11"/>
        <v/>
      </c>
      <c r="AS16" s="50" t="str">
        <f t="shared" ca="1" si="11"/>
        <v/>
      </c>
      <c r="AT16" s="50">
        <f t="shared" ca="1" si="11"/>
        <v>4132.9011345218805</v>
      </c>
      <c r="AU16" s="50">
        <f t="shared" ca="1" si="11"/>
        <v>3851.9637462235646</v>
      </c>
      <c r="AV16" s="50">
        <f t="shared" ca="1" si="11"/>
        <v>3087.1670702179181</v>
      </c>
      <c r="AW16" s="50" t="str">
        <f t="shared" ca="1" si="11"/>
        <v/>
      </c>
      <c r="AX16" s="51">
        <f t="shared" ca="1" si="11"/>
        <v>3083.4340991535673</v>
      </c>
      <c r="AY16" s="52">
        <f t="shared" ca="1" si="11"/>
        <v>3335.201793721973</v>
      </c>
      <c r="AZ16" s="37">
        <f t="shared" si="20"/>
        <v>7822.0858895705514</v>
      </c>
      <c r="BA16" s="37">
        <f t="shared" si="12"/>
        <v>6439.393939393939</v>
      </c>
      <c r="BB16" s="37">
        <f t="shared" si="12"/>
        <v>4132.9011345218805</v>
      </c>
      <c r="BC16" s="37">
        <f t="shared" si="12"/>
        <v>3851.9637462235646</v>
      </c>
      <c r="BD16" s="37">
        <f t="shared" si="12"/>
        <v>3087.1670702179176</v>
      </c>
      <c r="BE16" s="37">
        <f t="shared" si="12"/>
        <v>5069.5825049701789</v>
      </c>
      <c r="BF16" s="37">
        <f t="shared" si="12"/>
        <v>3083.4340991535673</v>
      </c>
      <c r="BG16" s="38">
        <f t="shared" si="28"/>
        <v>0</v>
      </c>
      <c r="BH16" s="38">
        <f t="shared" si="22"/>
        <v>0</v>
      </c>
      <c r="BI16" s="38">
        <f t="shared" si="23"/>
        <v>2</v>
      </c>
      <c r="BJ16" s="38">
        <f t="shared" si="24"/>
        <v>8</v>
      </c>
      <c r="BK16" s="38">
        <f t="shared" si="25"/>
        <v>8</v>
      </c>
      <c r="BL16" s="38">
        <f t="shared" si="26"/>
        <v>0</v>
      </c>
      <c r="BM16" s="38">
        <f t="shared" si="27"/>
        <v>8</v>
      </c>
      <c r="BO16" s="113"/>
    </row>
    <row r="17" spans="2:67">
      <c r="B17" s="3" t="s">
        <v>50</v>
      </c>
      <c r="C17" s="194">
        <v>0.45833333333333331</v>
      </c>
      <c r="D17" s="199">
        <v>0.5</v>
      </c>
      <c r="E17" s="181">
        <v>0.32100000000000001</v>
      </c>
      <c r="F17" s="181">
        <v>0.496</v>
      </c>
      <c r="G17" s="181">
        <v>0.40500000000000003</v>
      </c>
      <c r="H17" s="181">
        <v>0.69499999999999995</v>
      </c>
      <c r="I17" s="181">
        <v>0.83199999999999996</v>
      </c>
      <c r="J17" s="181">
        <v>0.45300000000000001</v>
      </c>
      <c r="K17" s="181">
        <v>0.746</v>
      </c>
      <c r="L17" s="203">
        <f t="shared" ca="1" si="4"/>
        <v>624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8</v>
      </c>
      <c r="Q17" s="43">
        <f t="shared" si="5"/>
        <v>8</v>
      </c>
      <c r="R17" s="43">
        <f t="shared" si="5"/>
        <v>0</v>
      </c>
      <c r="S17" s="44">
        <f t="shared" si="5"/>
        <v>8</v>
      </c>
      <c r="T17" s="191">
        <f t="shared" ca="1" si="6"/>
        <v>104</v>
      </c>
      <c r="U17" s="46">
        <v>15300</v>
      </c>
      <c r="V17" s="47">
        <v>15300</v>
      </c>
      <c r="W17" s="47">
        <v>15300</v>
      </c>
      <c r="X17" s="47">
        <v>15300</v>
      </c>
      <c r="Y17" s="47">
        <v>15300</v>
      </c>
      <c r="Z17" s="47">
        <v>15300</v>
      </c>
      <c r="AA17" s="48">
        <v>15300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489600</v>
      </c>
      <c r="AF17" s="50">
        <f t="shared" ca="1" si="7"/>
        <v>489600</v>
      </c>
      <c r="AG17" s="50">
        <f t="shared" ca="1" si="7"/>
        <v>0</v>
      </c>
      <c r="AH17" s="51">
        <f t="shared" ca="1" si="7"/>
        <v>612000</v>
      </c>
      <c r="AI17" s="114">
        <f t="shared" ca="1" si="8"/>
        <v>1591200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133.44</v>
      </c>
      <c r="AN17" s="50">
        <f t="shared" ca="1" si="9"/>
        <v>159.744</v>
      </c>
      <c r="AO17" s="50">
        <f t="shared" ca="1" si="9"/>
        <v>0</v>
      </c>
      <c r="AP17" s="51">
        <f t="shared" ca="1" si="9"/>
        <v>179.04</v>
      </c>
      <c r="AQ17" s="52">
        <f t="shared" ca="1" si="10"/>
        <v>472.22399999999993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>
        <f t="shared" ca="1" si="11"/>
        <v>3669.0647482014388</v>
      </c>
      <c r="AV17" s="50">
        <f t="shared" ca="1" si="11"/>
        <v>3064.9038461538462</v>
      </c>
      <c r="AW17" s="50" t="str">
        <f t="shared" ca="1" si="11"/>
        <v/>
      </c>
      <c r="AX17" s="51">
        <f t="shared" ca="1" si="11"/>
        <v>3418.2305630026813</v>
      </c>
      <c r="AY17" s="52">
        <f t="shared" ca="1" si="11"/>
        <v>3369.5873144948164</v>
      </c>
      <c r="AZ17" s="37">
        <f t="shared" si="20"/>
        <v>7943.9252336448599</v>
      </c>
      <c r="BA17" s="37">
        <f t="shared" si="12"/>
        <v>5141.1290322580644</v>
      </c>
      <c r="BB17" s="37">
        <f t="shared" si="12"/>
        <v>6296.2962962962956</v>
      </c>
      <c r="BC17" s="37">
        <f t="shared" si="12"/>
        <v>3669.0647482014392</v>
      </c>
      <c r="BD17" s="37">
        <f t="shared" si="12"/>
        <v>3064.9038461538462</v>
      </c>
      <c r="BE17" s="37">
        <f t="shared" si="12"/>
        <v>5629.1390728476817</v>
      </c>
      <c r="BF17" s="37">
        <f t="shared" si="12"/>
        <v>3418.2305630026808</v>
      </c>
      <c r="BG17" s="38">
        <f t="shared" si="28"/>
        <v>0</v>
      </c>
      <c r="BH17" s="38">
        <f t="shared" si="22"/>
        <v>0</v>
      </c>
      <c r="BI17" s="38">
        <f t="shared" si="23"/>
        <v>0</v>
      </c>
      <c r="BJ17" s="38">
        <f t="shared" si="24"/>
        <v>8</v>
      </c>
      <c r="BK17" s="38">
        <f t="shared" si="25"/>
        <v>8</v>
      </c>
      <c r="BL17" s="38">
        <f t="shared" si="26"/>
        <v>0</v>
      </c>
      <c r="BM17" s="38">
        <f t="shared" si="27"/>
        <v>8</v>
      </c>
      <c r="BO17" s="113"/>
    </row>
    <row r="18" spans="2:67">
      <c r="B18" s="3" t="s">
        <v>51</v>
      </c>
      <c r="C18" s="194">
        <v>0.5</v>
      </c>
      <c r="D18" s="199">
        <v>0.54166666666666663</v>
      </c>
      <c r="E18" s="181">
        <v>0.20599999999999999</v>
      </c>
      <c r="F18" s="181">
        <v>0.38900000000000001</v>
      </c>
      <c r="G18" s="181">
        <v>0.378</v>
      </c>
      <c r="H18" s="181">
        <v>0.65100000000000002</v>
      </c>
      <c r="I18" s="181">
        <v>0.87</v>
      </c>
      <c r="J18" s="181">
        <v>0.13500000000000001</v>
      </c>
      <c r="K18" s="181">
        <v>0.61299999999999999</v>
      </c>
      <c r="L18" s="203">
        <f t="shared" ca="1" si="4"/>
        <v>444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8</v>
      </c>
      <c r="Q18" s="43">
        <f t="shared" si="5"/>
        <v>8</v>
      </c>
      <c r="R18" s="43">
        <f t="shared" si="5"/>
        <v>0</v>
      </c>
      <c r="S18" s="44">
        <f t="shared" si="5"/>
        <v>2</v>
      </c>
      <c r="T18" s="191">
        <f t="shared" ca="1" si="6"/>
        <v>74</v>
      </c>
      <c r="U18" s="46">
        <v>15300</v>
      </c>
      <c r="V18" s="47">
        <v>15300</v>
      </c>
      <c r="W18" s="47">
        <v>15300</v>
      </c>
      <c r="X18" s="47">
        <v>15300</v>
      </c>
      <c r="Y18" s="47">
        <v>15300</v>
      </c>
      <c r="Z18" s="47">
        <v>15300</v>
      </c>
      <c r="AA18" s="48">
        <v>15300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489600</v>
      </c>
      <c r="AF18" s="50">
        <f t="shared" ca="1" si="7"/>
        <v>489600</v>
      </c>
      <c r="AG18" s="50">
        <f t="shared" ca="1" si="7"/>
        <v>0</v>
      </c>
      <c r="AH18" s="51">
        <f t="shared" ca="1" si="7"/>
        <v>153000</v>
      </c>
      <c r="AI18" s="114">
        <f t="shared" ca="1" si="8"/>
        <v>1132200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124.992</v>
      </c>
      <c r="AN18" s="50">
        <f t="shared" ca="1" si="9"/>
        <v>167.04</v>
      </c>
      <c r="AO18" s="50">
        <f t="shared" ca="1" si="9"/>
        <v>0</v>
      </c>
      <c r="AP18" s="51">
        <f t="shared" ca="1" si="9"/>
        <v>36.78</v>
      </c>
      <c r="AQ18" s="52">
        <f t="shared" ca="1" si="10"/>
        <v>328.81200000000001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>
        <f t="shared" ca="1" si="11"/>
        <v>3917.0506912442397</v>
      </c>
      <c r="AV18" s="50">
        <f t="shared" ca="1" si="11"/>
        <v>2931.0344827586209</v>
      </c>
      <c r="AW18" s="50" t="str">
        <f t="shared" ca="1" si="11"/>
        <v/>
      </c>
      <c r="AX18" s="51">
        <f t="shared" ca="1" si="11"/>
        <v>4159.8694942903749</v>
      </c>
      <c r="AY18" s="52">
        <f t="shared" ca="1" si="11"/>
        <v>3443.3049888690193</v>
      </c>
      <c r="AZ18" s="37">
        <f t="shared" si="20"/>
        <v>12378.640776699031</v>
      </c>
      <c r="BA18" s="37">
        <f t="shared" si="12"/>
        <v>6555.2699228791771</v>
      </c>
      <c r="BB18" s="37">
        <f t="shared" si="12"/>
        <v>6746.0317460317456</v>
      </c>
      <c r="BC18" s="37">
        <f t="shared" si="12"/>
        <v>3917.0506912442397</v>
      </c>
      <c r="BD18" s="37">
        <f t="shared" si="12"/>
        <v>2931.0344827586209</v>
      </c>
      <c r="BE18" s="37">
        <f t="shared" si="12"/>
        <v>18888.888888888887</v>
      </c>
      <c r="BF18" s="37">
        <f t="shared" si="12"/>
        <v>4159.8694942903749</v>
      </c>
      <c r="BG18" s="38">
        <f t="shared" si="28"/>
        <v>0</v>
      </c>
      <c r="BH18" s="38">
        <f t="shared" si="22"/>
        <v>0</v>
      </c>
      <c r="BI18" s="38">
        <f t="shared" si="23"/>
        <v>0</v>
      </c>
      <c r="BJ18" s="38">
        <f t="shared" si="24"/>
        <v>8</v>
      </c>
      <c r="BK18" s="38">
        <f t="shared" si="25"/>
        <v>8</v>
      </c>
      <c r="BL18" s="38">
        <f t="shared" si="26"/>
        <v>0</v>
      </c>
      <c r="BM18" s="38">
        <f t="shared" si="27"/>
        <v>2</v>
      </c>
      <c r="BO18" s="113"/>
    </row>
    <row r="19" spans="2:67">
      <c r="B19" s="3" t="s">
        <v>51</v>
      </c>
      <c r="C19" s="194">
        <v>0.54166666666666663</v>
      </c>
      <c r="D19" s="199">
        <v>0.58333333333333337</v>
      </c>
      <c r="E19" s="181">
        <v>0.223</v>
      </c>
      <c r="F19" s="181">
        <v>0.16800000000000001</v>
      </c>
      <c r="G19" s="181">
        <v>0.311</v>
      </c>
      <c r="H19" s="181">
        <v>0.52</v>
      </c>
      <c r="I19" s="181">
        <v>0.91800000000000004</v>
      </c>
      <c r="J19" s="181">
        <v>0.39100000000000001</v>
      </c>
      <c r="K19" s="181">
        <v>0.48899999999999999</v>
      </c>
      <c r="L19" s="203">
        <f t="shared" ca="1" si="4"/>
        <v>912</v>
      </c>
      <c r="M19" s="42">
        <f t="shared" si="5"/>
        <v>0</v>
      </c>
      <c r="N19" s="43">
        <f t="shared" si="5"/>
        <v>0</v>
      </c>
      <c r="O19" s="43">
        <f t="shared" si="5"/>
        <v>2</v>
      </c>
      <c r="P19" s="43">
        <f t="shared" si="5"/>
        <v>8</v>
      </c>
      <c r="Q19" s="43">
        <f t="shared" si="5"/>
        <v>8</v>
      </c>
      <c r="R19" s="43">
        <f t="shared" si="5"/>
        <v>8</v>
      </c>
      <c r="S19" s="44">
        <f t="shared" si="5"/>
        <v>8</v>
      </c>
      <c r="T19" s="191">
        <f t="shared" ca="1" si="6"/>
        <v>152</v>
      </c>
      <c r="U19" s="46">
        <v>8500</v>
      </c>
      <c r="V19" s="47">
        <v>8500</v>
      </c>
      <c r="W19" s="47">
        <v>8500</v>
      </c>
      <c r="X19" s="47">
        <v>8500</v>
      </c>
      <c r="Y19" s="47">
        <v>8500</v>
      </c>
      <c r="Z19" s="47">
        <v>8500</v>
      </c>
      <c r="AA19" s="48">
        <v>8500</v>
      </c>
      <c r="AB19" s="49">
        <f t="shared" ca="1" si="7"/>
        <v>0</v>
      </c>
      <c r="AC19" s="50">
        <f t="shared" ca="1" si="7"/>
        <v>0</v>
      </c>
      <c r="AD19" s="50">
        <f t="shared" ca="1" si="7"/>
        <v>68000</v>
      </c>
      <c r="AE19" s="50">
        <f t="shared" ca="1" si="7"/>
        <v>272000</v>
      </c>
      <c r="AF19" s="50">
        <f t="shared" ca="1" si="7"/>
        <v>272000</v>
      </c>
      <c r="AG19" s="50">
        <f t="shared" ca="1" si="7"/>
        <v>340000</v>
      </c>
      <c r="AH19" s="51">
        <f t="shared" ca="1" si="7"/>
        <v>340000</v>
      </c>
      <c r="AI19" s="114">
        <f t="shared" ca="1" si="8"/>
        <v>1292000</v>
      </c>
      <c r="AJ19" s="49">
        <f t="shared" ca="1" si="9"/>
        <v>0</v>
      </c>
      <c r="AK19" s="50">
        <f t="shared" ca="1" si="9"/>
        <v>0</v>
      </c>
      <c r="AL19" s="50">
        <f t="shared" ca="1" si="9"/>
        <v>14.928000000000001</v>
      </c>
      <c r="AM19" s="50">
        <f t="shared" ca="1" si="9"/>
        <v>99.84</v>
      </c>
      <c r="AN19" s="50">
        <f t="shared" ca="1" si="9"/>
        <v>176.256</v>
      </c>
      <c r="AO19" s="50">
        <f t="shared" ca="1" si="9"/>
        <v>93.84</v>
      </c>
      <c r="AP19" s="51">
        <f t="shared" ca="1" si="9"/>
        <v>117.36</v>
      </c>
      <c r="AQ19" s="52">
        <f t="shared" ca="1" si="10"/>
        <v>502.22400000000005</v>
      </c>
      <c r="AR19" s="49" t="str">
        <f t="shared" ca="1" si="11"/>
        <v/>
      </c>
      <c r="AS19" s="50" t="str">
        <f t="shared" ca="1" si="11"/>
        <v/>
      </c>
      <c r="AT19" s="50">
        <f t="shared" ca="1" si="11"/>
        <v>4555.198285101822</v>
      </c>
      <c r="AU19" s="50">
        <f t="shared" ca="1" si="11"/>
        <v>2724.3589743589741</v>
      </c>
      <c r="AV19" s="50">
        <f t="shared" ca="1" si="11"/>
        <v>1543.2098765432099</v>
      </c>
      <c r="AW19" s="50">
        <f t="shared" ca="1" si="11"/>
        <v>3623.1884057971015</v>
      </c>
      <c r="AX19" s="51">
        <f t="shared" ca="1" si="11"/>
        <v>2897.0688479890932</v>
      </c>
      <c r="AY19" s="52">
        <f t="shared" ca="1" si="11"/>
        <v>2572.5572652840165</v>
      </c>
      <c r="AZ19" s="37">
        <f t="shared" si="20"/>
        <v>6352.7653213751873</v>
      </c>
      <c r="BA19" s="37">
        <f t="shared" si="12"/>
        <v>8432.539682539682</v>
      </c>
      <c r="BB19" s="37">
        <f t="shared" si="12"/>
        <v>4555.198285101822</v>
      </c>
      <c r="BC19" s="37">
        <f t="shared" si="12"/>
        <v>2724.3589743589746</v>
      </c>
      <c r="BD19" s="37">
        <f t="shared" si="12"/>
        <v>1543.2098765432099</v>
      </c>
      <c r="BE19" s="37">
        <f t="shared" si="12"/>
        <v>3623.1884057971015</v>
      </c>
      <c r="BF19" s="37">
        <f t="shared" si="12"/>
        <v>2897.0688479890937</v>
      </c>
      <c r="BG19" s="38">
        <f t="shared" si="28"/>
        <v>0</v>
      </c>
      <c r="BH19" s="38">
        <f t="shared" si="22"/>
        <v>0</v>
      </c>
      <c r="BI19" s="38">
        <f t="shared" si="23"/>
        <v>2</v>
      </c>
      <c r="BJ19" s="38">
        <f t="shared" si="24"/>
        <v>8</v>
      </c>
      <c r="BK19" s="38">
        <f t="shared" si="25"/>
        <v>8</v>
      </c>
      <c r="BL19" s="38">
        <f t="shared" si="26"/>
        <v>8</v>
      </c>
      <c r="BM19" s="38">
        <f t="shared" si="27"/>
        <v>8</v>
      </c>
      <c r="BO19" s="113"/>
    </row>
    <row r="20" spans="2:67">
      <c r="B20" s="3" t="s">
        <v>52</v>
      </c>
      <c r="C20" s="194">
        <v>0.58333333333333337</v>
      </c>
      <c r="D20" s="199">
        <v>0.625</v>
      </c>
      <c r="E20" s="181">
        <v>0.18</v>
      </c>
      <c r="F20" s="181">
        <v>0.251</v>
      </c>
      <c r="G20" s="181">
        <v>0.26700000000000002</v>
      </c>
      <c r="H20" s="181">
        <v>0.63500000000000001</v>
      </c>
      <c r="I20" s="181">
        <v>0.77300000000000002</v>
      </c>
      <c r="J20" s="181">
        <v>0.38800000000000001</v>
      </c>
      <c r="K20" s="181">
        <v>0.67300000000000004</v>
      </c>
      <c r="L20" s="203">
        <f t="shared" ca="1" si="4"/>
        <v>864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8</v>
      </c>
      <c r="Q20" s="43">
        <f t="shared" si="5"/>
        <v>8</v>
      </c>
      <c r="R20" s="43">
        <f t="shared" si="5"/>
        <v>8</v>
      </c>
      <c r="S20" s="44">
        <f t="shared" si="5"/>
        <v>8</v>
      </c>
      <c r="T20" s="191">
        <f t="shared" ca="1" si="6"/>
        <v>144</v>
      </c>
      <c r="U20" s="46">
        <v>8500</v>
      </c>
      <c r="V20" s="47">
        <v>8500</v>
      </c>
      <c r="W20" s="47">
        <v>8500</v>
      </c>
      <c r="X20" s="47">
        <v>8500</v>
      </c>
      <c r="Y20" s="47">
        <v>8500</v>
      </c>
      <c r="Z20" s="47">
        <v>8500</v>
      </c>
      <c r="AA20" s="48">
        <v>8500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272000</v>
      </c>
      <c r="AF20" s="50">
        <f t="shared" ca="1" si="7"/>
        <v>272000</v>
      </c>
      <c r="AG20" s="50">
        <f t="shared" ca="1" si="7"/>
        <v>340000</v>
      </c>
      <c r="AH20" s="51">
        <f t="shared" ca="1" si="7"/>
        <v>340000</v>
      </c>
      <c r="AI20" s="114">
        <f t="shared" ca="1" si="8"/>
        <v>1224000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121.92</v>
      </c>
      <c r="AN20" s="50">
        <f t="shared" ca="1" si="9"/>
        <v>148.416</v>
      </c>
      <c r="AO20" s="50">
        <f t="shared" ca="1" si="9"/>
        <v>93.12</v>
      </c>
      <c r="AP20" s="51">
        <f t="shared" ca="1" si="9"/>
        <v>161.52000000000001</v>
      </c>
      <c r="AQ20" s="52">
        <f t="shared" ca="1" si="10"/>
        <v>524.976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>
        <f t="shared" ca="1" si="11"/>
        <v>2230.9711286089237</v>
      </c>
      <c r="AV20" s="50">
        <f t="shared" ca="1" si="11"/>
        <v>1832.6865028029324</v>
      </c>
      <c r="AW20" s="50">
        <f t="shared" ca="1" si="11"/>
        <v>3651.2027491408935</v>
      </c>
      <c r="AX20" s="51">
        <f t="shared" ca="1" si="11"/>
        <v>2105.0024764735017</v>
      </c>
      <c r="AY20" s="52">
        <f t="shared" ca="1" si="11"/>
        <v>2331.535155892841</v>
      </c>
      <c r="AZ20" s="37">
        <f t="shared" si="20"/>
        <v>7870.3703703703713</v>
      </c>
      <c r="BA20" s="37">
        <f t="shared" si="12"/>
        <v>5644.0903054448872</v>
      </c>
      <c r="BB20" s="37">
        <f t="shared" si="12"/>
        <v>5305.8676654182273</v>
      </c>
      <c r="BC20" s="37">
        <f t="shared" si="12"/>
        <v>2230.9711286089241</v>
      </c>
      <c r="BD20" s="37">
        <f t="shared" si="12"/>
        <v>1832.6865028029324</v>
      </c>
      <c r="BE20" s="37">
        <f t="shared" si="12"/>
        <v>3651.2027491408935</v>
      </c>
      <c r="BF20" s="37">
        <f t="shared" si="12"/>
        <v>2105.0024764735017</v>
      </c>
      <c r="BG20" s="38">
        <f t="shared" si="28"/>
        <v>0</v>
      </c>
      <c r="BH20" s="38">
        <f t="shared" si="22"/>
        <v>0</v>
      </c>
      <c r="BI20" s="38">
        <f t="shared" si="23"/>
        <v>0</v>
      </c>
      <c r="BJ20" s="38">
        <f t="shared" si="24"/>
        <v>8</v>
      </c>
      <c r="BK20" s="38">
        <f t="shared" si="25"/>
        <v>8</v>
      </c>
      <c r="BL20" s="38">
        <f t="shared" si="26"/>
        <v>8</v>
      </c>
      <c r="BM20" s="38">
        <f t="shared" si="27"/>
        <v>8</v>
      </c>
      <c r="BO20" s="113"/>
    </row>
    <row r="21" spans="2:67">
      <c r="B21" s="3" t="s">
        <v>52</v>
      </c>
      <c r="C21" s="194">
        <v>0.625</v>
      </c>
      <c r="D21" s="199">
        <v>0.66666666666666663</v>
      </c>
      <c r="E21" s="181">
        <v>6.5000000000000002E-2</v>
      </c>
      <c r="F21" s="181">
        <v>0.20100000000000001</v>
      </c>
      <c r="G21" s="181">
        <v>0.12</v>
      </c>
      <c r="H21" s="181">
        <v>0.33100000000000002</v>
      </c>
      <c r="I21" s="181">
        <v>0.26500000000000001</v>
      </c>
      <c r="J21" s="181">
        <v>8.7999999999999995E-2</v>
      </c>
      <c r="K21" s="181">
        <v>0.152</v>
      </c>
      <c r="L21" s="203">
        <f t="shared" ca="1" si="4"/>
        <v>48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2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191">
        <f t="shared" ca="1" si="6"/>
        <v>8</v>
      </c>
      <c r="U21" s="46">
        <v>8500</v>
      </c>
      <c r="V21" s="47">
        <v>8500</v>
      </c>
      <c r="W21" s="47">
        <v>8500</v>
      </c>
      <c r="X21" s="47">
        <v>8500</v>
      </c>
      <c r="Y21" s="47">
        <v>8500</v>
      </c>
      <c r="Z21" s="47">
        <v>8500</v>
      </c>
      <c r="AA21" s="48">
        <v>8500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68000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114">
        <f t="shared" ca="1" si="8"/>
        <v>68000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15.888000000000002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52">
        <f t="shared" ca="1" si="10"/>
        <v>15.888000000000002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>
        <f t="shared" ca="1" si="11"/>
        <v>4279.9597180261826</v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>
        <f t="shared" ca="1" si="11"/>
        <v>4279.9597180261826</v>
      </c>
      <c r="AZ21" s="37">
        <f t="shared" si="20"/>
        <v>21794.871794871797</v>
      </c>
      <c r="BA21" s="37">
        <f t="shared" si="12"/>
        <v>7048.0928689883913</v>
      </c>
      <c r="BB21" s="37">
        <f t="shared" si="12"/>
        <v>11805.555555555557</v>
      </c>
      <c r="BC21" s="37">
        <f t="shared" si="12"/>
        <v>4279.9597180261835</v>
      </c>
      <c r="BD21" s="37">
        <f t="shared" si="12"/>
        <v>5345.9119496855346</v>
      </c>
      <c r="BE21" s="37">
        <f t="shared" si="12"/>
        <v>16098.48484848485</v>
      </c>
      <c r="BF21" s="37">
        <f t="shared" si="12"/>
        <v>9320.1754385964923</v>
      </c>
      <c r="BG21" s="38">
        <f t="shared" si="28"/>
        <v>0</v>
      </c>
      <c r="BH21" s="38">
        <f t="shared" si="22"/>
        <v>0</v>
      </c>
      <c r="BI21" s="38">
        <f t="shared" si="23"/>
        <v>0</v>
      </c>
      <c r="BJ21" s="38">
        <f t="shared" si="24"/>
        <v>2</v>
      </c>
      <c r="BK21" s="38">
        <f t="shared" si="25"/>
        <v>0</v>
      </c>
      <c r="BL21" s="38">
        <f t="shared" si="26"/>
        <v>0</v>
      </c>
      <c r="BM21" s="38">
        <f t="shared" si="27"/>
        <v>0</v>
      </c>
      <c r="BO21" s="113"/>
    </row>
    <row r="22" spans="2:67">
      <c r="B22" s="3" t="s">
        <v>52</v>
      </c>
      <c r="C22" s="194">
        <v>0.66666666666666663</v>
      </c>
      <c r="D22" s="199">
        <v>0.70833333333333337</v>
      </c>
      <c r="E22" s="181">
        <v>7.0999999999999994E-2</v>
      </c>
      <c r="F22" s="181">
        <v>0.27100000000000002</v>
      </c>
      <c r="G22" s="181">
        <v>7.8E-2</v>
      </c>
      <c r="H22" s="181">
        <v>0.32400000000000001</v>
      </c>
      <c r="I22" s="181">
        <v>0.152</v>
      </c>
      <c r="J22" s="181">
        <v>0.187</v>
      </c>
      <c r="K22" s="181">
        <v>0.184</v>
      </c>
      <c r="L22" s="203">
        <f t="shared" ca="1" si="4"/>
        <v>48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2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191">
        <f t="shared" ca="1" si="6"/>
        <v>8</v>
      </c>
      <c r="U22" s="46">
        <v>8500</v>
      </c>
      <c r="V22" s="47">
        <v>8500</v>
      </c>
      <c r="W22" s="47">
        <v>8500</v>
      </c>
      <c r="X22" s="47">
        <v>8500</v>
      </c>
      <c r="Y22" s="47">
        <v>8500</v>
      </c>
      <c r="Z22" s="47">
        <v>8500</v>
      </c>
      <c r="AA22" s="48">
        <v>8500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68000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114">
        <f t="shared" ca="1" si="8"/>
        <v>68000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15.552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52">
        <f t="shared" ca="1" si="10"/>
        <v>15.552</v>
      </c>
      <c r="AR22" s="49" t="str">
        <f t="shared" ca="1" si="11"/>
        <v/>
      </c>
      <c r="AS22" s="50" t="str">
        <f t="shared" ca="1" si="11"/>
        <v/>
      </c>
      <c r="AT22" s="50" t="str">
        <f t="shared" ca="1" si="11"/>
        <v/>
      </c>
      <c r="AU22" s="50">
        <f t="shared" ca="1" si="11"/>
        <v>4372.4279835390944</v>
      </c>
      <c r="AV22" s="50" t="str">
        <f t="shared" ca="1" si="11"/>
        <v/>
      </c>
      <c r="AW22" s="50" t="str">
        <f t="shared" ca="1" si="11"/>
        <v/>
      </c>
      <c r="AX22" s="51" t="str">
        <f t="shared" ca="1" si="11"/>
        <v/>
      </c>
      <c r="AY22" s="52">
        <f t="shared" ca="1" si="11"/>
        <v>4372.4279835390944</v>
      </c>
      <c r="AZ22" s="37">
        <f t="shared" si="20"/>
        <v>19953.051643192492</v>
      </c>
      <c r="BA22" s="37">
        <f t="shared" si="12"/>
        <v>5227.5522755227548</v>
      </c>
      <c r="BB22" s="37">
        <f t="shared" si="12"/>
        <v>18162.393162393164</v>
      </c>
      <c r="BC22" s="37">
        <f t="shared" si="12"/>
        <v>4372.4279835390944</v>
      </c>
      <c r="BD22" s="37">
        <f t="shared" si="12"/>
        <v>9320.1754385964923</v>
      </c>
      <c r="BE22" s="37">
        <f t="shared" si="12"/>
        <v>7575.757575757576</v>
      </c>
      <c r="BF22" s="37">
        <f t="shared" si="12"/>
        <v>7699.275362318841</v>
      </c>
      <c r="BG22" s="38">
        <f t="shared" si="28"/>
        <v>0</v>
      </c>
      <c r="BH22" s="38">
        <f t="shared" si="22"/>
        <v>0</v>
      </c>
      <c r="BI22" s="38">
        <f t="shared" si="23"/>
        <v>0</v>
      </c>
      <c r="BJ22" s="38">
        <f t="shared" si="24"/>
        <v>2</v>
      </c>
      <c r="BK22" s="38">
        <f t="shared" si="25"/>
        <v>0</v>
      </c>
      <c r="BL22" s="38">
        <f t="shared" si="26"/>
        <v>0</v>
      </c>
      <c r="BM22" s="38">
        <f t="shared" si="27"/>
        <v>0</v>
      </c>
      <c r="BO22" s="113"/>
    </row>
    <row r="23" spans="2:67">
      <c r="B23" s="3" t="s">
        <v>52</v>
      </c>
      <c r="C23" s="194">
        <v>0.70833333333333337</v>
      </c>
      <c r="D23" s="199">
        <v>0.75</v>
      </c>
      <c r="E23" s="181">
        <v>0.155</v>
      </c>
      <c r="F23" s="181">
        <v>0.21099999999999999</v>
      </c>
      <c r="G23" s="181">
        <v>0.20200000000000001</v>
      </c>
      <c r="H23" s="181">
        <v>0.27600000000000002</v>
      </c>
      <c r="I23" s="181">
        <v>0.153</v>
      </c>
      <c r="J23" s="181">
        <v>0.152</v>
      </c>
      <c r="K23" s="181">
        <v>0.15</v>
      </c>
      <c r="L23" s="203">
        <f t="shared" ca="1" si="4"/>
        <v>0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191">
        <f t="shared" ca="1" si="6"/>
        <v>0</v>
      </c>
      <c r="U23" s="46">
        <v>8500</v>
      </c>
      <c r="V23" s="47">
        <v>8500</v>
      </c>
      <c r="W23" s="47">
        <v>8500</v>
      </c>
      <c r="X23" s="47">
        <v>8500</v>
      </c>
      <c r="Y23" s="47">
        <v>8500</v>
      </c>
      <c r="Z23" s="47">
        <v>8500</v>
      </c>
      <c r="AA23" s="48">
        <v>8500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14">
        <f t="shared" ca="1" si="8"/>
        <v>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52">
        <f t="shared" ca="1" si="10"/>
        <v>0</v>
      </c>
      <c r="AR23" s="49" t="str">
        <f t="shared" ca="1" si="11"/>
        <v/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 t="str">
        <f t="shared" ca="1" si="11"/>
        <v/>
      </c>
      <c r="AZ23" s="37">
        <f t="shared" si="20"/>
        <v>9139.7849462365593</v>
      </c>
      <c r="BA23" s="37">
        <f t="shared" si="12"/>
        <v>6714.0600315955771</v>
      </c>
      <c r="BB23" s="37">
        <f t="shared" si="12"/>
        <v>7013.2013201320133</v>
      </c>
      <c r="BC23" s="37">
        <f t="shared" si="12"/>
        <v>5132.8502415458934</v>
      </c>
      <c r="BD23" s="37">
        <f t="shared" si="12"/>
        <v>9259.2592592592591</v>
      </c>
      <c r="BE23" s="37">
        <f t="shared" si="12"/>
        <v>9320.1754385964923</v>
      </c>
      <c r="BF23" s="37">
        <f t="shared" si="12"/>
        <v>9444.4444444444453</v>
      </c>
      <c r="BG23" s="38">
        <f t="shared" si="28"/>
        <v>0</v>
      </c>
      <c r="BH23" s="38">
        <f t="shared" si="22"/>
        <v>0</v>
      </c>
      <c r="BI23" s="38">
        <f t="shared" si="23"/>
        <v>0</v>
      </c>
      <c r="BJ23" s="38">
        <f t="shared" si="24"/>
        <v>0</v>
      </c>
      <c r="BK23" s="38">
        <f t="shared" si="25"/>
        <v>0</v>
      </c>
      <c r="BL23" s="38">
        <f t="shared" si="26"/>
        <v>0</v>
      </c>
      <c r="BM23" s="38">
        <f t="shared" si="27"/>
        <v>0</v>
      </c>
      <c r="BO23" s="113"/>
    </row>
    <row r="24" spans="2:67">
      <c r="B24" s="3" t="s">
        <v>48</v>
      </c>
      <c r="C24" s="194">
        <v>0.75</v>
      </c>
      <c r="D24" s="199">
        <v>0.79166666666666663</v>
      </c>
      <c r="E24" s="181">
        <v>0.36199999999999999</v>
      </c>
      <c r="F24" s="181">
        <v>0.379</v>
      </c>
      <c r="G24" s="181">
        <v>0.221</v>
      </c>
      <c r="H24" s="181">
        <v>0.23</v>
      </c>
      <c r="I24" s="181">
        <v>0.31</v>
      </c>
      <c r="J24" s="181">
        <v>0.25800000000000001</v>
      </c>
      <c r="K24" s="181">
        <v>0.20399999999999999</v>
      </c>
      <c r="L24" s="203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191">
        <f t="shared" ca="1" si="6"/>
        <v>0</v>
      </c>
      <c r="U24" s="46">
        <v>25500</v>
      </c>
      <c r="V24" s="47">
        <v>25500</v>
      </c>
      <c r="W24" s="47">
        <v>25500</v>
      </c>
      <c r="X24" s="47">
        <v>25500</v>
      </c>
      <c r="Y24" s="47">
        <v>25500</v>
      </c>
      <c r="Z24" s="47">
        <v>25500</v>
      </c>
      <c r="AA24" s="48">
        <v>25500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14">
        <f t="shared" ca="1" si="8"/>
        <v>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52">
        <f t="shared" ca="1" si="10"/>
        <v>0</v>
      </c>
      <c r="AR24" s="49" t="str">
        <f t="shared" ca="1" si="11"/>
        <v/>
      </c>
      <c r="AS24" s="50" t="str">
        <f t="shared" ca="1" si="11"/>
        <v/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 t="str">
        <f t="shared" ca="1" si="11"/>
        <v/>
      </c>
      <c r="AZ24" s="37">
        <f t="shared" si="20"/>
        <v>11740.331491712708</v>
      </c>
      <c r="BA24" s="37">
        <f t="shared" si="12"/>
        <v>11213.720316622692</v>
      </c>
      <c r="BB24" s="37">
        <f t="shared" si="12"/>
        <v>19230.76923076923</v>
      </c>
      <c r="BC24" s="37">
        <f t="shared" si="12"/>
        <v>18478.260869565216</v>
      </c>
      <c r="BD24" s="37">
        <f t="shared" si="12"/>
        <v>13709.677419354839</v>
      </c>
      <c r="BE24" s="37">
        <f t="shared" si="12"/>
        <v>16472.868217054263</v>
      </c>
      <c r="BF24" s="37">
        <f t="shared" si="12"/>
        <v>20833.333333333336</v>
      </c>
      <c r="BG24" s="38">
        <f t="shared" si="28"/>
        <v>0</v>
      </c>
      <c r="BH24" s="38">
        <f t="shared" si="22"/>
        <v>0</v>
      </c>
      <c r="BI24" s="38">
        <f t="shared" si="23"/>
        <v>0</v>
      </c>
      <c r="BJ24" s="38">
        <f t="shared" si="24"/>
        <v>0</v>
      </c>
      <c r="BK24" s="38">
        <f t="shared" si="25"/>
        <v>0</v>
      </c>
      <c r="BL24" s="38">
        <f t="shared" si="26"/>
        <v>0</v>
      </c>
      <c r="BM24" s="38">
        <f t="shared" si="27"/>
        <v>0</v>
      </c>
      <c r="BO24" s="113"/>
    </row>
    <row r="25" spans="2:67">
      <c r="B25" s="3" t="s">
        <v>48</v>
      </c>
      <c r="C25" s="194">
        <v>0.79166666666666663</v>
      </c>
      <c r="D25" s="199">
        <v>0.83333333333333337</v>
      </c>
      <c r="E25" s="181">
        <v>0.33600000000000002</v>
      </c>
      <c r="F25" s="181">
        <v>0.28000000000000003</v>
      </c>
      <c r="G25" s="181">
        <v>0.29899999999999999</v>
      </c>
      <c r="H25" s="181">
        <v>0.31900000000000001</v>
      </c>
      <c r="I25" s="181">
        <v>0.373</v>
      </c>
      <c r="J25" s="181">
        <v>0.32200000000000001</v>
      </c>
      <c r="K25" s="181">
        <v>0.32</v>
      </c>
      <c r="L25" s="203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191">
        <f t="shared" ca="1" si="6"/>
        <v>0</v>
      </c>
      <c r="U25" s="46">
        <v>25500</v>
      </c>
      <c r="V25" s="47">
        <v>25500</v>
      </c>
      <c r="W25" s="47">
        <v>25500</v>
      </c>
      <c r="X25" s="47">
        <v>25500</v>
      </c>
      <c r="Y25" s="47">
        <v>25500</v>
      </c>
      <c r="Z25" s="47">
        <v>25500</v>
      </c>
      <c r="AA25" s="48">
        <v>25500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114">
        <f t="shared" ca="1" si="8"/>
        <v>0</v>
      </c>
      <c r="AJ25" s="49">
        <f t="shared" ca="1" si="9"/>
        <v>0</v>
      </c>
      <c r="AK25" s="50">
        <f t="shared" ca="1" si="9"/>
        <v>0</v>
      </c>
      <c r="AL25" s="50">
        <f t="shared" ca="1" si="9"/>
        <v>0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0</v>
      </c>
      <c r="AQ25" s="52">
        <f t="shared" ca="1" si="10"/>
        <v>0</v>
      </c>
      <c r="AR25" s="49" t="str">
        <f t="shared" ca="1" si="11"/>
        <v/>
      </c>
      <c r="AS25" s="50" t="str">
        <f t="shared" ca="1" si="11"/>
        <v/>
      </c>
      <c r="AT25" s="50" t="str">
        <f t="shared" ca="1" si="11"/>
        <v/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 t="str">
        <f t="shared" ca="1" si="11"/>
        <v/>
      </c>
      <c r="AY25" s="52" t="str">
        <f t="shared" ca="1" si="11"/>
        <v/>
      </c>
      <c r="AZ25" s="37">
        <f t="shared" si="20"/>
        <v>12648.809523809523</v>
      </c>
      <c r="BA25" s="37">
        <f t="shared" si="12"/>
        <v>15178.571428571428</v>
      </c>
      <c r="BB25" s="37">
        <f t="shared" si="12"/>
        <v>14214.046822742475</v>
      </c>
      <c r="BC25" s="37">
        <f t="shared" si="12"/>
        <v>13322.884012539185</v>
      </c>
      <c r="BD25" s="37">
        <f t="shared" si="12"/>
        <v>11394.101876675602</v>
      </c>
      <c r="BE25" s="37">
        <f t="shared" si="12"/>
        <v>13198.757763975154</v>
      </c>
      <c r="BF25" s="37">
        <f t="shared" si="12"/>
        <v>13281.25</v>
      </c>
      <c r="BG25" s="38">
        <f t="shared" si="28"/>
        <v>0</v>
      </c>
      <c r="BH25" s="38">
        <f t="shared" si="22"/>
        <v>0</v>
      </c>
      <c r="BI25" s="38">
        <f t="shared" si="23"/>
        <v>0</v>
      </c>
      <c r="BJ25" s="38">
        <f t="shared" si="24"/>
        <v>0</v>
      </c>
      <c r="BK25" s="38">
        <f t="shared" si="25"/>
        <v>0</v>
      </c>
      <c r="BL25" s="38">
        <f t="shared" si="26"/>
        <v>0</v>
      </c>
      <c r="BM25" s="38">
        <f t="shared" si="27"/>
        <v>0</v>
      </c>
      <c r="BO25" s="113"/>
    </row>
    <row r="26" spans="2:67">
      <c r="B26" s="214" t="s">
        <v>47</v>
      </c>
      <c r="C26" s="215">
        <v>0.83333333333333337</v>
      </c>
      <c r="D26" s="216">
        <v>0.875</v>
      </c>
      <c r="E26" s="181">
        <v>0.76700000000000002</v>
      </c>
      <c r="F26" s="181">
        <v>0.47499999999999998</v>
      </c>
      <c r="G26" s="181">
        <v>0.67500000000000004</v>
      </c>
      <c r="H26" s="181">
        <v>0.94299999999999995</v>
      </c>
      <c r="I26" s="181">
        <v>0.78200000000000003</v>
      </c>
      <c r="J26" s="181">
        <v>0.90300000000000002</v>
      </c>
      <c r="K26" s="181">
        <v>0.35099999999999998</v>
      </c>
      <c r="L26" s="217">
        <f t="shared" ca="1" si="4"/>
        <v>216</v>
      </c>
      <c r="M26" s="218">
        <f t="shared" si="5"/>
        <v>0</v>
      </c>
      <c r="N26" s="219">
        <f t="shared" si="5"/>
        <v>0</v>
      </c>
      <c r="O26" s="219">
        <f t="shared" si="5"/>
        <v>0</v>
      </c>
      <c r="P26" s="219">
        <f t="shared" si="5"/>
        <v>4</v>
      </c>
      <c r="Q26" s="219">
        <f t="shared" si="5"/>
        <v>0</v>
      </c>
      <c r="R26" s="219">
        <f t="shared" si="5"/>
        <v>4</v>
      </c>
      <c r="S26" s="220">
        <f t="shared" si="5"/>
        <v>0</v>
      </c>
      <c r="T26" s="221">
        <f t="shared" ca="1" si="6"/>
        <v>36</v>
      </c>
      <c r="U26" s="222">
        <v>51000</v>
      </c>
      <c r="V26" s="223">
        <v>51000</v>
      </c>
      <c r="W26" s="223">
        <v>51000</v>
      </c>
      <c r="X26" s="223">
        <v>51000</v>
      </c>
      <c r="Y26" s="223">
        <v>51000</v>
      </c>
      <c r="Z26" s="223">
        <v>51000</v>
      </c>
      <c r="AA26" s="147">
        <v>51000</v>
      </c>
      <c r="AB26" s="222">
        <f t="shared" ca="1" si="7"/>
        <v>0</v>
      </c>
      <c r="AC26" s="223">
        <f t="shared" ca="1" si="7"/>
        <v>0</v>
      </c>
      <c r="AD26" s="223">
        <f t="shared" ca="1" si="7"/>
        <v>0</v>
      </c>
      <c r="AE26" s="223">
        <f t="shared" ca="1" si="7"/>
        <v>816000</v>
      </c>
      <c r="AF26" s="223">
        <f t="shared" ca="1" si="7"/>
        <v>0</v>
      </c>
      <c r="AG26" s="223">
        <f t="shared" ca="1" si="7"/>
        <v>1020000</v>
      </c>
      <c r="AH26" s="147">
        <f t="shared" ca="1" si="7"/>
        <v>0</v>
      </c>
      <c r="AI26" s="224">
        <f t="shared" ca="1" si="8"/>
        <v>1836000</v>
      </c>
      <c r="AJ26" s="222">
        <f t="shared" ca="1" si="9"/>
        <v>0</v>
      </c>
      <c r="AK26" s="223">
        <f t="shared" ca="1" si="9"/>
        <v>0</v>
      </c>
      <c r="AL26" s="223">
        <f t="shared" ca="1" si="9"/>
        <v>0</v>
      </c>
      <c r="AM26" s="223">
        <f t="shared" ca="1" si="9"/>
        <v>90.527999999999992</v>
      </c>
      <c r="AN26" s="223">
        <f t="shared" ca="1" si="9"/>
        <v>0</v>
      </c>
      <c r="AO26" s="223">
        <f t="shared" ca="1" si="9"/>
        <v>108.36</v>
      </c>
      <c r="AP26" s="147">
        <f t="shared" ca="1" si="9"/>
        <v>0</v>
      </c>
      <c r="AQ26" s="225">
        <f t="shared" ca="1" si="10"/>
        <v>198.88799999999998</v>
      </c>
      <c r="AR26" s="222" t="str">
        <f t="shared" ca="1" si="11"/>
        <v/>
      </c>
      <c r="AS26" s="223" t="str">
        <f t="shared" ca="1" si="11"/>
        <v/>
      </c>
      <c r="AT26" s="223" t="str">
        <f t="shared" ca="1" si="11"/>
        <v/>
      </c>
      <c r="AU26" s="223">
        <f t="shared" ca="1" si="11"/>
        <v>9013.785790031814</v>
      </c>
      <c r="AV26" s="223" t="str">
        <f t="shared" ca="1" si="11"/>
        <v/>
      </c>
      <c r="AW26" s="223">
        <f t="shared" ca="1" si="11"/>
        <v>9413.067552602437</v>
      </c>
      <c r="AX26" s="147" t="str">
        <f t="shared" ca="1" si="11"/>
        <v/>
      </c>
      <c r="AY26" s="225">
        <f t="shared" ca="1" si="11"/>
        <v>9231.3261735247997</v>
      </c>
      <c r="AZ26" s="226">
        <f t="shared" si="20"/>
        <v>11082.138200782269</v>
      </c>
      <c r="BA26" s="226">
        <f t="shared" si="12"/>
        <v>17894.736842105263</v>
      </c>
      <c r="BB26" s="226">
        <f t="shared" si="12"/>
        <v>12592.592592592591</v>
      </c>
      <c r="BC26" s="226">
        <f t="shared" si="12"/>
        <v>9013.785790031814</v>
      </c>
      <c r="BD26" s="226">
        <f t="shared" si="12"/>
        <v>10869.565217391304</v>
      </c>
      <c r="BE26" s="226">
        <f t="shared" si="12"/>
        <v>9413.0675526024352</v>
      </c>
      <c r="BF26" s="226">
        <f t="shared" si="12"/>
        <v>24216.52421652422</v>
      </c>
      <c r="BG26" s="189">
        <f>VLOOKUP(AZ26,$BR$1:$BS$3,2,TRUE)</f>
        <v>0</v>
      </c>
      <c r="BH26" s="189">
        <f t="shared" ref="BH26:BH28" si="29">VLOOKUP(BA26,$BR$1:$BS$3,2,TRUE)</f>
        <v>0</v>
      </c>
      <c r="BI26" s="189">
        <f t="shared" ref="BI26:BI28" si="30">VLOOKUP(BB26,$BR$1:$BS$3,2,TRUE)</f>
        <v>0</v>
      </c>
      <c r="BJ26" s="189">
        <f t="shared" ref="BJ26:BJ28" si="31">VLOOKUP(BC26,$BR$1:$BS$3,2,TRUE)</f>
        <v>4</v>
      </c>
      <c r="BK26" s="189">
        <f t="shared" ref="BK26:BK28" si="32">VLOOKUP(BD26,$BR$1:$BS$3,2,TRUE)</f>
        <v>0</v>
      </c>
      <c r="BL26" s="189">
        <f t="shared" ref="BL26:BL28" si="33">VLOOKUP(BE26,$BR$1:$BS$3,2,TRUE)</f>
        <v>4</v>
      </c>
      <c r="BM26" s="189">
        <f t="shared" ref="BM26:BM28" si="34">VLOOKUP(BF26,$BR$1:$BS$3,2,TRUE)</f>
        <v>0</v>
      </c>
      <c r="BO26" s="113"/>
    </row>
    <row r="27" spans="2:67">
      <c r="B27" s="214" t="s">
        <v>47</v>
      </c>
      <c r="C27" s="215">
        <v>0.875</v>
      </c>
      <c r="D27" s="216">
        <v>0.91666666666666663</v>
      </c>
      <c r="E27" s="181">
        <v>0.82799999999999996</v>
      </c>
      <c r="F27" s="181">
        <v>0.498</v>
      </c>
      <c r="G27" s="181">
        <v>0.59499999999999997</v>
      </c>
      <c r="H27" s="181">
        <v>0.81899999999999995</v>
      </c>
      <c r="I27" s="181">
        <v>0.86499999999999999</v>
      </c>
      <c r="J27" s="181">
        <v>0.48599999999999999</v>
      </c>
      <c r="K27" s="181">
        <v>0.52900000000000003</v>
      </c>
      <c r="L27" s="217">
        <f t="shared" ca="1" si="4"/>
        <v>96</v>
      </c>
      <c r="M27" s="218">
        <f t="shared" si="5"/>
        <v>0</v>
      </c>
      <c r="N27" s="219">
        <f t="shared" si="5"/>
        <v>0</v>
      </c>
      <c r="O27" s="219">
        <f t="shared" si="5"/>
        <v>0</v>
      </c>
      <c r="P27" s="219">
        <f t="shared" si="5"/>
        <v>0</v>
      </c>
      <c r="Q27" s="219">
        <f t="shared" si="5"/>
        <v>4</v>
      </c>
      <c r="R27" s="219">
        <f t="shared" si="5"/>
        <v>0</v>
      </c>
      <c r="S27" s="220">
        <f t="shared" si="5"/>
        <v>0</v>
      </c>
      <c r="T27" s="221">
        <f t="shared" ca="1" si="6"/>
        <v>16</v>
      </c>
      <c r="U27" s="222">
        <v>51000</v>
      </c>
      <c r="V27" s="223">
        <v>51000</v>
      </c>
      <c r="W27" s="223">
        <v>51000</v>
      </c>
      <c r="X27" s="223">
        <v>51000</v>
      </c>
      <c r="Y27" s="223">
        <v>51000</v>
      </c>
      <c r="Z27" s="223">
        <v>51000</v>
      </c>
      <c r="AA27" s="147">
        <v>51000</v>
      </c>
      <c r="AB27" s="222">
        <f t="shared" ca="1" si="7"/>
        <v>0</v>
      </c>
      <c r="AC27" s="223">
        <f t="shared" ca="1" si="7"/>
        <v>0</v>
      </c>
      <c r="AD27" s="223">
        <f t="shared" ca="1" si="7"/>
        <v>0</v>
      </c>
      <c r="AE27" s="223">
        <f t="shared" ca="1" si="7"/>
        <v>0</v>
      </c>
      <c r="AF27" s="223">
        <f t="shared" ca="1" si="7"/>
        <v>816000</v>
      </c>
      <c r="AG27" s="223">
        <f t="shared" ca="1" si="7"/>
        <v>0</v>
      </c>
      <c r="AH27" s="147">
        <f t="shared" ca="1" si="7"/>
        <v>0</v>
      </c>
      <c r="AI27" s="224">
        <f t="shared" ca="1" si="8"/>
        <v>816000</v>
      </c>
      <c r="AJ27" s="222">
        <f t="shared" ca="1" si="9"/>
        <v>0</v>
      </c>
      <c r="AK27" s="223">
        <f t="shared" ca="1" si="9"/>
        <v>0</v>
      </c>
      <c r="AL27" s="223">
        <f t="shared" ca="1" si="9"/>
        <v>0</v>
      </c>
      <c r="AM27" s="223">
        <f t="shared" ca="1" si="9"/>
        <v>0</v>
      </c>
      <c r="AN27" s="223">
        <f t="shared" ca="1" si="9"/>
        <v>83.039999999999992</v>
      </c>
      <c r="AO27" s="223">
        <f t="shared" ca="1" si="9"/>
        <v>0</v>
      </c>
      <c r="AP27" s="147">
        <f t="shared" ca="1" si="9"/>
        <v>0</v>
      </c>
      <c r="AQ27" s="225">
        <f t="shared" ca="1" si="10"/>
        <v>83.039999999999992</v>
      </c>
      <c r="AR27" s="222" t="str">
        <f t="shared" ca="1" si="11"/>
        <v/>
      </c>
      <c r="AS27" s="223" t="str">
        <f t="shared" ca="1" si="11"/>
        <v/>
      </c>
      <c r="AT27" s="223" t="str">
        <f t="shared" ca="1" si="11"/>
        <v/>
      </c>
      <c r="AU27" s="223" t="str">
        <f t="shared" ca="1" si="11"/>
        <v/>
      </c>
      <c r="AV27" s="223">
        <f t="shared" ca="1" si="11"/>
        <v>9826.5895953757226</v>
      </c>
      <c r="AW27" s="223" t="str">
        <f t="shared" ca="1" si="11"/>
        <v/>
      </c>
      <c r="AX27" s="147" t="str">
        <f t="shared" ca="1" si="11"/>
        <v/>
      </c>
      <c r="AY27" s="225">
        <f t="shared" ca="1" si="11"/>
        <v>9826.5895953757226</v>
      </c>
      <c r="AZ27" s="226">
        <f t="shared" si="20"/>
        <v>10265.700483091789</v>
      </c>
      <c r="BA27" s="226">
        <f t="shared" si="12"/>
        <v>17068.273092369476</v>
      </c>
      <c r="BB27" s="226">
        <f t="shared" si="12"/>
        <v>14285.714285714286</v>
      </c>
      <c r="BC27" s="226">
        <f t="shared" si="12"/>
        <v>10378.510378510378</v>
      </c>
      <c r="BD27" s="226">
        <f t="shared" si="12"/>
        <v>9826.5895953757226</v>
      </c>
      <c r="BE27" s="226">
        <f t="shared" si="12"/>
        <v>17489.711934156378</v>
      </c>
      <c r="BF27" s="226">
        <f t="shared" si="12"/>
        <v>16068.05293005671</v>
      </c>
      <c r="BG27" s="189">
        <f t="shared" ref="BG27:BG28" si="35">VLOOKUP(AZ27,$BR$1:$BS$3,2,TRUE)</f>
        <v>0</v>
      </c>
      <c r="BH27" s="189">
        <f t="shared" si="29"/>
        <v>0</v>
      </c>
      <c r="BI27" s="189">
        <f t="shared" si="30"/>
        <v>0</v>
      </c>
      <c r="BJ27" s="189">
        <f t="shared" si="31"/>
        <v>0</v>
      </c>
      <c r="BK27" s="189">
        <f t="shared" si="32"/>
        <v>4</v>
      </c>
      <c r="BL27" s="189">
        <f t="shared" si="33"/>
        <v>0</v>
      </c>
      <c r="BM27" s="189">
        <f t="shared" si="34"/>
        <v>0</v>
      </c>
      <c r="BO27" s="113"/>
    </row>
    <row r="28" spans="2:67">
      <c r="B28" s="214" t="s">
        <v>47</v>
      </c>
      <c r="C28" s="215">
        <v>0.91666666666666663</v>
      </c>
      <c r="D28" s="216">
        <v>0.95833333333333337</v>
      </c>
      <c r="E28" s="181">
        <v>0.88800000000000001</v>
      </c>
      <c r="F28" s="181">
        <v>0.45600000000000002</v>
      </c>
      <c r="G28" s="181">
        <v>0.59599999999999997</v>
      </c>
      <c r="H28" s="181">
        <v>0.83199999999999996</v>
      </c>
      <c r="I28" s="181">
        <v>0.75800000000000001</v>
      </c>
      <c r="J28" s="181">
        <v>0.51200000000000001</v>
      </c>
      <c r="K28" s="181">
        <v>0.53700000000000003</v>
      </c>
      <c r="L28" s="217">
        <f t="shared" ca="1" si="4"/>
        <v>1392</v>
      </c>
      <c r="M28" s="218">
        <f t="shared" si="5"/>
        <v>8</v>
      </c>
      <c r="N28" s="219">
        <f t="shared" si="5"/>
        <v>4</v>
      </c>
      <c r="O28" s="219">
        <f t="shared" si="5"/>
        <v>8</v>
      </c>
      <c r="P28" s="219">
        <f t="shared" si="5"/>
        <v>8</v>
      </c>
      <c r="Q28" s="219">
        <f t="shared" si="5"/>
        <v>8</v>
      </c>
      <c r="R28" s="219">
        <f t="shared" si="5"/>
        <v>8</v>
      </c>
      <c r="S28" s="220">
        <f t="shared" si="5"/>
        <v>8</v>
      </c>
      <c r="T28" s="221">
        <f t="shared" ca="1" si="6"/>
        <v>232</v>
      </c>
      <c r="U28" s="222">
        <v>27200</v>
      </c>
      <c r="V28" s="223">
        <v>27200</v>
      </c>
      <c r="W28" s="223">
        <v>27200</v>
      </c>
      <c r="X28" s="223">
        <v>27200</v>
      </c>
      <c r="Y28" s="223">
        <v>27200</v>
      </c>
      <c r="Z28" s="223">
        <v>27200</v>
      </c>
      <c r="AA28" s="147">
        <v>27200</v>
      </c>
      <c r="AB28" s="222">
        <f t="shared" ca="1" si="7"/>
        <v>1088000</v>
      </c>
      <c r="AC28" s="223">
        <f t="shared" ca="1" si="7"/>
        <v>435200</v>
      </c>
      <c r="AD28" s="223">
        <f t="shared" ca="1" si="7"/>
        <v>870400</v>
      </c>
      <c r="AE28" s="223">
        <f t="shared" ca="1" si="7"/>
        <v>870400</v>
      </c>
      <c r="AF28" s="223">
        <f t="shared" ca="1" si="7"/>
        <v>870400</v>
      </c>
      <c r="AG28" s="223">
        <f t="shared" ca="1" si="7"/>
        <v>1088000</v>
      </c>
      <c r="AH28" s="147">
        <f t="shared" ca="1" si="7"/>
        <v>1088000</v>
      </c>
      <c r="AI28" s="224">
        <f t="shared" ca="1" si="8"/>
        <v>6310400</v>
      </c>
      <c r="AJ28" s="222">
        <f t="shared" ca="1" si="9"/>
        <v>213.12</v>
      </c>
      <c r="AK28" s="223">
        <f t="shared" ca="1" si="9"/>
        <v>43.776000000000003</v>
      </c>
      <c r="AL28" s="223">
        <f t="shared" ca="1" si="9"/>
        <v>114.43199999999999</v>
      </c>
      <c r="AM28" s="223">
        <f t="shared" ca="1" si="9"/>
        <v>159.744</v>
      </c>
      <c r="AN28" s="223">
        <f t="shared" ca="1" si="9"/>
        <v>145.536</v>
      </c>
      <c r="AO28" s="223">
        <f t="shared" ca="1" si="9"/>
        <v>122.88</v>
      </c>
      <c r="AP28" s="147">
        <f t="shared" ca="1" si="9"/>
        <v>128.88</v>
      </c>
      <c r="AQ28" s="225">
        <f t="shared" ca="1" si="10"/>
        <v>928.36799999999994</v>
      </c>
      <c r="AR28" s="222">
        <f t="shared" ca="1" si="11"/>
        <v>5105.1051051051054</v>
      </c>
      <c r="AS28" s="223">
        <f t="shared" ca="1" si="11"/>
        <v>9941.520467836257</v>
      </c>
      <c r="AT28" s="223">
        <f t="shared" ca="1" si="11"/>
        <v>7606.2639821029088</v>
      </c>
      <c r="AU28" s="223">
        <f t="shared" ca="1" si="11"/>
        <v>5448.7179487179483</v>
      </c>
      <c r="AV28" s="223">
        <f t="shared" ca="1" si="11"/>
        <v>5980.6508355321021</v>
      </c>
      <c r="AW28" s="223">
        <f t="shared" ca="1" si="11"/>
        <v>8854.1666666666679</v>
      </c>
      <c r="AX28" s="147">
        <f t="shared" ca="1" si="11"/>
        <v>8441.961514587214</v>
      </c>
      <c r="AY28" s="225">
        <f t="shared" ca="1" si="11"/>
        <v>6797.3045171742242</v>
      </c>
      <c r="AZ28" s="226">
        <f t="shared" si="20"/>
        <v>5105.1051051051045</v>
      </c>
      <c r="BA28" s="226">
        <f t="shared" si="12"/>
        <v>9941.520467836257</v>
      </c>
      <c r="BB28" s="226">
        <f t="shared" si="12"/>
        <v>7606.2639821029079</v>
      </c>
      <c r="BC28" s="226">
        <f t="shared" si="12"/>
        <v>5448.7179487179483</v>
      </c>
      <c r="BD28" s="226">
        <f t="shared" si="12"/>
        <v>5980.6508355321012</v>
      </c>
      <c r="BE28" s="226">
        <f t="shared" si="12"/>
        <v>8854.1666666666661</v>
      </c>
      <c r="BF28" s="226">
        <f t="shared" si="12"/>
        <v>8441.9615145872122</v>
      </c>
      <c r="BG28" s="189">
        <f t="shared" si="35"/>
        <v>8</v>
      </c>
      <c r="BH28" s="189">
        <f t="shared" si="29"/>
        <v>4</v>
      </c>
      <c r="BI28" s="189">
        <f t="shared" si="30"/>
        <v>8</v>
      </c>
      <c r="BJ28" s="189">
        <f t="shared" si="31"/>
        <v>8</v>
      </c>
      <c r="BK28" s="189">
        <f t="shared" si="32"/>
        <v>8</v>
      </c>
      <c r="BL28" s="189">
        <f t="shared" si="33"/>
        <v>8</v>
      </c>
      <c r="BM28" s="189">
        <f t="shared" si="34"/>
        <v>8</v>
      </c>
      <c r="BO28" s="113"/>
    </row>
    <row r="29" spans="2:67" ht="15" thickBot="1">
      <c r="B29" s="3" t="s">
        <v>49</v>
      </c>
      <c r="C29" s="195">
        <v>0.95833333333333337</v>
      </c>
      <c r="D29" s="200">
        <v>0</v>
      </c>
      <c r="E29" s="181">
        <v>0.47499999999999998</v>
      </c>
      <c r="F29" s="181">
        <v>0.28100000000000003</v>
      </c>
      <c r="G29" s="181">
        <v>0.40300000000000002</v>
      </c>
      <c r="H29" s="181">
        <v>0.79500000000000004</v>
      </c>
      <c r="I29" s="181">
        <v>0.80300000000000005</v>
      </c>
      <c r="J29" s="181">
        <v>0.30499999999999999</v>
      </c>
      <c r="K29" s="181">
        <v>0.26600000000000001</v>
      </c>
      <c r="L29" s="204">
        <f t="shared" ca="1" si="4"/>
        <v>444</v>
      </c>
      <c r="M29" s="57">
        <f t="shared" si="5"/>
        <v>2</v>
      </c>
      <c r="N29" s="58">
        <f t="shared" si="5"/>
        <v>0</v>
      </c>
      <c r="O29" s="58">
        <f t="shared" si="5"/>
        <v>0</v>
      </c>
      <c r="P29" s="58">
        <f t="shared" si="5"/>
        <v>8</v>
      </c>
      <c r="Q29" s="58">
        <f t="shared" si="5"/>
        <v>8</v>
      </c>
      <c r="R29" s="58">
        <f t="shared" si="5"/>
        <v>0</v>
      </c>
      <c r="S29" s="59">
        <f t="shared" si="5"/>
        <v>0</v>
      </c>
      <c r="T29" s="192">
        <f t="shared" ca="1" si="6"/>
        <v>74</v>
      </c>
      <c r="U29" s="61">
        <v>12750</v>
      </c>
      <c r="V29" s="62">
        <v>12750</v>
      </c>
      <c r="W29" s="62">
        <v>12750</v>
      </c>
      <c r="X29" s="62">
        <v>12750</v>
      </c>
      <c r="Y29" s="62">
        <v>12750</v>
      </c>
      <c r="Z29" s="62">
        <v>12750</v>
      </c>
      <c r="AA29" s="63">
        <v>12750</v>
      </c>
      <c r="AB29" s="64">
        <f t="shared" ca="1" si="7"/>
        <v>127500</v>
      </c>
      <c r="AC29" s="65">
        <f t="shared" ca="1" si="7"/>
        <v>0</v>
      </c>
      <c r="AD29" s="65">
        <f t="shared" ca="1" si="7"/>
        <v>0</v>
      </c>
      <c r="AE29" s="65">
        <f t="shared" ca="1" si="7"/>
        <v>408000</v>
      </c>
      <c r="AF29" s="65">
        <f t="shared" ca="1" si="7"/>
        <v>408000</v>
      </c>
      <c r="AG29" s="65">
        <f t="shared" ca="1" si="7"/>
        <v>0</v>
      </c>
      <c r="AH29" s="66">
        <f t="shared" ca="1" si="7"/>
        <v>0</v>
      </c>
      <c r="AI29" s="115">
        <f t="shared" ca="1" si="8"/>
        <v>943500</v>
      </c>
      <c r="AJ29" s="64">
        <f t="shared" ca="1" si="9"/>
        <v>28.5</v>
      </c>
      <c r="AK29" s="65">
        <f t="shared" ca="1" si="9"/>
        <v>0</v>
      </c>
      <c r="AL29" s="65">
        <f t="shared" ca="1" si="9"/>
        <v>0</v>
      </c>
      <c r="AM29" s="65">
        <f t="shared" ca="1" si="9"/>
        <v>152.64000000000001</v>
      </c>
      <c r="AN29" s="65">
        <f t="shared" ca="1" si="9"/>
        <v>154.17600000000002</v>
      </c>
      <c r="AO29" s="65">
        <f t="shared" ca="1" si="9"/>
        <v>0</v>
      </c>
      <c r="AP29" s="66">
        <f t="shared" ca="1" si="9"/>
        <v>0</v>
      </c>
      <c r="AQ29" s="67">
        <f t="shared" ca="1" si="10"/>
        <v>335.31600000000003</v>
      </c>
      <c r="AR29" s="64">
        <f t="shared" ca="1" si="11"/>
        <v>4473.6842105263158</v>
      </c>
      <c r="AS29" s="65" t="str">
        <f t="shared" ca="1" si="11"/>
        <v/>
      </c>
      <c r="AT29" s="65" t="str">
        <f t="shared" ca="1" si="11"/>
        <v/>
      </c>
      <c r="AU29" s="65">
        <f t="shared" ca="1" si="11"/>
        <v>2672.9559748427669</v>
      </c>
      <c r="AV29" s="65">
        <f t="shared" ca="1" si="11"/>
        <v>2646.3262764632623</v>
      </c>
      <c r="AW29" s="65" t="str">
        <f t="shared" ca="1" si="11"/>
        <v/>
      </c>
      <c r="AX29" s="66" t="str">
        <f t="shared" ca="1" si="11"/>
        <v/>
      </c>
      <c r="AY29" s="67">
        <f t="shared" ca="1" si="11"/>
        <v>2813.7637333142466</v>
      </c>
      <c r="AZ29" s="37">
        <f t="shared" si="20"/>
        <v>4473.6842105263158</v>
      </c>
      <c r="BA29" s="37">
        <f t="shared" si="12"/>
        <v>7562.2775800711734</v>
      </c>
      <c r="BB29" s="37">
        <f t="shared" si="12"/>
        <v>5272.9528535980144</v>
      </c>
      <c r="BC29" s="37">
        <f t="shared" si="12"/>
        <v>2672.9559748427673</v>
      </c>
      <c r="BD29" s="37">
        <f t="shared" si="12"/>
        <v>2646.3262764632627</v>
      </c>
      <c r="BE29" s="37">
        <f t="shared" si="12"/>
        <v>6967.2131147540986</v>
      </c>
      <c r="BF29" s="37">
        <f t="shared" si="12"/>
        <v>7988.7218045112777</v>
      </c>
      <c r="BG29" s="38">
        <f t="shared" si="21"/>
        <v>2</v>
      </c>
      <c r="BH29" s="38">
        <f t="shared" ref="BH29" si="36">VLOOKUP(BA29,$BO$1:$BP$3,2,TRUE)</f>
        <v>0</v>
      </c>
      <c r="BI29" s="38">
        <f t="shared" ref="BI29" si="37">VLOOKUP(BB29,$BO$1:$BP$3,2,TRUE)</f>
        <v>0</v>
      </c>
      <c r="BJ29" s="38">
        <f t="shared" ref="BJ29" si="38">VLOOKUP(BC29,$BO$1:$BP$3,2,TRUE)</f>
        <v>8</v>
      </c>
      <c r="BK29" s="38">
        <f t="shared" ref="BK29" si="39">VLOOKUP(BD29,$BO$1:$BP$3,2,TRUE)</f>
        <v>8</v>
      </c>
      <c r="BL29" s="38">
        <f t="shared" ref="BL29" si="40">VLOOKUP(BE29,$BO$1:$BP$3,2,TRUE)</f>
        <v>0</v>
      </c>
      <c r="BM29" s="38">
        <f t="shared" ref="BM29" si="41">VLOOKUP(BF29,$BO$1:$BP$3,2,TRUE)</f>
        <v>0</v>
      </c>
      <c r="BO29" s="113"/>
    </row>
    <row r="30" spans="2:67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42">SUM(M6:M29)</f>
        <v>12</v>
      </c>
      <c r="N30" s="70">
        <f t="shared" si="42"/>
        <v>4</v>
      </c>
      <c r="O30" s="70">
        <f t="shared" si="42"/>
        <v>14</v>
      </c>
      <c r="P30" s="70">
        <f t="shared" si="42"/>
        <v>80</v>
      </c>
      <c r="Q30" s="70">
        <f t="shared" si="42"/>
        <v>76</v>
      </c>
      <c r="R30" s="70">
        <f t="shared" si="42"/>
        <v>28</v>
      </c>
      <c r="S30" s="70">
        <f t="shared" si="42"/>
        <v>58</v>
      </c>
      <c r="T30" s="71">
        <f t="shared" ca="1" si="42"/>
        <v>1186</v>
      </c>
      <c r="U30" s="68"/>
      <c r="V30" s="68"/>
      <c r="W30" s="68"/>
      <c r="X30" s="68"/>
      <c r="Y30" s="68"/>
      <c r="Z30" s="68"/>
      <c r="AA30" s="68"/>
      <c r="AB30" s="70">
        <f t="shared" ref="AB30:AQ30" ca="1" si="43">SUM(AB6:AB29)</f>
        <v>1283500</v>
      </c>
      <c r="AC30" s="70">
        <f t="shared" ca="1" si="43"/>
        <v>435200</v>
      </c>
      <c r="AD30" s="70">
        <f t="shared" ca="1" si="43"/>
        <v>1183200</v>
      </c>
      <c r="AE30" s="70">
        <f t="shared" ca="1" si="43"/>
        <v>4950400</v>
      </c>
      <c r="AF30" s="70">
        <f t="shared" ca="1" si="43"/>
        <v>4814400</v>
      </c>
      <c r="AG30" s="70">
        <f t="shared" ca="1" si="43"/>
        <v>2788000</v>
      </c>
      <c r="AH30" s="70">
        <f t="shared" ca="1" si="43"/>
        <v>4029000</v>
      </c>
      <c r="AI30" s="71">
        <f t="shared" ca="1" si="43"/>
        <v>19483700</v>
      </c>
      <c r="AJ30" s="70">
        <f t="shared" ca="1" si="43"/>
        <v>256.02</v>
      </c>
      <c r="AK30" s="70">
        <f t="shared" ca="1" si="43"/>
        <v>43.776000000000003</v>
      </c>
      <c r="AL30" s="70">
        <f t="shared" ca="1" si="43"/>
        <v>185.56799999999998</v>
      </c>
      <c r="AM30" s="70">
        <f t="shared" ca="1" si="43"/>
        <v>1252.8480000000002</v>
      </c>
      <c r="AN30" s="70">
        <f t="shared" ca="1" si="43"/>
        <v>1460.0639999999999</v>
      </c>
      <c r="AO30" s="70">
        <f t="shared" ca="1" si="43"/>
        <v>418.2</v>
      </c>
      <c r="AP30" s="70">
        <f t="shared" ca="1" si="43"/>
        <v>1078.6199999999999</v>
      </c>
      <c r="AQ30" s="71">
        <f t="shared" ca="1" si="43"/>
        <v>4695.0960000000005</v>
      </c>
      <c r="AR30" s="70">
        <f t="shared" ref="AR30:AY30" ca="1" si="44">AB30/AJ30</f>
        <v>5013.2802124833997</v>
      </c>
      <c r="AS30" s="70">
        <f t="shared" ca="1" si="44"/>
        <v>9941.520467836257</v>
      </c>
      <c r="AT30" s="70">
        <f t="shared" ca="1" si="44"/>
        <v>6376.0993274702541</v>
      </c>
      <c r="AU30" s="70">
        <f t="shared" ca="1" si="44"/>
        <v>3951.317318621253</v>
      </c>
      <c r="AV30" s="70">
        <f t="shared" ca="1" si="44"/>
        <v>3297.389703465054</v>
      </c>
      <c r="AW30" s="70">
        <f t="shared" ca="1" si="44"/>
        <v>6666.666666666667</v>
      </c>
      <c r="AX30" s="70">
        <f t="shared" ca="1" si="44"/>
        <v>3735.3284752739614</v>
      </c>
      <c r="AY30" s="72">
        <f t="shared" ca="1" si="44"/>
        <v>4149.7980020003843</v>
      </c>
      <c r="AZ30" s="73"/>
      <c r="BA30" s="73"/>
      <c r="BB30" s="73"/>
      <c r="BC30" s="73"/>
      <c r="BD30" s="73"/>
      <c r="BE30" s="73"/>
      <c r="BF30" s="73"/>
    </row>
    <row r="31" spans="2:67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7" ht="15" thickBot="1">
      <c r="B32" s="76" t="s">
        <v>26</v>
      </c>
      <c r="C32" s="99">
        <v>18000000</v>
      </c>
      <c r="D32" s="78"/>
      <c r="E32" s="68"/>
      <c r="F32" s="68"/>
      <c r="G32" s="68"/>
      <c r="H32" s="69"/>
      <c r="I32" s="69"/>
      <c r="J32" s="69"/>
      <c r="O32" s="77"/>
      <c r="P32" s="77"/>
      <c r="Q32" s="116"/>
      <c r="R32" s="77"/>
      <c r="S32" s="77"/>
      <c r="T32" s="77"/>
      <c r="U32" s="68"/>
      <c r="V32" s="68"/>
      <c r="W32" s="68"/>
      <c r="X32" s="274"/>
      <c r="Y32" s="274"/>
      <c r="Z32" s="274"/>
      <c r="AA32" s="274"/>
      <c r="AB32" s="274"/>
      <c r="AC32" s="274"/>
      <c r="AD32" s="274"/>
      <c r="AE32" s="274"/>
      <c r="AF32" s="274"/>
      <c r="AG32" s="274"/>
      <c r="AH32" s="68"/>
      <c r="AI32" s="126"/>
      <c r="AJ32" s="68"/>
      <c r="AK32" s="68"/>
      <c r="AL32" s="68"/>
      <c r="AM32" s="68"/>
      <c r="AN32" s="68"/>
      <c r="AO32" s="68"/>
      <c r="AP32" s="68"/>
      <c r="AQ32" s="80">
        <f ca="1">SUM(AQ26:AQ28)</f>
        <v>1210.2959999999998</v>
      </c>
      <c r="AR32" s="68"/>
      <c r="AS32" s="68"/>
      <c r="AT32" s="68"/>
      <c r="AU32" s="68"/>
      <c r="AV32" s="68"/>
      <c r="AW32" s="68"/>
      <c r="AX32" s="68"/>
      <c r="AY32" s="81">
        <f ca="1">AI30</f>
        <v>19483700</v>
      </c>
      <c r="AZ32" s="73" t="s">
        <v>27</v>
      </c>
      <c r="BA32" s="73" t="s">
        <v>28</v>
      </c>
      <c r="BB32" s="73" t="s">
        <v>36</v>
      </c>
      <c r="BC32" s="73" t="s">
        <v>30</v>
      </c>
      <c r="BD32" s="73" t="s">
        <v>10</v>
      </c>
      <c r="BE32" s="73"/>
      <c r="BF32" s="73"/>
    </row>
    <row r="33" spans="1:63" ht="15" thickBot="1">
      <c r="B33" s="5" t="s">
        <v>31</v>
      </c>
      <c r="C33" s="78">
        <f ca="1">AI30/AQ30</f>
        <v>4149.7980020003843</v>
      </c>
      <c r="D33" s="82"/>
      <c r="E33" s="68"/>
      <c r="F33" s="68"/>
      <c r="G33" s="68"/>
      <c r="H33" s="69"/>
      <c r="I33" s="69"/>
      <c r="J33" s="69"/>
      <c r="O33" s="69"/>
      <c r="P33" s="74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109"/>
      <c r="AJ33" s="68"/>
      <c r="AK33" s="68"/>
      <c r="AL33" s="68"/>
      <c r="AM33" s="68"/>
      <c r="AN33" s="68"/>
      <c r="AO33" s="68"/>
      <c r="AP33" s="68"/>
      <c r="AQ33" s="83">
        <f ca="1">AQ32/AQ30</f>
        <v>0.25777875468361022</v>
      </c>
      <c r="AR33" s="68"/>
      <c r="AS33" s="68"/>
      <c r="AT33" s="68"/>
      <c r="AU33" s="68"/>
      <c r="AV33" s="68"/>
      <c r="AW33" s="68"/>
      <c r="AX33" s="68"/>
      <c r="AY33" s="84">
        <f ca="1">C32-AY32</f>
        <v>-1483700</v>
      </c>
      <c r="AZ33" s="73">
        <f ca="1">AQ30*70%</f>
        <v>3286.5672</v>
      </c>
      <c r="BA33" s="73">
        <v>3638.625</v>
      </c>
      <c r="BB33" s="73">
        <f ca="1">BA33+AZ33</f>
        <v>6925.1921999999995</v>
      </c>
      <c r="BC33" s="73">
        <f>C32</f>
        <v>18000000</v>
      </c>
      <c r="BD33" s="73">
        <f ca="1">BC33/BB33</f>
        <v>2599.2058386480599</v>
      </c>
      <c r="BE33" s="73"/>
      <c r="BF33" s="73"/>
    </row>
    <row r="34" spans="1:63" ht="15" thickBot="1">
      <c r="B34" s="5" t="s">
        <v>32</v>
      </c>
      <c r="C34" s="85">
        <f ca="1">C33*3</f>
        <v>12449.394006001152</v>
      </c>
      <c r="D34" s="86"/>
      <c r="E34" s="68"/>
      <c r="F34" s="68"/>
      <c r="G34" s="68"/>
      <c r="H34" s="68"/>
      <c r="I34" s="68"/>
      <c r="J34" s="68"/>
      <c r="K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/>
      <c r="BA34" s="73"/>
      <c r="BB34" s="73"/>
      <c r="BC34" s="73"/>
      <c r="BD34" s="73"/>
      <c r="BE34" s="73"/>
      <c r="BF34" s="73"/>
    </row>
    <row r="35" spans="1:63" ht="15" thickBot="1">
      <c r="B35" s="90"/>
      <c r="C35" s="91"/>
      <c r="D35" s="92"/>
      <c r="E35" s="89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BA35" s="73"/>
      <c r="BB35" s="73"/>
      <c r="BC35" s="73"/>
      <c r="BD35" s="73"/>
      <c r="BE35" s="73"/>
      <c r="BF35" s="73"/>
      <c r="BK35" s="73"/>
    </row>
    <row r="36" spans="1:63">
      <c r="BK36" s="73"/>
    </row>
    <row r="43" spans="1:63">
      <c r="B43" t="s">
        <v>54</v>
      </c>
      <c r="C43" t="s">
        <v>55</v>
      </c>
    </row>
    <row r="44" spans="1:63">
      <c r="A44" s="3" t="s">
        <v>46</v>
      </c>
      <c r="B44" s="135">
        <f ca="1">SUMIFS($AI$6:$AI$29,$B$6:$B$29,A44)/$B$53</f>
        <v>3.9787104092138557E-2</v>
      </c>
      <c r="C44" s="135">
        <f ca="1">SUMIFS($AQ$6:$AQ$29,$B$6:$B$29,A44)/$C$53</f>
        <v>5.4235312760378053E-2</v>
      </c>
    </row>
    <row r="45" spans="1:63">
      <c r="A45" s="3" t="s">
        <v>50</v>
      </c>
      <c r="B45" s="135">
        <f t="shared" ref="B45:B50" ca="1" si="45">SUMIFS($AI$6:$AI$29,$B$6:$B$29,A45)/$B$53</f>
        <v>0.25756914754384436</v>
      </c>
      <c r="C45" s="135">
        <f t="shared" ref="C45:C50" ca="1" si="46">SUMIFS($AQ$6:$AQ$29,$B$6:$B$29,A45)/$C$53</f>
        <v>0.3210566940484284</v>
      </c>
    </row>
    <row r="46" spans="1:63">
      <c r="A46" s="3" t="s">
        <v>51</v>
      </c>
      <c r="B46" s="135">
        <f t="shared" ca="1" si="45"/>
        <v>0.12442195270918768</v>
      </c>
      <c r="C46" s="135">
        <f t="shared" ca="1" si="46"/>
        <v>0.17700085365666643</v>
      </c>
    </row>
    <row r="47" spans="1:63">
      <c r="A47" s="3" t="s">
        <v>52</v>
      </c>
      <c r="B47" s="135">
        <f t="shared" ca="1" si="45"/>
        <v>6.9801937003751854E-2</v>
      </c>
      <c r="C47" s="135">
        <f t="shared" ca="1" si="46"/>
        <v>0.11851003685547644</v>
      </c>
    </row>
    <row r="48" spans="1:63">
      <c r="A48" s="3" t="s">
        <v>48</v>
      </c>
      <c r="B48" s="135">
        <f t="shared" ca="1" si="45"/>
        <v>0</v>
      </c>
      <c r="C48" s="135">
        <f t="shared" ca="1" si="46"/>
        <v>0</v>
      </c>
    </row>
    <row r="49" spans="1:3">
      <c r="A49" s="171" t="s">
        <v>47</v>
      </c>
      <c r="B49" s="135">
        <f t="shared" ca="1" si="45"/>
        <v>0.45999476485472474</v>
      </c>
      <c r="C49" s="135">
        <f t="shared" ca="1" si="46"/>
        <v>0.25777875468361022</v>
      </c>
    </row>
    <row r="50" spans="1:3">
      <c r="A50" s="3" t="s">
        <v>49</v>
      </c>
      <c r="B50" s="135">
        <f t="shared" ca="1" si="45"/>
        <v>4.8425093796352847E-2</v>
      </c>
      <c r="C50" s="135">
        <f t="shared" ca="1" si="46"/>
        <v>7.1418347995440348E-2</v>
      </c>
    </row>
    <row r="53" spans="1:3">
      <c r="B53" s="1">
        <f ca="1">AI30</f>
        <v>19483700</v>
      </c>
      <c r="C53" s="1">
        <f ca="1">AQ30</f>
        <v>4695.0960000000005</v>
      </c>
    </row>
  </sheetData>
  <mergeCells count="17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  <mergeCell ref="X32:AG32"/>
  </mergeCells>
  <conditionalFormatting sqref="E6:K29">
    <cfRule type="colorScale" priority="8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43" priority="3" operator="containsText" text="Paid">
      <formula>NOT(ISERROR(SEARCH("Paid",B6)))</formula>
    </cfRule>
    <cfRule type="containsText" dxfId="42" priority="4" operator="containsText" text="FOC">
      <formula>NOT(ISERROR(SEARCH("FOC",B6)))</formula>
    </cfRule>
  </conditionalFormatting>
  <conditionalFormatting sqref="A44:A50">
    <cfRule type="containsText" dxfId="41" priority="1" operator="containsText" text="Paid">
      <formula>NOT(ISERROR(SEARCH("Paid",A44)))</formula>
    </cfRule>
    <cfRule type="containsText" dxfId="40" priority="2" operator="containsText" text="FOC">
      <formula>NOT(ISERROR(SEARCH("FOC",A44)))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S49"/>
  <sheetViews>
    <sheetView zoomScale="50" zoomScaleNormal="50" workbookViewId="0">
      <selection activeCell="BC33" sqref="BC33"/>
    </sheetView>
  </sheetViews>
  <sheetFormatPr defaultRowHeight="14.5"/>
  <cols>
    <col min="1" max="1" width="12.08984375" bestFit="1" customWidth="1"/>
    <col min="2" max="2" width="13.08984375" bestFit="1" customWidth="1"/>
    <col min="3" max="3" width="13.7265625" bestFit="1" customWidth="1"/>
    <col min="4" max="4" width="5.7265625" bestFit="1" customWidth="1"/>
    <col min="5" max="11" width="6.26953125" bestFit="1" customWidth="1"/>
    <col min="12" max="12" width="8.26953125" customWidth="1"/>
    <col min="13" max="13" width="5.26953125" hidden="1" customWidth="1"/>
    <col min="14" max="14" width="6" hidden="1" customWidth="1"/>
    <col min="15" max="15" width="5.26953125" hidden="1" customWidth="1"/>
    <col min="16" max="16" width="6.1796875" hidden="1" customWidth="1"/>
    <col min="17" max="17" width="5.26953125" hidden="1" customWidth="1"/>
    <col min="18" max="19" width="4.90625" hidden="1" customWidth="1"/>
    <col min="20" max="20" width="9.6328125" customWidth="1"/>
    <col min="21" max="27" width="8" hidden="1" customWidth="1"/>
    <col min="28" max="34" width="10.54296875" hidden="1" customWidth="1"/>
    <col min="35" max="35" width="16.54296875" customWidth="1"/>
    <col min="36" max="36" width="5.36328125" hidden="1" customWidth="1"/>
    <col min="37" max="37" width="6" hidden="1" customWidth="1"/>
    <col min="38" max="38" width="5.36328125" hidden="1" customWidth="1"/>
    <col min="39" max="39" width="6.1796875" hidden="1" customWidth="1"/>
    <col min="40" max="42" width="5.36328125" hidden="1" customWidth="1"/>
    <col min="43" max="43" width="17.08984375" bestFit="1" customWidth="1"/>
    <col min="44" max="44" width="9" hidden="1" customWidth="1"/>
    <col min="45" max="50" width="8" hidden="1" customWidth="1"/>
    <col min="51" max="51" width="15.36328125" bestFit="1" customWidth="1"/>
    <col min="52" max="52" width="10.36328125" bestFit="1" customWidth="1"/>
    <col min="53" max="53" width="9.90625" bestFit="1" customWidth="1"/>
    <col min="54" max="54" width="9" bestFit="1" customWidth="1"/>
    <col min="55" max="55" width="12.08984375" bestFit="1" customWidth="1"/>
    <col min="56" max="56" width="8" bestFit="1" customWidth="1"/>
    <col min="57" max="57" width="9" bestFit="1" customWidth="1"/>
    <col min="58" max="58" width="8" bestFit="1" customWidth="1"/>
    <col min="59" max="59" width="7.90625" bestFit="1" customWidth="1"/>
    <col min="60" max="60" width="8.08984375" bestFit="1" customWidth="1"/>
    <col min="61" max="61" width="7.7265625" bestFit="1" customWidth="1"/>
    <col min="62" max="62" width="8.453125" bestFit="1" customWidth="1"/>
    <col min="63" max="63" width="7.90625" bestFit="1" customWidth="1"/>
    <col min="64" max="64" width="6.81640625" bestFit="1" customWidth="1"/>
    <col min="65" max="65" width="7" bestFit="1" customWidth="1"/>
    <col min="67" max="67" width="6.26953125" bestFit="1" customWidth="1"/>
    <col min="68" max="68" width="6.90625" bestFit="1" customWidth="1"/>
    <col min="77" max="77" width="5.26953125" bestFit="1" customWidth="1"/>
    <col min="78" max="78" width="2.08984375" bestFit="1" customWidth="1"/>
  </cols>
  <sheetData>
    <row r="1" spans="1:71" ht="15" customHeight="1">
      <c r="A1" s="275">
        <v>43525</v>
      </c>
      <c r="B1" s="276" t="s">
        <v>59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  <c r="BD1" s="277"/>
      <c r="BE1" s="277"/>
      <c r="BF1" s="277"/>
      <c r="BG1" s="277"/>
      <c r="BH1" s="277"/>
      <c r="BI1" s="277"/>
      <c r="BJ1" s="277"/>
      <c r="BK1" s="277"/>
      <c r="BL1" s="277"/>
      <c r="BM1" s="277"/>
      <c r="BO1" s="1"/>
    </row>
    <row r="2" spans="1:71" ht="15.75" customHeight="1" thickBot="1">
      <c r="A2" s="275"/>
      <c r="B2" s="276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277"/>
      <c r="BG2" s="277"/>
      <c r="BH2" s="277"/>
      <c r="BI2" s="277"/>
      <c r="BJ2" s="277"/>
      <c r="BK2" s="277"/>
      <c r="BL2" s="277"/>
      <c r="BM2" s="277"/>
    </row>
    <row r="3" spans="1:71" ht="15" thickBot="1">
      <c r="A3" s="2">
        <f>DAY(DATE(YEAR(A1),MONTH(A1)+1,1)-1)</f>
        <v>31</v>
      </c>
      <c r="B3" s="3"/>
      <c r="C3" s="278" t="s">
        <v>0</v>
      </c>
      <c r="D3" s="279"/>
      <c r="E3" s="280" t="s">
        <v>1</v>
      </c>
      <c r="F3" s="281"/>
      <c r="G3" s="281"/>
      <c r="H3" s="281"/>
      <c r="I3" s="281"/>
      <c r="J3" s="281"/>
      <c r="K3" s="282"/>
      <c r="L3" s="4" t="s">
        <v>2</v>
      </c>
      <c r="M3" s="283" t="s">
        <v>3</v>
      </c>
      <c r="N3" s="284"/>
      <c r="O3" s="284"/>
      <c r="P3" s="284"/>
      <c r="Q3" s="284"/>
      <c r="R3" s="284"/>
      <c r="S3" s="284"/>
      <c r="T3" s="285" t="s">
        <v>4</v>
      </c>
      <c r="U3" s="288" t="s">
        <v>5</v>
      </c>
      <c r="V3" s="288"/>
      <c r="W3" s="288"/>
      <c r="X3" s="288"/>
      <c r="Y3" s="288"/>
      <c r="Z3" s="288"/>
      <c r="AA3" s="289"/>
      <c r="AB3" s="262" t="s">
        <v>6</v>
      </c>
      <c r="AC3" s="263"/>
      <c r="AD3" s="263"/>
      <c r="AE3" s="263"/>
      <c r="AF3" s="263"/>
      <c r="AG3" s="263"/>
      <c r="AH3" s="263"/>
      <c r="AI3" s="290" t="s">
        <v>7</v>
      </c>
      <c r="AJ3" s="263" t="s">
        <v>8</v>
      </c>
      <c r="AK3" s="263"/>
      <c r="AL3" s="263"/>
      <c r="AM3" s="263"/>
      <c r="AN3" s="263"/>
      <c r="AO3" s="263"/>
      <c r="AP3" s="263"/>
      <c r="AQ3" s="260" t="s">
        <v>9</v>
      </c>
      <c r="AR3" s="263" t="s">
        <v>10</v>
      </c>
      <c r="AS3" s="263"/>
      <c r="AT3" s="263"/>
      <c r="AU3" s="263"/>
      <c r="AV3" s="263"/>
      <c r="AW3" s="263"/>
      <c r="AX3" s="263"/>
      <c r="AY3" s="260" t="s">
        <v>11</v>
      </c>
      <c r="AZ3" s="262" t="s">
        <v>12</v>
      </c>
      <c r="BA3" s="263"/>
      <c r="BB3" s="263"/>
      <c r="BC3" s="263"/>
      <c r="BD3" s="263"/>
      <c r="BE3" s="263"/>
      <c r="BF3" s="264"/>
      <c r="BG3" s="265" t="s">
        <v>13</v>
      </c>
      <c r="BH3" s="266"/>
      <c r="BI3" s="266"/>
      <c r="BJ3" s="266"/>
      <c r="BK3" s="266"/>
      <c r="BL3" s="266"/>
      <c r="BM3" s="267"/>
      <c r="BO3" s="1">
        <v>1</v>
      </c>
      <c r="BP3">
        <v>8</v>
      </c>
      <c r="BR3" s="1">
        <v>2</v>
      </c>
      <c r="BS3">
        <v>8</v>
      </c>
    </row>
    <row r="4" spans="1:71" ht="15" thickBot="1">
      <c r="B4" s="3"/>
      <c r="C4" s="178"/>
      <c r="D4" s="179"/>
      <c r="E4" s="178"/>
      <c r="F4" s="179"/>
      <c r="G4" s="179"/>
      <c r="H4" s="179"/>
      <c r="I4" s="179"/>
      <c r="J4" s="179"/>
      <c r="K4" s="180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86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91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61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61"/>
      <c r="AZ4" s="271" t="s">
        <v>14</v>
      </c>
      <c r="BA4" s="272"/>
      <c r="BB4" s="272"/>
      <c r="BC4" s="272"/>
      <c r="BD4" s="272"/>
      <c r="BE4" s="272"/>
      <c r="BF4" s="273"/>
      <c r="BG4" s="268"/>
      <c r="BH4" s="269"/>
      <c r="BI4" s="269"/>
      <c r="BJ4" s="269"/>
      <c r="BK4" s="269"/>
      <c r="BL4" s="269"/>
      <c r="BM4" s="270"/>
      <c r="BO4">
        <v>20000</v>
      </c>
      <c r="BP4">
        <v>0</v>
      </c>
      <c r="BR4">
        <v>22000</v>
      </c>
      <c r="BS4">
        <v>0</v>
      </c>
    </row>
    <row r="5" spans="1:71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87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92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61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61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>BO4+1000</f>
        <v>21000</v>
      </c>
      <c r="BP5">
        <v>0</v>
      </c>
      <c r="BR5">
        <f>BR4+1000</f>
        <v>23000</v>
      </c>
      <c r="BS5">
        <v>0</v>
      </c>
    </row>
    <row r="6" spans="1:71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1">
        <v>6.3E-2</v>
      </c>
      <c r="F6" s="181">
        <v>0.01</v>
      </c>
      <c r="G6" s="181">
        <v>8.9999999999999993E-3</v>
      </c>
      <c r="H6" s="181">
        <v>1.2999999999999999E-2</v>
      </c>
      <c r="I6" s="181">
        <v>2.4E-2</v>
      </c>
      <c r="J6" s="181">
        <v>2.3E-2</v>
      </c>
      <c r="K6" s="181">
        <v>0.01</v>
      </c>
      <c r="L6" s="24">
        <f t="shared" ref="L6:L29" ca="1" si="4">T6*6</f>
        <v>672</v>
      </c>
      <c r="M6" s="25">
        <f t="shared" ref="M6:M29" si="5">BG6</f>
        <v>8</v>
      </c>
      <c r="N6" s="26">
        <f t="shared" ref="N6:N29" si="6">BH6</f>
        <v>0</v>
      </c>
      <c r="O6" s="26">
        <f t="shared" ref="O6:O29" si="7">BI6</f>
        <v>0</v>
      </c>
      <c r="P6" s="26">
        <f t="shared" ref="P6:P29" si="8">BJ6</f>
        <v>0</v>
      </c>
      <c r="Q6" s="26">
        <f t="shared" ref="Q6:Q29" si="9">BK6</f>
        <v>8</v>
      </c>
      <c r="R6" s="26">
        <f t="shared" ref="R6:R29" si="10">BL6</f>
        <v>8</v>
      </c>
      <c r="S6" s="27">
        <f t="shared" ref="S6:S29" si="11">BM6</f>
        <v>0</v>
      </c>
      <c r="T6" s="28">
        <f t="shared" ref="T6:T29" ca="1" si="12">IFERROR(M6*M$4+N6*N$4+O6*O$4+P6*P$4+Q6*Q$4+R6*R$4+S6*S$4,"0")</f>
        <v>112</v>
      </c>
      <c r="U6" s="29">
        <v>2500</v>
      </c>
      <c r="V6" s="30">
        <v>2500</v>
      </c>
      <c r="W6" s="30">
        <v>2500</v>
      </c>
      <c r="X6" s="30">
        <v>2500</v>
      </c>
      <c r="Y6" s="30">
        <v>2500</v>
      </c>
      <c r="Z6" s="30">
        <v>2500</v>
      </c>
      <c r="AA6" s="31">
        <v>2500</v>
      </c>
      <c r="AB6" s="32">
        <f t="shared" ref="AB6:AB29" ca="1" si="13">M6*U6*AB$4</f>
        <v>100000</v>
      </c>
      <c r="AC6" s="33">
        <f t="shared" ref="AC6:AC29" ca="1" si="14">N6*V6*AC$4</f>
        <v>0</v>
      </c>
      <c r="AD6" s="33">
        <f t="shared" ref="AD6:AD29" ca="1" si="15">O6*W6*AD$4</f>
        <v>0</v>
      </c>
      <c r="AE6" s="33">
        <f t="shared" ref="AE6:AE29" ca="1" si="16">P6*X6*AE$4</f>
        <v>0</v>
      </c>
      <c r="AF6" s="33">
        <f t="shared" ref="AF6:AF29" ca="1" si="17">Q6*Y6*AF$4</f>
        <v>80000</v>
      </c>
      <c r="AG6" s="33">
        <f t="shared" ref="AG6:AG29" ca="1" si="18">R6*Z6*AG$4</f>
        <v>100000</v>
      </c>
      <c r="AH6" s="34">
        <f t="shared" ref="AH6:AH29" ca="1" si="19">S6*AA6*AH$4</f>
        <v>0</v>
      </c>
      <c r="AI6" s="35">
        <f ca="1">IFERROR(SUM(AB6:AH6),"")</f>
        <v>280000</v>
      </c>
      <c r="AJ6" s="32">
        <f t="shared" ref="AJ6:AJ29" ca="1" si="20">M6*AJ$4*60/$L$4*E6</f>
        <v>15.120000000000001</v>
      </c>
      <c r="AK6" s="33">
        <f t="shared" ref="AK6:AK29" ca="1" si="21">N6*AK$4*60/$L$4*F6</f>
        <v>0</v>
      </c>
      <c r="AL6" s="33">
        <f t="shared" ref="AL6:AL29" ca="1" si="22">O6*AL$4*60/$L$4*G6</f>
        <v>0</v>
      </c>
      <c r="AM6" s="33">
        <f t="shared" ref="AM6:AM29" ca="1" si="23">P6*AM$4*60/$L$4*H6</f>
        <v>0</v>
      </c>
      <c r="AN6" s="33">
        <f t="shared" ref="AN6:AN29" ca="1" si="24">Q6*AN$4*60/$L$4*I6</f>
        <v>4.6080000000000005</v>
      </c>
      <c r="AO6" s="33">
        <f t="shared" ref="AO6:AO29" ca="1" si="25">R6*AO$4*60/$L$4*J6</f>
        <v>5.52</v>
      </c>
      <c r="AP6" s="34">
        <f t="shared" ref="AP6:AP29" ca="1" si="26">S6*AP$4*60/$L$4*K6</f>
        <v>0</v>
      </c>
      <c r="AQ6" s="36">
        <f t="shared" ref="AQ6:AQ29" ca="1" si="27">SUM(AJ6:AP6)</f>
        <v>25.248000000000001</v>
      </c>
      <c r="AR6" s="32">
        <f t="shared" ref="AR6:AR29" ca="1" si="28">IFERROR(AB6/AJ6,"")</f>
        <v>6613.7566137566137</v>
      </c>
      <c r="AS6" s="33" t="str">
        <f t="shared" ref="AS6:AS29" ca="1" si="29">IFERROR(AC6/AK6,"")</f>
        <v/>
      </c>
      <c r="AT6" s="33" t="str">
        <f t="shared" ref="AT6:AT29" ca="1" si="30">IFERROR(AD6/AL6,"")</f>
        <v/>
      </c>
      <c r="AU6" s="33" t="str">
        <f t="shared" ref="AU6:AU29" ca="1" si="31">IFERROR(AE6/AM6,"")</f>
        <v/>
      </c>
      <c r="AV6" s="33">
        <f t="shared" ref="AV6:AV29" ca="1" si="32">IFERROR(AF6/AN6,"")</f>
        <v>17361.111111111109</v>
      </c>
      <c r="AW6" s="33">
        <f t="shared" ref="AW6:AW29" ca="1" si="33">IFERROR(AG6/AO6,"")</f>
        <v>18115.942028985508</v>
      </c>
      <c r="AX6" s="34" t="str">
        <f t="shared" ref="AX6:AX29" ca="1" si="34">IFERROR(AH6/AP6,"")</f>
        <v/>
      </c>
      <c r="AY6" s="36">
        <f t="shared" ref="AY6:AY29" ca="1" si="35">IFERROR(AI6/AQ6,"")</f>
        <v>11089.987325728771</v>
      </c>
      <c r="AZ6" s="37">
        <f t="shared" ref="AZ6:AZ29" si="36">IFERROR(U6/6/E6,"0")</f>
        <v>6613.7566137566137</v>
      </c>
      <c r="BA6" s="37">
        <f t="shared" ref="BA6:BA29" si="37">IFERROR(V6/6/F6,"0")</f>
        <v>41666.666666666664</v>
      </c>
      <c r="BB6" s="37">
        <f t="shared" ref="BB6:BB29" si="38">IFERROR(W6/6/G6,"0")</f>
        <v>46296.296296296299</v>
      </c>
      <c r="BC6" s="37">
        <f t="shared" ref="BC6:BC29" si="39">IFERROR(X6/6/H6,"0")</f>
        <v>32051.282051282054</v>
      </c>
      <c r="BD6" s="37">
        <f t="shared" ref="BD6:BD29" si="40">IFERROR(Y6/6/I6,"0")</f>
        <v>17361.111111111113</v>
      </c>
      <c r="BE6" s="37">
        <f t="shared" ref="BE6:BE29" si="41">IFERROR(Z6/6/J6,"0")</f>
        <v>18115.942028985508</v>
      </c>
      <c r="BF6" s="37">
        <f t="shared" ref="BF6:BF29" si="42">IFERROR(AA6/6/K6,"0")</f>
        <v>41666.666666666664</v>
      </c>
      <c r="BG6" s="38">
        <f t="shared" ref="BG6:BM6" si="43">IFERROR(VLOOKUP(AZ6,$BO$3:$BP$5,2,TRUE),"0")</f>
        <v>8</v>
      </c>
      <c r="BH6" s="38">
        <f t="shared" si="43"/>
        <v>0</v>
      </c>
      <c r="BI6" s="38">
        <f t="shared" si="43"/>
        <v>0</v>
      </c>
      <c r="BJ6" s="38">
        <f t="shared" si="43"/>
        <v>0</v>
      </c>
      <c r="BK6" s="38">
        <f t="shared" si="43"/>
        <v>8</v>
      </c>
      <c r="BL6" s="38">
        <f t="shared" si="43"/>
        <v>8</v>
      </c>
      <c r="BM6" s="38">
        <f t="shared" si="43"/>
        <v>0</v>
      </c>
      <c r="BO6" s="117"/>
      <c r="BP6" s="1"/>
    </row>
    <row r="7" spans="1:71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1.6E-2</v>
      </c>
      <c r="F7" s="181">
        <v>0.01</v>
      </c>
      <c r="G7" s="181">
        <v>6.0000000000000001E-3</v>
      </c>
      <c r="H7" s="181">
        <v>8.9999999999999993E-3</v>
      </c>
      <c r="I7" s="181">
        <v>1.2999999999999999E-2</v>
      </c>
      <c r="J7" s="181">
        <v>2.5999999999999999E-2</v>
      </c>
      <c r="K7" s="181">
        <v>4.1000000000000002E-2</v>
      </c>
      <c r="L7" s="41">
        <f t="shared" ca="1" si="4"/>
        <v>0</v>
      </c>
      <c r="M7" s="42">
        <f t="shared" si="5"/>
        <v>0</v>
      </c>
      <c r="N7" s="43">
        <f t="shared" si="6"/>
        <v>0</v>
      </c>
      <c r="O7" s="43">
        <f t="shared" si="7"/>
        <v>0</v>
      </c>
      <c r="P7" s="43">
        <f t="shared" si="8"/>
        <v>0</v>
      </c>
      <c r="Q7" s="43">
        <f t="shared" si="9"/>
        <v>0</v>
      </c>
      <c r="R7" s="43">
        <f t="shared" si="10"/>
        <v>0</v>
      </c>
      <c r="S7" s="44">
        <f t="shared" si="11"/>
        <v>0</v>
      </c>
      <c r="T7" s="45">
        <f t="shared" ca="1" si="12"/>
        <v>0</v>
      </c>
      <c r="U7" s="46">
        <v>850</v>
      </c>
      <c r="V7" s="47">
        <v>850</v>
      </c>
      <c r="W7" s="47">
        <v>850</v>
      </c>
      <c r="X7" s="47">
        <v>850</v>
      </c>
      <c r="Y7" s="47">
        <v>850</v>
      </c>
      <c r="Z7" s="47">
        <v>850</v>
      </c>
      <c r="AA7" s="48">
        <v>850</v>
      </c>
      <c r="AB7" s="49">
        <f t="shared" ca="1" si="13"/>
        <v>0</v>
      </c>
      <c r="AC7" s="50">
        <f t="shared" ca="1" si="14"/>
        <v>0</v>
      </c>
      <c r="AD7" s="50">
        <f t="shared" ca="1" si="15"/>
        <v>0</v>
      </c>
      <c r="AE7" s="50">
        <f t="shared" ca="1" si="16"/>
        <v>0</v>
      </c>
      <c r="AF7" s="50">
        <f t="shared" ca="1" si="17"/>
        <v>0</v>
      </c>
      <c r="AG7" s="50">
        <f t="shared" ca="1" si="18"/>
        <v>0</v>
      </c>
      <c r="AH7" s="51">
        <f t="shared" ca="1" si="19"/>
        <v>0</v>
      </c>
      <c r="AI7" s="35">
        <f t="shared" ref="AI7:AI29" ca="1" si="44">IFERROR(SUM(AB7:AH7),"")</f>
        <v>0</v>
      </c>
      <c r="AJ7" s="49">
        <f t="shared" ca="1" si="20"/>
        <v>0</v>
      </c>
      <c r="AK7" s="50">
        <f t="shared" ca="1" si="21"/>
        <v>0</v>
      </c>
      <c r="AL7" s="50">
        <f t="shared" ca="1" si="22"/>
        <v>0</v>
      </c>
      <c r="AM7" s="50">
        <f t="shared" ca="1" si="23"/>
        <v>0</v>
      </c>
      <c r="AN7" s="50">
        <f t="shared" ca="1" si="24"/>
        <v>0</v>
      </c>
      <c r="AO7" s="50">
        <f t="shared" ca="1" si="25"/>
        <v>0</v>
      </c>
      <c r="AP7" s="51">
        <f t="shared" ca="1" si="26"/>
        <v>0</v>
      </c>
      <c r="AQ7" s="52">
        <f t="shared" ca="1" si="27"/>
        <v>0</v>
      </c>
      <c r="AR7" s="49" t="str">
        <f t="shared" ca="1" si="28"/>
        <v/>
      </c>
      <c r="AS7" s="50" t="str">
        <f t="shared" ca="1" si="29"/>
        <v/>
      </c>
      <c r="AT7" s="50" t="str">
        <f t="shared" ca="1" si="30"/>
        <v/>
      </c>
      <c r="AU7" s="50" t="str">
        <f t="shared" ca="1" si="31"/>
        <v/>
      </c>
      <c r="AV7" s="50" t="str">
        <f t="shared" ca="1" si="32"/>
        <v/>
      </c>
      <c r="AW7" s="50" t="str">
        <f t="shared" ca="1" si="33"/>
        <v/>
      </c>
      <c r="AX7" s="51" t="str">
        <f t="shared" ca="1" si="34"/>
        <v/>
      </c>
      <c r="AY7" s="52" t="str">
        <f t="shared" ca="1" si="35"/>
        <v/>
      </c>
      <c r="AZ7" s="37">
        <f t="shared" si="36"/>
        <v>8854.1666666666661</v>
      </c>
      <c r="BA7" s="37">
        <f t="shared" si="37"/>
        <v>14166.666666666666</v>
      </c>
      <c r="BB7" s="37">
        <f t="shared" si="38"/>
        <v>23611.111111111109</v>
      </c>
      <c r="BC7" s="37">
        <f t="shared" si="39"/>
        <v>15740.740740740741</v>
      </c>
      <c r="BD7" s="37">
        <f t="shared" si="40"/>
        <v>10897.435897435897</v>
      </c>
      <c r="BE7" s="37">
        <f t="shared" si="41"/>
        <v>5448.7179487179483</v>
      </c>
      <c r="BF7" s="37">
        <f t="shared" si="42"/>
        <v>3455.2845528455282</v>
      </c>
      <c r="BG7" s="38"/>
      <c r="BH7" s="38"/>
      <c r="BI7" s="38"/>
      <c r="BJ7" s="38"/>
      <c r="BK7" s="38"/>
      <c r="BL7" s="38"/>
      <c r="BM7" s="38"/>
      <c r="BO7" s="117"/>
      <c r="BP7" s="1"/>
    </row>
    <row r="8" spans="1:71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1.4E-2</v>
      </c>
      <c r="F8" s="181">
        <v>1.6E-2</v>
      </c>
      <c r="G8" s="181">
        <v>0</v>
      </c>
      <c r="H8" s="181">
        <v>3.0000000000000001E-3</v>
      </c>
      <c r="I8" s="181">
        <v>0.03</v>
      </c>
      <c r="J8" s="181">
        <v>1E-3</v>
      </c>
      <c r="K8" s="181">
        <v>1.6E-2</v>
      </c>
      <c r="L8" s="41">
        <f t="shared" ca="1" si="4"/>
        <v>0</v>
      </c>
      <c r="M8" s="42">
        <f t="shared" si="5"/>
        <v>0</v>
      </c>
      <c r="N8" s="43">
        <f t="shared" si="6"/>
        <v>0</v>
      </c>
      <c r="O8" s="43">
        <f t="shared" si="7"/>
        <v>0</v>
      </c>
      <c r="P8" s="43">
        <f t="shared" si="8"/>
        <v>0</v>
      </c>
      <c r="Q8" s="43">
        <f t="shared" si="9"/>
        <v>0</v>
      </c>
      <c r="R8" s="43">
        <f t="shared" si="10"/>
        <v>0</v>
      </c>
      <c r="S8" s="44">
        <f t="shared" si="11"/>
        <v>0</v>
      </c>
      <c r="T8" s="45">
        <f t="shared" ca="1" si="12"/>
        <v>0</v>
      </c>
      <c r="U8" s="46">
        <v>850</v>
      </c>
      <c r="V8" s="47">
        <v>850</v>
      </c>
      <c r="W8" s="47">
        <v>850</v>
      </c>
      <c r="X8" s="47">
        <v>850</v>
      </c>
      <c r="Y8" s="47">
        <v>850</v>
      </c>
      <c r="Z8" s="47">
        <v>850</v>
      </c>
      <c r="AA8" s="48">
        <v>850</v>
      </c>
      <c r="AB8" s="49">
        <f t="shared" ca="1" si="13"/>
        <v>0</v>
      </c>
      <c r="AC8" s="50">
        <f t="shared" ca="1" si="14"/>
        <v>0</v>
      </c>
      <c r="AD8" s="50">
        <f t="shared" ca="1" si="15"/>
        <v>0</v>
      </c>
      <c r="AE8" s="50">
        <f t="shared" ca="1" si="16"/>
        <v>0</v>
      </c>
      <c r="AF8" s="50">
        <f t="shared" ca="1" si="17"/>
        <v>0</v>
      </c>
      <c r="AG8" s="50">
        <f t="shared" ca="1" si="18"/>
        <v>0</v>
      </c>
      <c r="AH8" s="51">
        <f t="shared" ca="1" si="19"/>
        <v>0</v>
      </c>
      <c r="AI8" s="35">
        <f t="shared" ca="1" si="44"/>
        <v>0</v>
      </c>
      <c r="AJ8" s="49">
        <f t="shared" ca="1" si="20"/>
        <v>0</v>
      </c>
      <c r="AK8" s="50">
        <f t="shared" ca="1" si="21"/>
        <v>0</v>
      </c>
      <c r="AL8" s="50">
        <f t="shared" ca="1" si="22"/>
        <v>0</v>
      </c>
      <c r="AM8" s="50">
        <f t="shared" ca="1" si="23"/>
        <v>0</v>
      </c>
      <c r="AN8" s="50">
        <f t="shared" ca="1" si="24"/>
        <v>0</v>
      </c>
      <c r="AO8" s="50">
        <f t="shared" ca="1" si="25"/>
        <v>0</v>
      </c>
      <c r="AP8" s="51">
        <f t="shared" ca="1" si="26"/>
        <v>0</v>
      </c>
      <c r="AQ8" s="52">
        <f t="shared" ca="1" si="27"/>
        <v>0</v>
      </c>
      <c r="AR8" s="49" t="str">
        <f t="shared" ca="1" si="28"/>
        <v/>
      </c>
      <c r="AS8" s="50" t="str">
        <f t="shared" ca="1" si="29"/>
        <v/>
      </c>
      <c r="AT8" s="50" t="str">
        <f t="shared" ca="1" si="30"/>
        <v/>
      </c>
      <c r="AU8" s="50" t="str">
        <f t="shared" ca="1" si="31"/>
        <v/>
      </c>
      <c r="AV8" s="50" t="str">
        <f t="shared" ca="1" si="32"/>
        <v/>
      </c>
      <c r="AW8" s="50" t="str">
        <f t="shared" ca="1" si="33"/>
        <v/>
      </c>
      <c r="AX8" s="51" t="str">
        <f t="shared" ca="1" si="34"/>
        <v/>
      </c>
      <c r="AY8" s="52" t="str">
        <f t="shared" ca="1" si="35"/>
        <v/>
      </c>
      <c r="AZ8" s="37">
        <f t="shared" si="36"/>
        <v>10119.047619047618</v>
      </c>
      <c r="BA8" s="37">
        <f t="shared" si="37"/>
        <v>8854.1666666666661</v>
      </c>
      <c r="BB8" s="37" t="str">
        <f t="shared" si="38"/>
        <v>0</v>
      </c>
      <c r="BC8" s="37">
        <f t="shared" si="39"/>
        <v>47222.222222222219</v>
      </c>
      <c r="BD8" s="37">
        <f t="shared" si="40"/>
        <v>4722.2222222222217</v>
      </c>
      <c r="BE8" s="37">
        <f t="shared" si="41"/>
        <v>141666.66666666666</v>
      </c>
      <c r="BF8" s="37">
        <f t="shared" si="42"/>
        <v>8854.1666666666661</v>
      </c>
      <c r="BG8" s="38"/>
      <c r="BH8" s="38"/>
      <c r="BI8" s="38"/>
      <c r="BJ8" s="38"/>
      <c r="BK8" s="38"/>
      <c r="BL8" s="38"/>
      <c r="BM8" s="38"/>
      <c r="BO8" s="117"/>
      <c r="BP8" s="1"/>
    </row>
    <row r="9" spans="1:71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5.0000000000000001E-3</v>
      </c>
      <c r="F9" s="181">
        <v>0</v>
      </c>
      <c r="G9" s="181">
        <v>0</v>
      </c>
      <c r="H9" s="181">
        <v>2E-3</v>
      </c>
      <c r="I9" s="181">
        <v>1E-3</v>
      </c>
      <c r="J9" s="181">
        <v>6.0000000000000001E-3</v>
      </c>
      <c r="K9" s="181">
        <v>5.0000000000000001E-3</v>
      </c>
      <c r="L9" s="41">
        <f t="shared" ca="1" si="4"/>
        <v>0</v>
      </c>
      <c r="M9" s="42">
        <f t="shared" si="5"/>
        <v>0</v>
      </c>
      <c r="N9" s="43">
        <f t="shared" si="6"/>
        <v>0</v>
      </c>
      <c r="O9" s="43">
        <f t="shared" si="7"/>
        <v>0</v>
      </c>
      <c r="P9" s="43">
        <f t="shared" si="8"/>
        <v>0</v>
      </c>
      <c r="Q9" s="43">
        <f t="shared" si="9"/>
        <v>0</v>
      </c>
      <c r="R9" s="43">
        <f t="shared" si="10"/>
        <v>0</v>
      </c>
      <c r="S9" s="44">
        <f t="shared" si="11"/>
        <v>0</v>
      </c>
      <c r="T9" s="45">
        <f t="shared" ca="1" si="12"/>
        <v>0</v>
      </c>
      <c r="U9" s="46">
        <v>850</v>
      </c>
      <c r="V9" s="47">
        <v>850</v>
      </c>
      <c r="W9" s="47">
        <v>850</v>
      </c>
      <c r="X9" s="47">
        <v>850</v>
      </c>
      <c r="Y9" s="47">
        <v>850</v>
      </c>
      <c r="Z9" s="47">
        <v>850</v>
      </c>
      <c r="AA9" s="48">
        <v>850</v>
      </c>
      <c r="AB9" s="49">
        <f t="shared" ca="1" si="13"/>
        <v>0</v>
      </c>
      <c r="AC9" s="50">
        <f t="shared" ca="1" si="14"/>
        <v>0</v>
      </c>
      <c r="AD9" s="50">
        <f t="shared" ca="1" si="15"/>
        <v>0</v>
      </c>
      <c r="AE9" s="50">
        <f t="shared" ca="1" si="16"/>
        <v>0</v>
      </c>
      <c r="AF9" s="50">
        <f t="shared" ca="1" si="17"/>
        <v>0</v>
      </c>
      <c r="AG9" s="50">
        <f t="shared" ca="1" si="18"/>
        <v>0</v>
      </c>
      <c r="AH9" s="51">
        <f t="shared" ca="1" si="19"/>
        <v>0</v>
      </c>
      <c r="AI9" s="35">
        <f t="shared" ca="1" si="44"/>
        <v>0</v>
      </c>
      <c r="AJ9" s="49">
        <f t="shared" ca="1" si="20"/>
        <v>0</v>
      </c>
      <c r="AK9" s="50">
        <f t="shared" ca="1" si="21"/>
        <v>0</v>
      </c>
      <c r="AL9" s="50">
        <f t="shared" ca="1" si="22"/>
        <v>0</v>
      </c>
      <c r="AM9" s="50">
        <f t="shared" ca="1" si="23"/>
        <v>0</v>
      </c>
      <c r="AN9" s="50">
        <f t="shared" ca="1" si="24"/>
        <v>0</v>
      </c>
      <c r="AO9" s="50">
        <f t="shared" ca="1" si="25"/>
        <v>0</v>
      </c>
      <c r="AP9" s="51">
        <f t="shared" ca="1" si="26"/>
        <v>0</v>
      </c>
      <c r="AQ9" s="52">
        <f t="shared" ca="1" si="27"/>
        <v>0</v>
      </c>
      <c r="AR9" s="49" t="str">
        <f t="shared" ca="1" si="28"/>
        <v/>
      </c>
      <c r="AS9" s="50" t="str">
        <f t="shared" ca="1" si="29"/>
        <v/>
      </c>
      <c r="AT9" s="50" t="str">
        <f t="shared" ca="1" si="30"/>
        <v/>
      </c>
      <c r="AU9" s="50" t="str">
        <f t="shared" ca="1" si="31"/>
        <v/>
      </c>
      <c r="AV9" s="50" t="str">
        <f t="shared" ca="1" si="32"/>
        <v/>
      </c>
      <c r="AW9" s="50" t="str">
        <f t="shared" ca="1" si="33"/>
        <v/>
      </c>
      <c r="AX9" s="51" t="str">
        <f t="shared" ca="1" si="34"/>
        <v/>
      </c>
      <c r="AY9" s="52" t="str">
        <f t="shared" ca="1" si="35"/>
        <v/>
      </c>
      <c r="AZ9" s="37">
        <f t="shared" si="36"/>
        <v>28333.333333333332</v>
      </c>
      <c r="BA9" s="37" t="str">
        <f t="shared" si="37"/>
        <v>0</v>
      </c>
      <c r="BB9" s="37" t="str">
        <f t="shared" si="38"/>
        <v>0</v>
      </c>
      <c r="BC9" s="37">
        <f t="shared" si="39"/>
        <v>70833.333333333328</v>
      </c>
      <c r="BD9" s="37">
        <f t="shared" si="40"/>
        <v>141666.66666666666</v>
      </c>
      <c r="BE9" s="37">
        <f t="shared" si="41"/>
        <v>23611.111111111109</v>
      </c>
      <c r="BF9" s="37">
        <f t="shared" si="42"/>
        <v>28333.333333333332</v>
      </c>
      <c r="BG9" s="38"/>
      <c r="BH9" s="38"/>
      <c r="BI9" s="38"/>
      <c r="BJ9" s="38"/>
      <c r="BK9" s="38"/>
      <c r="BL9" s="38"/>
      <c r="BM9" s="38"/>
      <c r="BO9" s="117"/>
      <c r="BP9" s="1"/>
    </row>
    <row r="10" spans="1:71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4.0000000000000001E-3</v>
      </c>
      <c r="F10" s="181">
        <v>4.0000000000000001E-3</v>
      </c>
      <c r="G10" s="181">
        <v>1E-3</v>
      </c>
      <c r="H10" s="181">
        <v>0</v>
      </c>
      <c r="I10" s="181">
        <v>6.0000000000000001E-3</v>
      </c>
      <c r="J10" s="181">
        <v>2E-3</v>
      </c>
      <c r="K10" s="181">
        <v>4.0000000000000001E-3</v>
      </c>
      <c r="L10" s="41">
        <f t="shared" ca="1" si="4"/>
        <v>0</v>
      </c>
      <c r="M10" s="42">
        <f t="shared" si="5"/>
        <v>0</v>
      </c>
      <c r="N10" s="43">
        <f t="shared" si="6"/>
        <v>0</v>
      </c>
      <c r="O10" s="43">
        <f t="shared" si="7"/>
        <v>0</v>
      </c>
      <c r="P10" s="43">
        <f t="shared" si="8"/>
        <v>0</v>
      </c>
      <c r="Q10" s="43">
        <f t="shared" si="9"/>
        <v>0</v>
      </c>
      <c r="R10" s="43">
        <f t="shared" si="10"/>
        <v>0</v>
      </c>
      <c r="S10" s="44">
        <f t="shared" si="11"/>
        <v>0</v>
      </c>
      <c r="T10" s="45">
        <f t="shared" ca="1" si="12"/>
        <v>0</v>
      </c>
      <c r="U10" s="46">
        <v>850</v>
      </c>
      <c r="V10" s="47">
        <v>850</v>
      </c>
      <c r="W10" s="47">
        <v>850</v>
      </c>
      <c r="X10" s="47">
        <v>850</v>
      </c>
      <c r="Y10" s="47">
        <v>850</v>
      </c>
      <c r="Z10" s="47">
        <v>850</v>
      </c>
      <c r="AA10" s="48">
        <v>850</v>
      </c>
      <c r="AB10" s="49">
        <f t="shared" ca="1" si="13"/>
        <v>0</v>
      </c>
      <c r="AC10" s="50">
        <f t="shared" ca="1" si="14"/>
        <v>0</v>
      </c>
      <c r="AD10" s="50">
        <f t="shared" ca="1" si="15"/>
        <v>0</v>
      </c>
      <c r="AE10" s="50">
        <f t="shared" ca="1" si="16"/>
        <v>0</v>
      </c>
      <c r="AF10" s="50">
        <f t="shared" ca="1" si="17"/>
        <v>0</v>
      </c>
      <c r="AG10" s="50">
        <f t="shared" ca="1" si="18"/>
        <v>0</v>
      </c>
      <c r="AH10" s="51">
        <f t="shared" ca="1" si="19"/>
        <v>0</v>
      </c>
      <c r="AI10" s="35">
        <f t="shared" ca="1" si="44"/>
        <v>0</v>
      </c>
      <c r="AJ10" s="49">
        <f t="shared" ca="1" si="20"/>
        <v>0</v>
      </c>
      <c r="AK10" s="50">
        <f t="shared" ca="1" si="21"/>
        <v>0</v>
      </c>
      <c r="AL10" s="50">
        <f t="shared" ca="1" si="22"/>
        <v>0</v>
      </c>
      <c r="AM10" s="50">
        <f t="shared" ca="1" si="23"/>
        <v>0</v>
      </c>
      <c r="AN10" s="50">
        <f t="shared" ca="1" si="24"/>
        <v>0</v>
      </c>
      <c r="AO10" s="50">
        <f t="shared" ca="1" si="25"/>
        <v>0</v>
      </c>
      <c r="AP10" s="51">
        <f t="shared" ca="1" si="26"/>
        <v>0</v>
      </c>
      <c r="AQ10" s="52">
        <f t="shared" ca="1" si="27"/>
        <v>0</v>
      </c>
      <c r="AR10" s="49" t="str">
        <f t="shared" ca="1" si="28"/>
        <v/>
      </c>
      <c r="AS10" s="50" t="str">
        <f t="shared" ca="1" si="29"/>
        <v/>
      </c>
      <c r="AT10" s="50" t="str">
        <f t="shared" ca="1" si="30"/>
        <v/>
      </c>
      <c r="AU10" s="50" t="str">
        <f t="shared" ca="1" si="31"/>
        <v/>
      </c>
      <c r="AV10" s="50" t="str">
        <f t="shared" ca="1" si="32"/>
        <v/>
      </c>
      <c r="AW10" s="50" t="str">
        <f t="shared" ca="1" si="33"/>
        <v/>
      </c>
      <c r="AX10" s="51" t="str">
        <f t="shared" ca="1" si="34"/>
        <v/>
      </c>
      <c r="AY10" s="52" t="str">
        <f t="shared" ca="1" si="35"/>
        <v/>
      </c>
      <c r="AZ10" s="37">
        <f t="shared" si="36"/>
        <v>35416.666666666664</v>
      </c>
      <c r="BA10" s="37">
        <f t="shared" si="37"/>
        <v>35416.666666666664</v>
      </c>
      <c r="BB10" s="37">
        <f t="shared" si="38"/>
        <v>141666.66666666666</v>
      </c>
      <c r="BC10" s="37" t="str">
        <f t="shared" si="39"/>
        <v>0</v>
      </c>
      <c r="BD10" s="37">
        <f t="shared" si="40"/>
        <v>23611.111111111109</v>
      </c>
      <c r="BE10" s="37">
        <f t="shared" si="41"/>
        <v>70833.333333333328</v>
      </c>
      <c r="BF10" s="37">
        <f t="shared" si="42"/>
        <v>35416.666666666664</v>
      </c>
      <c r="BG10" s="38"/>
      <c r="BH10" s="38"/>
      <c r="BI10" s="38"/>
      <c r="BJ10" s="38"/>
      <c r="BK10" s="38"/>
      <c r="BL10" s="38"/>
      <c r="BM10" s="38"/>
      <c r="BO10" s="117"/>
      <c r="BP10" s="1"/>
    </row>
    <row r="11" spans="1:71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0</v>
      </c>
      <c r="F11" s="181">
        <v>3.0000000000000001E-3</v>
      </c>
      <c r="G11" s="181">
        <v>2E-3</v>
      </c>
      <c r="H11" s="181">
        <v>1E-3</v>
      </c>
      <c r="I11" s="181">
        <v>0</v>
      </c>
      <c r="J11" s="181">
        <v>4.0000000000000001E-3</v>
      </c>
      <c r="K11" s="181">
        <v>0</v>
      </c>
      <c r="L11" s="41">
        <f t="shared" ca="1" si="4"/>
        <v>0</v>
      </c>
      <c r="M11" s="42">
        <f t="shared" si="5"/>
        <v>0</v>
      </c>
      <c r="N11" s="43">
        <f t="shared" si="6"/>
        <v>0</v>
      </c>
      <c r="O11" s="43">
        <f t="shared" si="7"/>
        <v>0</v>
      </c>
      <c r="P11" s="43">
        <f t="shared" si="8"/>
        <v>0</v>
      </c>
      <c r="Q11" s="43">
        <f t="shared" si="9"/>
        <v>0</v>
      </c>
      <c r="R11" s="43">
        <f t="shared" si="10"/>
        <v>0</v>
      </c>
      <c r="S11" s="44">
        <f t="shared" si="11"/>
        <v>0</v>
      </c>
      <c r="T11" s="45">
        <f t="shared" ca="1" si="12"/>
        <v>0</v>
      </c>
      <c r="U11" s="46">
        <v>850</v>
      </c>
      <c r="V11" s="47">
        <v>850</v>
      </c>
      <c r="W11" s="47">
        <v>850</v>
      </c>
      <c r="X11" s="47">
        <v>850</v>
      </c>
      <c r="Y11" s="47">
        <v>850</v>
      </c>
      <c r="Z11" s="47">
        <v>850</v>
      </c>
      <c r="AA11" s="48">
        <v>850</v>
      </c>
      <c r="AB11" s="49">
        <f t="shared" ca="1" si="13"/>
        <v>0</v>
      </c>
      <c r="AC11" s="50">
        <f t="shared" ca="1" si="14"/>
        <v>0</v>
      </c>
      <c r="AD11" s="50">
        <f t="shared" ca="1" si="15"/>
        <v>0</v>
      </c>
      <c r="AE11" s="50">
        <f t="shared" ca="1" si="16"/>
        <v>0</v>
      </c>
      <c r="AF11" s="50">
        <f t="shared" ca="1" si="17"/>
        <v>0</v>
      </c>
      <c r="AG11" s="50">
        <f t="shared" ca="1" si="18"/>
        <v>0</v>
      </c>
      <c r="AH11" s="51">
        <f t="shared" ca="1" si="19"/>
        <v>0</v>
      </c>
      <c r="AI11" s="35">
        <f t="shared" ca="1" si="44"/>
        <v>0</v>
      </c>
      <c r="AJ11" s="49">
        <f t="shared" ca="1" si="20"/>
        <v>0</v>
      </c>
      <c r="AK11" s="50">
        <f t="shared" ca="1" si="21"/>
        <v>0</v>
      </c>
      <c r="AL11" s="50">
        <f t="shared" ca="1" si="22"/>
        <v>0</v>
      </c>
      <c r="AM11" s="50">
        <f t="shared" ca="1" si="23"/>
        <v>0</v>
      </c>
      <c r="AN11" s="50">
        <f t="shared" ca="1" si="24"/>
        <v>0</v>
      </c>
      <c r="AO11" s="50">
        <f t="shared" ca="1" si="25"/>
        <v>0</v>
      </c>
      <c r="AP11" s="51">
        <f t="shared" ca="1" si="26"/>
        <v>0</v>
      </c>
      <c r="AQ11" s="52">
        <f t="shared" ca="1" si="27"/>
        <v>0</v>
      </c>
      <c r="AR11" s="49" t="str">
        <f t="shared" ca="1" si="28"/>
        <v/>
      </c>
      <c r="AS11" s="50" t="str">
        <f t="shared" ca="1" si="29"/>
        <v/>
      </c>
      <c r="AT11" s="50" t="str">
        <f t="shared" ca="1" si="30"/>
        <v/>
      </c>
      <c r="AU11" s="50" t="str">
        <f t="shared" ca="1" si="31"/>
        <v/>
      </c>
      <c r="AV11" s="50" t="str">
        <f t="shared" ca="1" si="32"/>
        <v/>
      </c>
      <c r="AW11" s="50" t="str">
        <f t="shared" ca="1" si="33"/>
        <v/>
      </c>
      <c r="AX11" s="51" t="str">
        <f t="shared" ca="1" si="34"/>
        <v/>
      </c>
      <c r="AY11" s="52" t="str">
        <f t="shared" ca="1" si="35"/>
        <v/>
      </c>
      <c r="AZ11" s="37" t="str">
        <f t="shared" si="36"/>
        <v>0</v>
      </c>
      <c r="BA11" s="37">
        <f t="shared" si="37"/>
        <v>47222.222222222219</v>
      </c>
      <c r="BB11" s="37">
        <f t="shared" si="38"/>
        <v>70833.333333333328</v>
      </c>
      <c r="BC11" s="37">
        <f t="shared" si="39"/>
        <v>141666.66666666666</v>
      </c>
      <c r="BD11" s="37" t="str">
        <f t="shared" si="40"/>
        <v>0</v>
      </c>
      <c r="BE11" s="37">
        <f t="shared" si="41"/>
        <v>35416.666666666664</v>
      </c>
      <c r="BF11" s="37" t="str">
        <f t="shared" si="42"/>
        <v>0</v>
      </c>
      <c r="BG11" s="38"/>
      <c r="BH11" s="38"/>
      <c r="BI11" s="38"/>
      <c r="BJ11" s="38"/>
      <c r="BK11" s="38"/>
      <c r="BL11" s="38"/>
      <c r="BM11" s="38"/>
      <c r="BO11" s="117"/>
      <c r="BP11" s="1"/>
    </row>
    <row r="12" spans="1:71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4.0000000000000001E-3</v>
      </c>
      <c r="F12" s="181">
        <v>5.0000000000000001E-3</v>
      </c>
      <c r="G12" s="181">
        <v>3.0000000000000001E-3</v>
      </c>
      <c r="H12" s="181">
        <v>5.0000000000000001E-3</v>
      </c>
      <c r="I12" s="181">
        <v>4.0000000000000001E-3</v>
      </c>
      <c r="J12" s="181">
        <v>7.0000000000000001E-3</v>
      </c>
      <c r="K12" s="181">
        <v>6.0000000000000001E-3</v>
      </c>
      <c r="L12" s="41">
        <f t="shared" ca="1" si="4"/>
        <v>0</v>
      </c>
      <c r="M12" s="42">
        <f t="shared" si="5"/>
        <v>0</v>
      </c>
      <c r="N12" s="43">
        <f t="shared" si="6"/>
        <v>0</v>
      </c>
      <c r="O12" s="43">
        <f t="shared" si="7"/>
        <v>0</v>
      </c>
      <c r="P12" s="43">
        <f t="shared" si="8"/>
        <v>0</v>
      </c>
      <c r="Q12" s="43">
        <f t="shared" si="9"/>
        <v>0</v>
      </c>
      <c r="R12" s="43">
        <f t="shared" si="10"/>
        <v>0</v>
      </c>
      <c r="S12" s="44">
        <f t="shared" si="11"/>
        <v>0</v>
      </c>
      <c r="T12" s="45">
        <f t="shared" ca="1" si="12"/>
        <v>0</v>
      </c>
      <c r="U12" s="46">
        <v>850</v>
      </c>
      <c r="V12" s="47">
        <v>850</v>
      </c>
      <c r="W12" s="47">
        <v>850</v>
      </c>
      <c r="X12" s="47">
        <v>850</v>
      </c>
      <c r="Y12" s="47">
        <v>850</v>
      </c>
      <c r="Z12" s="47">
        <v>850</v>
      </c>
      <c r="AA12" s="48">
        <v>850</v>
      </c>
      <c r="AB12" s="49">
        <f t="shared" ca="1" si="13"/>
        <v>0</v>
      </c>
      <c r="AC12" s="50">
        <f t="shared" ca="1" si="14"/>
        <v>0</v>
      </c>
      <c r="AD12" s="50">
        <f t="shared" ca="1" si="15"/>
        <v>0</v>
      </c>
      <c r="AE12" s="50">
        <f t="shared" ca="1" si="16"/>
        <v>0</v>
      </c>
      <c r="AF12" s="50">
        <f t="shared" ca="1" si="17"/>
        <v>0</v>
      </c>
      <c r="AG12" s="50">
        <f t="shared" ca="1" si="18"/>
        <v>0</v>
      </c>
      <c r="AH12" s="51">
        <f t="shared" ca="1" si="19"/>
        <v>0</v>
      </c>
      <c r="AI12" s="35">
        <f t="shared" ca="1" si="44"/>
        <v>0</v>
      </c>
      <c r="AJ12" s="49">
        <f t="shared" ca="1" si="20"/>
        <v>0</v>
      </c>
      <c r="AK12" s="50">
        <f t="shared" ca="1" si="21"/>
        <v>0</v>
      </c>
      <c r="AL12" s="50">
        <f t="shared" ca="1" si="22"/>
        <v>0</v>
      </c>
      <c r="AM12" s="50">
        <f t="shared" ca="1" si="23"/>
        <v>0</v>
      </c>
      <c r="AN12" s="50">
        <f t="shared" ca="1" si="24"/>
        <v>0</v>
      </c>
      <c r="AO12" s="50">
        <f t="shared" ca="1" si="25"/>
        <v>0</v>
      </c>
      <c r="AP12" s="51">
        <f t="shared" ca="1" si="26"/>
        <v>0</v>
      </c>
      <c r="AQ12" s="52">
        <f t="shared" ca="1" si="27"/>
        <v>0</v>
      </c>
      <c r="AR12" s="49" t="str">
        <f t="shared" ca="1" si="28"/>
        <v/>
      </c>
      <c r="AS12" s="50" t="str">
        <f t="shared" ca="1" si="29"/>
        <v/>
      </c>
      <c r="AT12" s="50" t="str">
        <f t="shared" ca="1" si="30"/>
        <v/>
      </c>
      <c r="AU12" s="50" t="str">
        <f t="shared" ca="1" si="31"/>
        <v/>
      </c>
      <c r="AV12" s="50" t="str">
        <f t="shared" ca="1" si="32"/>
        <v/>
      </c>
      <c r="AW12" s="50" t="str">
        <f t="shared" ca="1" si="33"/>
        <v/>
      </c>
      <c r="AX12" s="51" t="str">
        <f t="shared" ca="1" si="34"/>
        <v/>
      </c>
      <c r="AY12" s="52" t="str">
        <f t="shared" ca="1" si="35"/>
        <v/>
      </c>
      <c r="AZ12" s="37">
        <f t="shared" si="36"/>
        <v>35416.666666666664</v>
      </c>
      <c r="BA12" s="37">
        <f t="shared" si="37"/>
        <v>28333.333333333332</v>
      </c>
      <c r="BB12" s="37">
        <f t="shared" si="38"/>
        <v>47222.222222222219</v>
      </c>
      <c r="BC12" s="37">
        <f t="shared" si="39"/>
        <v>28333.333333333332</v>
      </c>
      <c r="BD12" s="37">
        <f t="shared" si="40"/>
        <v>35416.666666666664</v>
      </c>
      <c r="BE12" s="37">
        <f t="shared" si="41"/>
        <v>20238.095238095237</v>
      </c>
      <c r="BF12" s="37">
        <f t="shared" si="42"/>
        <v>23611.111111111109</v>
      </c>
      <c r="BG12" s="38"/>
      <c r="BH12" s="38"/>
      <c r="BI12" s="38"/>
      <c r="BJ12" s="38"/>
      <c r="BK12" s="38"/>
      <c r="BL12" s="38"/>
      <c r="BM12" s="38"/>
      <c r="BO12" s="117"/>
      <c r="BP12" s="1"/>
    </row>
    <row r="13" spans="1:71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1.0999999999999999E-2</v>
      </c>
      <c r="F13" s="181">
        <v>6.0000000000000001E-3</v>
      </c>
      <c r="G13" s="181">
        <v>4.0000000000000001E-3</v>
      </c>
      <c r="H13" s="181">
        <v>2.3E-2</v>
      </c>
      <c r="I13" s="181">
        <v>5.0000000000000001E-3</v>
      </c>
      <c r="J13" s="181">
        <v>1.2E-2</v>
      </c>
      <c r="K13" s="181">
        <v>1.6E-2</v>
      </c>
      <c r="L13" s="41">
        <f t="shared" ca="1" si="4"/>
        <v>912</v>
      </c>
      <c r="M13" s="42">
        <f t="shared" si="5"/>
        <v>8</v>
      </c>
      <c r="N13" s="43">
        <f t="shared" si="6"/>
        <v>0</v>
      </c>
      <c r="O13" s="43">
        <f t="shared" si="7"/>
        <v>0</v>
      </c>
      <c r="P13" s="43">
        <f t="shared" si="8"/>
        <v>8</v>
      </c>
      <c r="Q13" s="43">
        <f t="shared" si="9"/>
        <v>0</v>
      </c>
      <c r="R13" s="43">
        <f t="shared" si="10"/>
        <v>8</v>
      </c>
      <c r="S13" s="44">
        <f t="shared" si="11"/>
        <v>8</v>
      </c>
      <c r="T13" s="45">
        <f t="shared" ca="1" si="12"/>
        <v>152</v>
      </c>
      <c r="U13" s="46">
        <v>850</v>
      </c>
      <c r="V13" s="47">
        <v>850</v>
      </c>
      <c r="W13" s="47">
        <v>850</v>
      </c>
      <c r="X13" s="47">
        <v>850</v>
      </c>
      <c r="Y13" s="47">
        <v>850</v>
      </c>
      <c r="Z13" s="47">
        <v>850</v>
      </c>
      <c r="AA13" s="48">
        <v>850</v>
      </c>
      <c r="AB13" s="49">
        <f t="shared" ca="1" si="13"/>
        <v>34000</v>
      </c>
      <c r="AC13" s="50">
        <f t="shared" ca="1" si="14"/>
        <v>0</v>
      </c>
      <c r="AD13" s="50">
        <f t="shared" ca="1" si="15"/>
        <v>0</v>
      </c>
      <c r="AE13" s="50">
        <f t="shared" ca="1" si="16"/>
        <v>27200</v>
      </c>
      <c r="AF13" s="50">
        <f t="shared" ca="1" si="17"/>
        <v>0</v>
      </c>
      <c r="AG13" s="50">
        <f t="shared" ca="1" si="18"/>
        <v>34000</v>
      </c>
      <c r="AH13" s="51">
        <f t="shared" ca="1" si="19"/>
        <v>34000</v>
      </c>
      <c r="AI13" s="35">
        <f t="shared" ca="1" si="44"/>
        <v>129200</v>
      </c>
      <c r="AJ13" s="49">
        <f t="shared" ca="1" si="20"/>
        <v>2.6399999999999997</v>
      </c>
      <c r="AK13" s="50">
        <f t="shared" ca="1" si="21"/>
        <v>0</v>
      </c>
      <c r="AL13" s="50">
        <f t="shared" ca="1" si="22"/>
        <v>0</v>
      </c>
      <c r="AM13" s="50">
        <f t="shared" ca="1" si="23"/>
        <v>4.4160000000000004</v>
      </c>
      <c r="AN13" s="50">
        <f t="shared" ca="1" si="24"/>
        <v>0</v>
      </c>
      <c r="AO13" s="50">
        <f t="shared" ca="1" si="25"/>
        <v>2.88</v>
      </c>
      <c r="AP13" s="51">
        <f t="shared" ca="1" si="26"/>
        <v>3.84</v>
      </c>
      <c r="AQ13" s="52">
        <f t="shared" ca="1" si="27"/>
        <v>13.776</v>
      </c>
      <c r="AR13" s="49">
        <f t="shared" ca="1" si="28"/>
        <v>12878.78787878788</v>
      </c>
      <c r="AS13" s="50" t="str">
        <f t="shared" ca="1" si="29"/>
        <v/>
      </c>
      <c r="AT13" s="50" t="str">
        <f t="shared" ca="1" si="30"/>
        <v/>
      </c>
      <c r="AU13" s="50">
        <f t="shared" ca="1" si="31"/>
        <v>6159.420289855072</v>
      </c>
      <c r="AV13" s="50" t="str">
        <f t="shared" ca="1" si="32"/>
        <v/>
      </c>
      <c r="AW13" s="50">
        <f t="shared" ca="1" si="33"/>
        <v>11805.555555555557</v>
      </c>
      <c r="AX13" s="51">
        <f t="shared" ca="1" si="34"/>
        <v>8854.1666666666679</v>
      </c>
      <c r="AY13" s="52">
        <f t="shared" ca="1" si="35"/>
        <v>9378.6295005807206</v>
      </c>
      <c r="AZ13" s="37">
        <f t="shared" si="36"/>
        <v>12878.787878787878</v>
      </c>
      <c r="BA13" s="37">
        <f t="shared" si="37"/>
        <v>23611.111111111109</v>
      </c>
      <c r="BB13" s="37">
        <f t="shared" si="38"/>
        <v>35416.666666666664</v>
      </c>
      <c r="BC13" s="37">
        <f t="shared" si="39"/>
        <v>6159.420289855072</v>
      </c>
      <c r="BD13" s="37">
        <f t="shared" si="40"/>
        <v>28333.333333333332</v>
      </c>
      <c r="BE13" s="37">
        <f t="shared" si="41"/>
        <v>11805.555555555555</v>
      </c>
      <c r="BF13" s="37">
        <f t="shared" si="42"/>
        <v>8854.1666666666661</v>
      </c>
      <c r="BG13" s="38">
        <f t="shared" ref="BG13:BG24" si="45">IFERROR(VLOOKUP(AZ13,$BO$3:$BP$5,2,TRUE),"0")</f>
        <v>8</v>
      </c>
      <c r="BH13" s="38">
        <f t="shared" ref="BH13:BH25" si="46">IFERROR(VLOOKUP(BA13,$BO$3:$BP$5,2,TRUE),"0")</f>
        <v>0</v>
      </c>
      <c r="BI13" s="38">
        <f t="shared" ref="BI13:BI25" si="47">IFERROR(VLOOKUP(BB13,$BO$3:$BP$5,2,TRUE),"0")</f>
        <v>0</v>
      </c>
      <c r="BJ13" s="38">
        <f t="shared" ref="BJ13:BJ25" si="48">IFERROR(VLOOKUP(BC13,$BO$3:$BP$5,2,TRUE),"0")</f>
        <v>8</v>
      </c>
      <c r="BK13" s="38">
        <f t="shared" ref="BK13:BK25" si="49">IFERROR(VLOOKUP(BD13,$BO$3:$BP$5,2,TRUE),"0")</f>
        <v>0</v>
      </c>
      <c r="BL13" s="38">
        <f t="shared" ref="BL13:BL25" si="50">IFERROR(VLOOKUP(BE13,$BO$3:$BP$5,2,TRUE),"0")</f>
        <v>8</v>
      </c>
      <c r="BM13" s="38">
        <f t="shared" ref="BM13:BM25" si="51">IFERROR(VLOOKUP(BF13,$BO$3:$BP$5,2,TRUE),"0")</f>
        <v>8</v>
      </c>
      <c r="BO13" s="117"/>
      <c r="BP13" s="1"/>
    </row>
    <row r="14" spans="1:71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0.17699999999999999</v>
      </c>
      <c r="F14" s="181">
        <v>8.0000000000000002E-3</v>
      </c>
      <c r="G14" s="181">
        <v>3.7999999999999999E-2</v>
      </c>
      <c r="H14" s="181">
        <v>2.9000000000000001E-2</v>
      </c>
      <c r="I14" s="181">
        <v>1.2E-2</v>
      </c>
      <c r="J14" s="181">
        <v>1.7000000000000001E-2</v>
      </c>
      <c r="K14" s="181">
        <v>8.9999999999999993E-3</v>
      </c>
      <c r="L14" s="41">
        <f t="shared" ca="1" si="4"/>
        <v>1488</v>
      </c>
      <c r="M14" s="42">
        <f t="shared" si="5"/>
        <v>8</v>
      </c>
      <c r="N14" s="43">
        <f t="shared" si="6"/>
        <v>8</v>
      </c>
      <c r="O14" s="43">
        <f t="shared" si="7"/>
        <v>8</v>
      </c>
      <c r="P14" s="43">
        <f t="shared" si="8"/>
        <v>8</v>
      </c>
      <c r="Q14" s="43">
        <f t="shared" si="9"/>
        <v>8</v>
      </c>
      <c r="R14" s="43">
        <f t="shared" si="10"/>
        <v>8</v>
      </c>
      <c r="S14" s="44">
        <f t="shared" si="11"/>
        <v>8</v>
      </c>
      <c r="T14" s="45">
        <f t="shared" ca="1" si="12"/>
        <v>248</v>
      </c>
      <c r="U14" s="46">
        <v>850</v>
      </c>
      <c r="V14" s="47">
        <v>850</v>
      </c>
      <c r="W14" s="47">
        <v>850</v>
      </c>
      <c r="X14" s="47">
        <v>850</v>
      </c>
      <c r="Y14" s="47">
        <v>850</v>
      </c>
      <c r="Z14" s="47">
        <v>850</v>
      </c>
      <c r="AA14" s="48">
        <v>850</v>
      </c>
      <c r="AB14" s="49">
        <f t="shared" ca="1" si="13"/>
        <v>34000</v>
      </c>
      <c r="AC14" s="50">
        <f t="shared" ca="1" si="14"/>
        <v>27200</v>
      </c>
      <c r="AD14" s="50">
        <f t="shared" ca="1" si="15"/>
        <v>27200</v>
      </c>
      <c r="AE14" s="50">
        <f t="shared" ca="1" si="16"/>
        <v>27200</v>
      </c>
      <c r="AF14" s="50">
        <f t="shared" ca="1" si="17"/>
        <v>27200</v>
      </c>
      <c r="AG14" s="50">
        <f t="shared" ca="1" si="18"/>
        <v>34000</v>
      </c>
      <c r="AH14" s="51">
        <f t="shared" ca="1" si="19"/>
        <v>34000</v>
      </c>
      <c r="AI14" s="35">
        <f t="shared" ca="1" si="44"/>
        <v>210800</v>
      </c>
      <c r="AJ14" s="49">
        <f t="shared" ca="1" si="20"/>
        <v>42.48</v>
      </c>
      <c r="AK14" s="50">
        <f t="shared" ca="1" si="21"/>
        <v>1.536</v>
      </c>
      <c r="AL14" s="50">
        <f t="shared" ca="1" si="22"/>
        <v>7.2959999999999994</v>
      </c>
      <c r="AM14" s="50">
        <f t="shared" ca="1" si="23"/>
        <v>5.5680000000000005</v>
      </c>
      <c r="AN14" s="50">
        <f t="shared" ca="1" si="24"/>
        <v>2.3040000000000003</v>
      </c>
      <c r="AO14" s="50">
        <f t="shared" ca="1" si="25"/>
        <v>4.08</v>
      </c>
      <c r="AP14" s="51">
        <f t="shared" ca="1" si="26"/>
        <v>2.1599999999999997</v>
      </c>
      <c r="AQ14" s="52">
        <f t="shared" ca="1" si="27"/>
        <v>65.423999999999992</v>
      </c>
      <c r="AR14" s="49">
        <f t="shared" ca="1" si="28"/>
        <v>800.37664783427499</v>
      </c>
      <c r="AS14" s="50">
        <f t="shared" ca="1" si="29"/>
        <v>17708.333333333332</v>
      </c>
      <c r="AT14" s="50">
        <f t="shared" ca="1" si="30"/>
        <v>3728.0701754385968</v>
      </c>
      <c r="AU14" s="50">
        <f t="shared" ca="1" si="31"/>
        <v>4885.0574712643675</v>
      </c>
      <c r="AV14" s="50">
        <f t="shared" ca="1" si="32"/>
        <v>11805.555555555555</v>
      </c>
      <c r="AW14" s="50">
        <f t="shared" ca="1" si="33"/>
        <v>8333.3333333333339</v>
      </c>
      <c r="AX14" s="51">
        <f t="shared" ca="1" si="34"/>
        <v>15740.740740740743</v>
      </c>
      <c r="AY14" s="52">
        <f t="shared" ca="1" si="35"/>
        <v>3222.0591831743704</v>
      </c>
      <c r="AZ14" s="37">
        <f t="shared" si="36"/>
        <v>800.37664783427499</v>
      </c>
      <c r="BA14" s="37">
        <f t="shared" si="37"/>
        <v>17708.333333333332</v>
      </c>
      <c r="BB14" s="37">
        <f t="shared" si="38"/>
        <v>3728.0701754385964</v>
      </c>
      <c r="BC14" s="37">
        <f t="shared" si="39"/>
        <v>4885.0574712643675</v>
      </c>
      <c r="BD14" s="37">
        <f t="shared" si="40"/>
        <v>11805.555555555555</v>
      </c>
      <c r="BE14" s="37">
        <f t="shared" si="41"/>
        <v>8333.3333333333321</v>
      </c>
      <c r="BF14" s="37">
        <f t="shared" si="42"/>
        <v>15740.740740740741</v>
      </c>
      <c r="BG14" s="38">
        <f t="shared" si="45"/>
        <v>8</v>
      </c>
      <c r="BH14" s="38">
        <f t="shared" si="46"/>
        <v>8</v>
      </c>
      <c r="BI14" s="38">
        <f t="shared" si="47"/>
        <v>8</v>
      </c>
      <c r="BJ14" s="38">
        <f t="shared" si="48"/>
        <v>8</v>
      </c>
      <c r="BK14" s="38">
        <f t="shared" si="49"/>
        <v>8</v>
      </c>
      <c r="BL14" s="38">
        <f t="shared" si="50"/>
        <v>8</v>
      </c>
      <c r="BM14" s="38">
        <f t="shared" si="51"/>
        <v>8</v>
      </c>
      <c r="BO14" s="117"/>
      <c r="BP14" s="1"/>
    </row>
    <row r="15" spans="1:71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1.4E-2</v>
      </c>
      <c r="F15" s="181">
        <v>0.04</v>
      </c>
      <c r="G15" s="181">
        <v>1.2E-2</v>
      </c>
      <c r="H15" s="181">
        <v>5.0000000000000001E-3</v>
      </c>
      <c r="I15" s="181">
        <v>8.0000000000000002E-3</v>
      </c>
      <c r="J15" s="181">
        <v>2.9000000000000001E-2</v>
      </c>
      <c r="K15" s="181">
        <v>1.4E-2</v>
      </c>
      <c r="L15" s="41">
        <f t="shared" ca="1" si="4"/>
        <v>1296</v>
      </c>
      <c r="M15" s="42">
        <f t="shared" si="5"/>
        <v>8</v>
      </c>
      <c r="N15" s="43">
        <f t="shared" si="6"/>
        <v>8</v>
      </c>
      <c r="O15" s="43">
        <f t="shared" si="7"/>
        <v>8</v>
      </c>
      <c r="P15" s="43">
        <f t="shared" si="8"/>
        <v>0</v>
      </c>
      <c r="Q15" s="43">
        <f t="shared" si="9"/>
        <v>8</v>
      </c>
      <c r="R15" s="43">
        <f t="shared" si="10"/>
        <v>8</v>
      </c>
      <c r="S15" s="44">
        <f t="shared" si="11"/>
        <v>8</v>
      </c>
      <c r="T15" s="45">
        <f t="shared" ca="1" si="12"/>
        <v>216</v>
      </c>
      <c r="U15" s="46">
        <v>850</v>
      </c>
      <c r="V15" s="47">
        <v>850</v>
      </c>
      <c r="W15" s="47">
        <v>850</v>
      </c>
      <c r="X15" s="47">
        <v>850</v>
      </c>
      <c r="Y15" s="47">
        <v>850</v>
      </c>
      <c r="Z15" s="47">
        <v>850</v>
      </c>
      <c r="AA15" s="48">
        <v>850</v>
      </c>
      <c r="AB15" s="49">
        <f t="shared" ca="1" si="13"/>
        <v>34000</v>
      </c>
      <c r="AC15" s="50">
        <f t="shared" ca="1" si="14"/>
        <v>27200</v>
      </c>
      <c r="AD15" s="50">
        <f t="shared" ca="1" si="15"/>
        <v>27200</v>
      </c>
      <c r="AE15" s="50">
        <f t="shared" ca="1" si="16"/>
        <v>0</v>
      </c>
      <c r="AF15" s="50">
        <f t="shared" ca="1" si="17"/>
        <v>27200</v>
      </c>
      <c r="AG15" s="50">
        <f t="shared" ca="1" si="18"/>
        <v>34000</v>
      </c>
      <c r="AH15" s="51">
        <f t="shared" ca="1" si="19"/>
        <v>34000</v>
      </c>
      <c r="AI15" s="35">
        <f t="shared" ca="1" si="44"/>
        <v>183600</v>
      </c>
      <c r="AJ15" s="49">
        <f t="shared" ca="1" si="20"/>
        <v>3.36</v>
      </c>
      <c r="AK15" s="50">
        <f t="shared" ca="1" si="21"/>
        <v>7.68</v>
      </c>
      <c r="AL15" s="50">
        <f t="shared" ca="1" si="22"/>
        <v>2.3040000000000003</v>
      </c>
      <c r="AM15" s="50">
        <f t="shared" ca="1" si="23"/>
        <v>0</v>
      </c>
      <c r="AN15" s="50">
        <f t="shared" ca="1" si="24"/>
        <v>1.536</v>
      </c>
      <c r="AO15" s="50">
        <f t="shared" ca="1" si="25"/>
        <v>6.96</v>
      </c>
      <c r="AP15" s="51">
        <f t="shared" ca="1" si="26"/>
        <v>3.36</v>
      </c>
      <c r="AQ15" s="52">
        <f t="shared" ca="1" si="27"/>
        <v>25.2</v>
      </c>
      <c r="AR15" s="49">
        <f t="shared" ca="1" si="28"/>
        <v>10119.04761904762</v>
      </c>
      <c r="AS15" s="50">
        <f t="shared" ca="1" si="29"/>
        <v>3541.666666666667</v>
      </c>
      <c r="AT15" s="50">
        <f t="shared" ca="1" si="30"/>
        <v>11805.555555555555</v>
      </c>
      <c r="AU15" s="50" t="str">
        <f t="shared" ca="1" si="31"/>
        <v/>
      </c>
      <c r="AV15" s="50">
        <f t="shared" ca="1" si="32"/>
        <v>17708.333333333332</v>
      </c>
      <c r="AW15" s="50">
        <f t="shared" ca="1" si="33"/>
        <v>4885.0574712643675</v>
      </c>
      <c r="AX15" s="51">
        <f t="shared" ca="1" si="34"/>
        <v>10119.04761904762</v>
      </c>
      <c r="AY15" s="52">
        <f t="shared" ca="1" si="35"/>
        <v>7285.7142857142862</v>
      </c>
      <c r="AZ15" s="37">
        <f t="shared" si="36"/>
        <v>10119.047619047618</v>
      </c>
      <c r="BA15" s="37">
        <f t="shared" si="37"/>
        <v>3541.6666666666665</v>
      </c>
      <c r="BB15" s="37">
        <f t="shared" si="38"/>
        <v>11805.555555555555</v>
      </c>
      <c r="BC15" s="37">
        <f t="shared" si="39"/>
        <v>28333.333333333332</v>
      </c>
      <c r="BD15" s="37">
        <f t="shared" si="40"/>
        <v>17708.333333333332</v>
      </c>
      <c r="BE15" s="37">
        <f t="shared" si="41"/>
        <v>4885.0574712643675</v>
      </c>
      <c r="BF15" s="37">
        <f t="shared" si="42"/>
        <v>10119.047619047618</v>
      </c>
      <c r="BG15" s="38">
        <f t="shared" si="45"/>
        <v>8</v>
      </c>
      <c r="BH15" s="38">
        <f t="shared" si="46"/>
        <v>8</v>
      </c>
      <c r="BI15" s="38">
        <f t="shared" si="47"/>
        <v>8</v>
      </c>
      <c r="BJ15" s="38">
        <f t="shared" si="48"/>
        <v>0</v>
      </c>
      <c r="BK15" s="38">
        <f t="shared" si="49"/>
        <v>8</v>
      </c>
      <c r="BL15" s="38">
        <f t="shared" si="50"/>
        <v>8</v>
      </c>
      <c r="BM15" s="38">
        <f t="shared" si="51"/>
        <v>8</v>
      </c>
      <c r="BO15" s="117"/>
      <c r="BP15" s="1"/>
    </row>
    <row r="16" spans="1:71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3.5000000000000003E-2</v>
      </c>
      <c r="F16" s="181">
        <v>4.7E-2</v>
      </c>
      <c r="G16" s="181">
        <v>2.7E-2</v>
      </c>
      <c r="H16" s="181">
        <v>1.2999999999999999E-2</v>
      </c>
      <c r="I16" s="181">
        <v>1.7000000000000001E-2</v>
      </c>
      <c r="J16" s="181">
        <v>6.7000000000000004E-2</v>
      </c>
      <c r="K16" s="181">
        <v>5.0000000000000001E-3</v>
      </c>
      <c r="L16" s="41">
        <f t="shared" ca="1" si="4"/>
        <v>1248</v>
      </c>
      <c r="M16" s="42">
        <f t="shared" si="5"/>
        <v>8</v>
      </c>
      <c r="N16" s="43">
        <f t="shared" si="6"/>
        <v>8</v>
      </c>
      <c r="O16" s="43">
        <f t="shared" si="7"/>
        <v>8</v>
      </c>
      <c r="P16" s="43">
        <f t="shared" si="8"/>
        <v>8</v>
      </c>
      <c r="Q16" s="43">
        <f t="shared" si="9"/>
        <v>8</v>
      </c>
      <c r="R16" s="43">
        <f t="shared" si="10"/>
        <v>8</v>
      </c>
      <c r="S16" s="44">
        <f t="shared" si="11"/>
        <v>0</v>
      </c>
      <c r="T16" s="45">
        <f t="shared" ca="1" si="12"/>
        <v>208</v>
      </c>
      <c r="U16" s="46">
        <v>850</v>
      </c>
      <c r="V16" s="47">
        <v>850</v>
      </c>
      <c r="W16" s="47">
        <v>850</v>
      </c>
      <c r="X16" s="47">
        <v>850</v>
      </c>
      <c r="Y16" s="47">
        <v>850</v>
      </c>
      <c r="Z16" s="47">
        <v>850</v>
      </c>
      <c r="AA16" s="48">
        <v>850</v>
      </c>
      <c r="AB16" s="49">
        <f t="shared" ca="1" si="13"/>
        <v>34000</v>
      </c>
      <c r="AC16" s="50">
        <f t="shared" ca="1" si="14"/>
        <v>27200</v>
      </c>
      <c r="AD16" s="50">
        <f t="shared" ca="1" si="15"/>
        <v>27200</v>
      </c>
      <c r="AE16" s="50">
        <f t="shared" ca="1" si="16"/>
        <v>27200</v>
      </c>
      <c r="AF16" s="50">
        <f t="shared" ca="1" si="17"/>
        <v>27200</v>
      </c>
      <c r="AG16" s="50">
        <f t="shared" ca="1" si="18"/>
        <v>34000</v>
      </c>
      <c r="AH16" s="51">
        <f t="shared" ca="1" si="19"/>
        <v>0</v>
      </c>
      <c r="AI16" s="35">
        <f t="shared" ca="1" si="44"/>
        <v>176800</v>
      </c>
      <c r="AJ16" s="49">
        <f t="shared" ca="1" si="20"/>
        <v>8.4</v>
      </c>
      <c r="AK16" s="50">
        <f t="shared" ca="1" si="21"/>
        <v>9.0240000000000009</v>
      </c>
      <c r="AL16" s="50">
        <f t="shared" ca="1" si="22"/>
        <v>5.1840000000000002</v>
      </c>
      <c r="AM16" s="50">
        <f t="shared" ca="1" si="23"/>
        <v>2.496</v>
      </c>
      <c r="AN16" s="50">
        <f t="shared" ca="1" si="24"/>
        <v>3.2640000000000002</v>
      </c>
      <c r="AO16" s="50">
        <f t="shared" ca="1" si="25"/>
        <v>16.080000000000002</v>
      </c>
      <c r="AP16" s="51">
        <f t="shared" ca="1" si="26"/>
        <v>0</v>
      </c>
      <c r="AQ16" s="52">
        <f t="shared" ca="1" si="27"/>
        <v>44.448</v>
      </c>
      <c r="AR16" s="49">
        <f t="shared" ca="1" si="28"/>
        <v>4047.6190476190473</v>
      </c>
      <c r="AS16" s="50">
        <f t="shared" ca="1" si="29"/>
        <v>3014.1843971631201</v>
      </c>
      <c r="AT16" s="50">
        <f t="shared" ca="1" si="30"/>
        <v>5246.9135802469136</v>
      </c>
      <c r="AU16" s="50">
        <f t="shared" ca="1" si="31"/>
        <v>10897.435897435897</v>
      </c>
      <c r="AV16" s="50">
        <f t="shared" ca="1" si="32"/>
        <v>8333.3333333333321</v>
      </c>
      <c r="AW16" s="50">
        <f t="shared" ca="1" si="33"/>
        <v>2114.4278606965172</v>
      </c>
      <c r="AX16" s="51" t="str">
        <f t="shared" ca="1" si="34"/>
        <v/>
      </c>
      <c r="AY16" s="52">
        <f t="shared" ca="1" si="35"/>
        <v>3977.6817854571632</v>
      </c>
      <c r="AZ16" s="37">
        <f t="shared" si="36"/>
        <v>4047.6190476190468</v>
      </c>
      <c r="BA16" s="37">
        <f t="shared" si="37"/>
        <v>3014.1843971631201</v>
      </c>
      <c r="BB16" s="37">
        <f t="shared" si="38"/>
        <v>5246.9135802469136</v>
      </c>
      <c r="BC16" s="37">
        <f t="shared" si="39"/>
        <v>10897.435897435897</v>
      </c>
      <c r="BD16" s="37">
        <f t="shared" si="40"/>
        <v>8333.3333333333321</v>
      </c>
      <c r="BE16" s="37">
        <f t="shared" si="41"/>
        <v>2114.4278606965172</v>
      </c>
      <c r="BF16" s="37">
        <f t="shared" si="42"/>
        <v>28333.333333333332</v>
      </c>
      <c r="BG16" s="38">
        <f t="shared" si="45"/>
        <v>8</v>
      </c>
      <c r="BH16" s="38">
        <f t="shared" si="46"/>
        <v>8</v>
      </c>
      <c r="BI16" s="38">
        <f t="shared" si="47"/>
        <v>8</v>
      </c>
      <c r="BJ16" s="38">
        <f t="shared" si="48"/>
        <v>8</v>
      </c>
      <c r="BK16" s="38">
        <f t="shared" si="49"/>
        <v>8</v>
      </c>
      <c r="BL16" s="38">
        <f t="shared" si="50"/>
        <v>8</v>
      </c>
      <c r="BM16" s="38">
        <f t="shared" si="51"/>
        <v>0</v>
      </c>
      <c r="BO16" s="117"/>
      <c r="BP16" s="1"/>
    </row>
    <row r="17" spans="2:68" ht="15" thickBot="1">
      <c r="B17" s="3" t="s">
        <v>50</v>
      </c>
      <c r="C17" s="39">
        <v>0.45833333333333331</v>
      </c>
      <c r="D17" s="40">
        <v>0.5</v>
      </c>
      <c r="E17" s="181">
        <v>0.107</v>
      </c>
      <c r="F17" s="181">
        <v>8.5999999999999993E-2</v>
      </c>
      <c r="G17" s="181">
        <v>3.4000000000000002E-2</v>
      </c>
      <c r="H17" s="181">
        <v>2.1999999999999999E-2</v>
      </c>
      <c r="I17" s="181">
        <v>3.2000000000000001E-2</v>
      </c>
      <c r="J17" s="181">
        <v>7.3999999999999996E-2</v>
      </c>
      <c r="K17" s="181">
        <v>4.1000000000000002E-2</v>
      </c>
      <c r="L17" s="41">
        <f t="shared" ca="1" si="4"/>
        <v>1488</v>
      </c>
      <c r="M17" s="42">
        <f t="shared" si="5"/>
        <v>8</v>
      </c>
      <c r="N17" s="43">
        <f t="shared" si="6"/>
        <v>8</v>
      </c>
      <c r="O17" s="43">
        <f t="shared" si="7"/>
        <v>8</v>
      </c>
      <c r="P17" s="43">
        <f t="shared" si="8"/>
        <v>8</v>
      </c>
      <c r="Q17" s="43">
        <f t="shared" si="9"/>
        <v>8</v>
      </c>
      <c r="R17" s="43">
        <f t="shared" si="10"/>
        <v>8</v>
      </c>
      <c r="S17" s="44">
        <f t="shared" si="11"/>
        <v>8</v>
      </c>
      <c r="T17" s="45">
        <f t="shared" ca="1" si="12"/>
        <v>248</v>
      </c>
      <c r="U17" s="46">
        <v>1700</v>
      </c>
      <c r="V17" s="47">
        <v>1700</v>
      </c>
      <c r="W17" s="47">
        <v>1700</v>
      </c>
      <c r="X17" s="47">
        <v>1700</v>
      </c>
      <c r="Y17" s="47">
        <v>1700</v>
      </c>
      <c r="Z17" s="47">
        <v>1700</v>
      </c>
      <c r="AA17" s="48">
        <v>1700</v>
      </c>
      <c r="AB17" s="49">
        <f t="shared" ca="1" si="13"/>
        <v>68000</v>
      </c>
      <c r="AC17" s="50">
        <f t="shared" ca="1" si="14"/>
        <v>54400</v>
      </c>
      <c r="AD17" s="50">
        <f t="shared" ca="1" si="15"/>
        <v>54400</v>
      </c>
      <c r="AE17" s="50">
        <f t="shared" ca="1" si="16"/>
        <v>54400</v>
      </c>
      <c r="AF17" s="50">
        <f t="shared" ca="1" si="17"/>
        <v>54400</v>
      </c>
      <c r="AG17" s="50">
        <f t="shared" ca="1" si="18"/>
        <v>68000</v>
      </c>
      <c r="AH17" s="51">
        <f t="shared" ca="1" si="19"/>
        <v>68000</v>
      </c>
      <c r="AI17" s="35">
        <f t="shared" ca="1" si="44"/>
        <v>421600</v>
      </c>
      <c r="AJ17" s="49">
        <f t="shared" ca="1" si="20"/>
        <v>25.68</v>
      </c>
      <c r="AK17" s="50">
        <f t="shared" ca="1" si="21"/>
        <v>16.512</v>
      </c>
      <c r="AL17" s="50">
        <f t="shared" ca="1" si="22"/>
        <v>6.5280000000000005</v>
      </c>
      <c r="AM17" s="50">
        <f t="shared" ca="1" si="23"/>
        <v>4.2240000000000002</v>
      </c>
      <c r="AN17" s="50">
        <f t="shared" ca="1" si="24"/>
        <v>6.1440000000000001</v>
      </c>
      <c r="AO17" s="50">
        <f t="shared" ca="1" si="25"/>
        <v>17.759999999999998</v>
      </c>
      <c r="AP17" s="51">
        <f t="shared" ca="1" si="26"/>
        <v>9.84</v>
      </c>
      <c r="AQ17" s="52">
        <f t="shared" ca="1" si="27"/>
        <v>86.688000000000002</v>
      </c>
      <c r="AR17" s="49">
        <f t="shared" ca="1" si="28"/>
        <v>2647.9750778816201</v>
      </c>
      <c r="AS17" s="50">
        <f t="shared" ca="1" si="29"/>
        <v>3294.5736434108526</v>
      </c>
      <c r="AT17" s="50">
        <f t="shared" ca="1" si="30"/>
        <v>8333.3333333333321</v>
      </c>
      <c r="AU17" s="50">
        <f t="shared" ca="1" si="31"/>
        <v>12878.787878787878</v>
      </c>
      <c r="AV17" s="50">
        <f t="shared" ca="1" si="32"/>
        <v>8854.1666666666661</v>
      </c>
      <c r="AW17" s="50">
        <f t="shared" ca="1" si="33"/>
        <v>3828.828828828829</v>
      </c>
      <c r="AX17" s="51">
        <f t="shared" ca="1" si="34"/>
        <v>6910.5691056910573</v>
      </c>
      <c r="AY17" s="52">
        <f t="shared" ca="1" si="35"/>
        <v>4863.4182355112589</v>
      </c>
      <c r="AZ17" s="37">
        <f t="shared" si="36"/>
        <v>2647.9750778816197</v>
      </c>
      <c r="BA17" s="37">
        <f t="shared" si="37"/>
        <v>3294.5736434108526</v>
      </c>
      <c r="BB17" s="37">
        <f t="shared" si="38"/>
        <v>8333.3333333333321</v>
      </c>
      <c r="BC17" s="37">
        <f t="shared" si="39"/>
        <v>12878.787878787878</v>
      </c>
      <c r="BD17" s="37">
        <f t="shared" si="40"/>
        <v>8854.1666666666661</v>
      </c>
      <c r="BE17" s="37">
        <f t="shared" si="41"/>
        <v>3828.8288288288286</v>
      </c>
      <c r="BF17" s="37">
        <f t="shared" si="42"/>
        <v>6910.5691056910564</v>
      </c>
      <c r="BG17" s="38">
        <f t="shared" si="45"/>
        <v>8</v>
      </c>
      <c r="BH17" s="38">
        <f t="shared" si="46"/>
        <v>8</v>
      </c>
      <c r="BI17" s="38">
        <f t="shared" si="47"/>
        <v>8</v>
      </c>
      <c r="BJ17" s="38">
        <f t="shared" si="48"/>
        <v>8</v>
      </c>
      <c r="BK17" s="38">
        <f t="shared" si="49"/>
        <v>8</v>
      </c>
      <c r="BL17" s="38">
        <f t="shared" si="50"/>
        <v>8</v>
      </c>
      <c r="BM17" s="38">
        <f t="shared" si="51"/>
        <v>8</v>
      </c>
      <c r="BO17" s="117"/>
      <c r="BP17" s="1"/>
    </row>
    <row r="18" spans="2:68" ht="15" thickBot="1">
      <c r="B18" s="3" t="s">
        <v>51</v>
      </c>
      <c r="C18" s="39">
        <v>0.5</v>
      </c>
      <c r="D18" s="40">
        <v>0.54166666666666663</v>
      </c>
      <c r="E18" s="181">
        <v>5.2999999999999999E-2</v>
      </c>
      <c r="F18" s="181">
        <v>8.5999999999999993E-2</v>
      </c>
      <c r="G18" s="181">
        <v>5.8999999999999997E-2</v>
      </c>
      <c r="H18" s="181">
        <v>2.1000000000000001E-2</v>
      </c>
      <c r="I18" s="181">
        <v>5.1999999999999998E-2</v>
      </c>
      <c r="J18" s="181">
        <v>0.16900000000000001</v>
      </c>
      <c r="K18" s="181">
        <v>8.0000000000000002E-3</v>
      </c>
      <c r="L18" s="41">
        <f t="shared" ca="1" si="4"/>
        <v>1056</v>
      </c>
      <c r="M18" s="42">
        <f t="shared" si="5"/>
        <v>8</v>
      </c>
      <c r="N18" s="43">
        <f t="shared" si="6"/>
        <v>8</v>
      </c>
      <c r="O18" s="43">
        <f t="shared" si="7"/>
        <v>8</v>
      </c>
      <c r="P18" s="43">
        <f t="shared" si="8"/>
        <v>0</v>
      </c>
      <c r="Q18" s="43">
        <f t="shared" si="9"/>
        <v>8</v>
      </c>
      <c r="R18" s="43">
        <f t="shared" si="10"/>
        <v>8</v>
      </c>
      <c r="S18" s="44">
        <f t="shared" si="11"/>
        <v>0</v>
      </c>
      <c r="T18" s="45">
        <f t="shared" ca="1" si="12"/>
        <v>176</v>
      </c>
      <c r="U18" s="46">
        <v>4000</v>
      </c>
      <c r="V18" s="47">
        <v>4000</v>
      </c>
      <c r="W18" s="47">
        <v>4000</v>
      </c>
      <c r="X18" s="47">
        <v>4000</v>
      </c>
      <c r="Y18" s="47">
        <v>4000</v>
      </c>
      <c r="Z18" s="47">
        <v>4000</v>
      </c>
      <c r="AA18" s="48">
        <v>4000</v>
      </c>
      <c r="AB18" s="49">
        <f t="shared" ca="1" si="13"/>
        <v>160000</v>
      </c>
      <c r="AC18" s="50">
        <f t="shared" ca="1" si="14"/>
        <v>128000</v>
      </c>
      <c r="AD18" s="50">
        <f t="shared" ca="1" si="15"/>
        <v>128000</v>
      </c>
      <c r="AE18" s="50">
        <f t="shared" ca="1" si="16"/>
        <v>0</v>
      </c>
      <c r="AF18" s="50">
        <f t="shared" ca="1" si="17"/>
        <v>128000</v>
      </c>
      <c r="AG18" s="50">
        <f t="shared" ca="1" si="18"/>
        <v>160000</v>
      </c>
      <c r="AH18" s="51">
        <f t="shared" ca="1" si="19"/>
        <v>0</v>
      </c>
      <c r="AI18" s="35">
        <f t="shared" ca="1" si="44"/>
        <v>704000</v>
      </c>
      <c r="AJ18" s="49">
        <f t="shared" ca="1" si="20"/>
        <v>12.719999999999999</v>
      </c>
      <c r="AK18" s="50">
        <f t="shared" ca="1" si="21"/>
        <v>16.512</v>
      </c>
      <c r="AL18" s="50">
        <f t="shared" ca="1" si="22"/>
        <v>11.327999999999999</v>
      </c>
      <c r="AM18" s="50">
        <f t="shared" ca="1" si="23"/>
        <v>0</v>
      </c>
      <c r="AN18" s="50">
        <f t="shared" ca="1" si="24"/>
        <v>9.984</v>
      </c>
      <c r="AO18" s="50">
        <f t="shared" ca="1" si="25"/>
        <v>40.56</v>
      </c>
      <c r="AP18" s="51">
        <f t="shared" ca="1" si="26"/>
        <v>0</v>
      </c>
      <c r="AQ18" s="52">
        <f t="shared" ca="1" si="27"/>
        <v>91.104000000000013</v>
      </c>
      <c r="AR18" s="49">
        <f t="shared" ca="1" si="28"/>
        <v>12578.616352201259</v>
      </c>
      <c r="AS18" s="50">
        <f t="shared" ca="1" si="29"/>
        <v>7751.937984496124</v>
      </c>
      <c r="AT18" s="50">
        <f t="shared" ca="1" si="30"/>
        <v>11299.435028248588</v>
      </c>
      <c r="AU18" s="50" t="str">
        <f t="shared" ca="1" si="31"/>
        <v/>
      </c>
      <c r="AV18" s="50">
        <f t="shared" ca="1" si="32"/>
        <v>12820.51282051282</v>
      </c>
      <c r="AW18" s="50">
        <f t="shared" ca="1" si="33"/>
        <v>3944.7731755424061</v>
      </c>
      <c r="AX18" s="51" t="str">
        <f t="shared" ca="1" si="34"/>
        <v/>
      </c>
      <c r="AY18" s="52">
        <f t="shared" ca="1" si="35"/>
        <v>7727.4323849666307</v>
      </c>
      <c r="AZ18" s="37">
        <f t="shared" si="36"/>
        <v>12578.616352201258</v>
      </c>
      <c r="BA18" s="37">
        <f t="shared" si="37"/>
        <v>7751.937984496124</v>
      </c>
      <c r="BB18" s="37">
        <f t="shared" si="38"/>
        <v>11299.435028248588</v>
      </c>
      <c r="BC18" s="37">
        <f t="shared" si="39"/>
        <v>31746.031746031742</v>
      </c>
      <c r="BD18" s="37">
        <f t="shared" si="40"/>
        <v>12820.51282051282</v>
      </c>
      <c r="BE18" s="37">
        <f t="shared" si="41"/>
        <v>3944.7731755424056</v>
      </c>
      <c r="BF18" s="37">
        <f t="shared" si="42"/>
        <v>83333.333333333328</v>
      </c>
      <c r="BG18" s="38">
        <f t="shared" si="45"/>
        <v>8</v>
      </c>
      <c r="BH18" s="38">
        <f t="shared" si="46"/>
        <v>8</v>
      </c>
      <c r="BI18" s="38">
        <f t="shared" si="47"/>
        <v>8</v>
      </c>
      <c r="BJ18" s="38">
        <f t="shared" si="48"/>
        <v>0</v>
      </c>
      <c r="BK18" s="38">
        <f t="shared" si="49"/>
        <v>8</v>
      </c>
      <c r="BL18" s="38">
        <f t="shared" si="50"/>
        <v>8</v>
      </c>
      <c r="BM18" s="38">
        <f t="shared" si="51"/>
        <v>0</v>
      </c>
      <c r="BO18" s="117"/>
      <c r="BP18" s="1"/>
    </row>
    <row r="19" spans="2:68" ht="15" thickBot="1">
      <c r="B19" s="3" t="s">
        <v>51</v>
      </c>
      <c r="C19" s="39">
        <v>0.54166666666666663</v>
      </c>
      <c r="D19" s="40">
        <v>0.58333333333333337</v>
      </c>
      <c r="E19" s="181">
        <v>0.124</v>
      </c>
      <c r="F19" s="181">
        <v>3.2000000000000001E-2</v>
      </c>
      <c r="G19" s="181">
        <v>7.0000000000000001E-3</v>
      </c>
      <c r="H19" s="181">
        <v>4.2999999999999997E-2</v>
      </c>
      <c r="I19" s="181">
        <v>3.5000000000000003E-2</v>
      </c>
      <c r="J19" s="181">
        <v>4.1000000000000002E-2</v>
      </c>
      <c r="K19" s="181">
        <v>8.1000000000000003E-2</v>
      </c>
      <c r="L19" s="41">
        <f t="shared" ca="1" si="4"/>
        <v>1296</v>
      </c>
      <c r="M19" s="42">
        <f t="shared" si="5"/>
        <v>8</v>
      </c>
      <c r="N19" s="43">
        <f t="shared" si="6"/>
        <v>8</v>
      </c>
      <c r="O19" s="43">
        <f t="shared" si="7"/>
        <v>0</v>
      </c>
      <c r="P19" s="43">
        <f t="shared" si="8"/>
        <v>8</v>
      </c>
      <c r="Q19" s="43">
        <f t="shared" si="9"/>
        <v>8</v>
      </c>
      <c r="R19" s="43">
        <f t="shared" si="10"/>
        <v>8</v>
      </c>
      <c r="S19" s="44">
        <f t="shared" si="11"/>
        <v>8</v>
      </c>
      <c r="T19" s="45">
        <f t="shared" ca="1" si="12"/>
        <v>216</v>
      </c>
      <c r="U19" s="46">
        <v>3800</v>
      </c>
      <c r="V19" s="47">
        <v>3800</v>
      </c>
      <c r="W19" s="47">
        <v>3800</v>
      </c>
      <c r="X19" s="47">
        <v>3800</v>
      </c>
      <c r="Y19" s="47">
        <v>3800</v>
      </c>
      <c r="Z19" s="47">
        <v>3800</v>
      </c>
      <c r="AA19" s="48">
        <v>3800</v>
      </c>
      <c r="AB19" s="49">
        <f t="shared" ca="1" si="13"/>
        <v>152000</v>
      </c>
      <c r="AC19" s="50">
        <f t="shared" ca="1" si="14"/>
        <v>121600</v>
      </c>
      <c r="AD19" s="50">
        <f t="shared" ca="1" si="15"/>
        <v>0</v>
      </c>
      <c r="AE19" s="50">
        <f t="shared" ca="1" si="16"/>
        <v>121600</v>
      </c>
      <c r="AF19" s="50">
        <f t="shared" ca="1" si="17"/>
        <v>121600</v>
      </c>
      <c r="AG19" s="50">
        <f t="shared" ca="1" si="18"/>
        <v>152000</v>
      </c>
      <c r="AH19" s="51">
        <f t="shared" ca="1" si="19"/>
        <v>152000</v>
      </c>
      <c r="AI19" s="35">
        <f t="shared" ca="1" si="44"/>
        <v>820800</v>
      </c>
      <c r="AJ19" s="49">
        <f t="shared" ca="1" si="20"/>
        <v>29.759999999999998</v>
      </c>
      <c r="AK19" s="50">
        <f t="shared" ca="1" si="21"/>
        <v>6.1440000000000001</v>
      </c>
      <c r="AL19" s="50">
        <f t="shared" ca="1" si="22"/>
        <v>0</v>
      </c>
      <c r="AM19" s="50">
        <f t="shared" ca="1" si="23"/>
        <v>8.2560000000000002</v>
      </c>
      <c r="AN19" s="50">
        <f t="shared" ca="1" si="24"/>
        <v>6.7200000000000006</v>
      </c>
      <c r="AO19" s="50">
        <f t="shared" ca="1" si="25"/>
        <v>9.84</v>
      </c>
      <c r="AP19" s="51">
        <f t="shared" ca="1" si="26"/>
        <v>19.440000000000001</v>
      </c>
      <c r="AQ19" s="52">
        <f t="shared" ca="1" si="27"/>
        <v>80.16</v>
      </c>
      <c r="AR19" s="49">
        <f t="shared" ca="1" si="28"/>
        <v>5107.5268817204305</v>
      </c>
      <c r="AS19" s="50">
        <f t="shared" ca="1" si="29"/>
        <v>19791.666666666668</v>
      </c>
      <c r="AT19" s="50" t="str">
        <f t="shared" ca="1" si="30"/>
        <v/>
      </c>
      <c r="AU19" s="50">
        <f t="shared" ca="1" si="31"/>
        <v>14728.682170542636</v>
      </c>
      <c r="AV19" s="50">
        <f t="shared" ca="1" si="32"/>
        <v>18095.238095238092</v>
      </c>
      <c r="AW19" s="50">
        <f t="shared" ca="1" si="33"/>
        <v>15447.154471544716</v>
      </c>
      <c r="AX19" s="51">
        <f t="shared" ca="1" si="34"/>
        <v>7818.9300411522627</v>
      </c>
      <c r="AY19" s="52">
        <f t="shared" ca="1" si="35"/>
        <v>10239.520958083833</v>
      </c>
      <c r="AZ19" s="37">
        <f t="shared" si="36"/>
        <v>5107.5268817204305</v>
      </c>
      <c r="BA19" s="37">
        <f t="shared" si="37"/>
        <v>19791.666666666668</v>
      </c>
      <c r="BB19" s="37">
        <f t="shared" si="38"/>
        <v>90476.190476190473</v>
      </c>
      <c r="BC19" s="37">
        <f t="shared" si="39"/>
        <v>14728.682170542637</v>
      </c>
      <c r="BD19" s="37">
        <f t="shared" si="40"/>
        <v>18095.238095238095</v>
      </c>
      <c r="BE19" s="37">
        <f t="shared" si="41"/>
        <v>15447.154471544716</v>
      </c>
      <c r="BF19" s="37">
        <f t="shared" si="42"/>
        <v>7818.9300411522636</v>
      </c>
      <c r="BG19" s="38">
        <f t="shared" si="45"/>
        <v>8</v>
      </c>
      <c r="BH19" s="38">
        <f t="shared" si="46"/>
        <v>8</v>
      </c>
      <c r="BI19" s="38">
        <f t="shared" si="47"/>
        <v>0</v>
      </c>
      <c r="BJ19" s="38">
        <f t="shared" si="48"/>
        <v>8</v>
      </c>
      <c r="BK19" s="38">
        <f t="shared" si="49"/>
        <v>8</v>
      </c>
      <c r="BL19" s="38">
        <f t="shared" si="50"/>
        <v>8</v>
      </c>
      <c r="BM19" s="38">
        <f t="shared" si="51"/>
        <v>8</v>
      </c>
      <c r="BO19" s="117"/>
      <c r="BP19" s="1"/>
    </row>
    <row r="20" spans="2:68" ht="15" thickBot="1">
      <c r="B20" s="3" t="s">
        <v>52</v>
      </c>
      <c r="C20" s="39">
        <v>0.58333333333333337</v>
      </c>
      <c r="D20" s="40">
        <v>0.625</v>
      </c>
      <c r="E20" s="181">
        <v>3.5999999999999997E-2</v>
      </c>
      <c r="F20" s="181">
        <v>0.03</v>
      </c>
      <c r="G20" s="181">
        <v>2.3E-2</v>
      </c>
      <c r="H20" s="181">
        <v>7.5999999999999998E-2</v>
      </c>
      <c r="I20" s="181">
        <v>0.01</v>
      </c>
      <c r="J20" s="181">
        <v>4.7E-2</v>
      </c>
      <c r="K20" s="181">
        <v>3.4000000000000002E-2</v>
      </c>
      <c r="L20" s="41">
        <f t="shared" ca="1" si="4"/>
        <v>192</v>
      </c>
      <c r="M20" s="42">
        <f t="shared" si="5"/>
        <v>0</v>
      </c>
      <c r="N20" s="43">
        <f t="shared" si="6"/>
        <v>0</v>
      </c>
      <c r="O20" s="43">
        <f t="shared" si="7"/>
        <v>0</v>
      </c>
      <c r="P20" s="43">
        <f t="shared" si="8"/>
        <v>8</v>
      </c>
      <c r="Q20" s="43">
        <f t="shared" si="9"/>
        <v>0</v>
      </c>
      <c r="R20" s="43">
        <f t="shared" si="10"/>
        <v>0</v>
      </c>
      <c r="S20" s="44">
        <f t="shared" si="11"/>
        <v>0</v>
      </c>
      <c r="T20" s="45">
        <f t="shared" ca="1" si="12"/>
        <v>32</v>
      </c>
      <c r="U20" s="46">
        <v>6000</v>
      </c>
      <c r="V20" s="47">
        <v>6000</v>
      </c>
      <c r="W20" s="47">
        <v>6000</v>
      </c>
      <c r="X20" s="47">
        <v>6000</v>
      </c>
      <c r="Y20" s="47">
        <v>6000</v>
      </c>
      <c r="Z20" s="47">
        <v>6000</v>
      </c>
      <c r="AA20" s="48">
        <v>6000</v>
      </c>
      <c r="AB20" s="49">
        <f t="shared" ca="1" si="13"/>
        <v>0</v>
      </c>
      <c r="AC20" s="50">
        <f t="shared" ca="1" si="14"/>
        <v>0</v>
      </c>
      <c r="AD20" s="50">
        <f t="shared" ca="1" si="15"/>
        <v>0</v>
      </c>
      <c r="AE20" s="50">
        <f t="shared" ca="1" si="16"/>
        <v>192000</v>
      </c>
      <c r="AF20" s="50">
        <f t="shared" ca="1" si="17"/>
        <v>0</v>
      </c>
      <c r="AG20" s="50">
        <f t="shared" ca="1" si="18"/>
        <v>0</v>
      </c>
      <c r="AH20" s="51">
        <f t="shared" ca="1" si="19"/>
        <v>0</v>
      </c>
      <c r="AI20" s="35">
        <f t="shared" ca="1" si="44"/>
        <v>192000</v>
      </c>
      <c r="AJ20" s="49">
        <f t="shared" ca="1" si="20"/>
        <v>0</v>
      </c>
      <c r="AK20" s="50">
        <f t="shared" ca="1" si="21"/>
        <v>0</v>
      </c>
      <c r="AL20" s="50">
        <f t="shared" ca="1" si="22"/>
        <v>0</v>
      </c>
      <c r="AM20" s="50">
        <f t="shared" ca="1" si="23"/>
        <v>14.591999999999999</v>
      </c>
      <c r="AN20" s="50">
        <f t="shared" ca="1" si="24"/>
        <v>0</v>
      </c>
      <c r="AO20" s="50">
        <f t="shared" ca="1" si="25"/>
        <v>0</v>
      </c>
      <c r="AP20" s="51">
        <f t="shared" ca="1" si="26"/>
        <v>0</v>
      </c>
      <c r="AQ20" s="52">
        <f t="shared" ca="1" si="27"/>
        <v>14.591999999999999</v>
      </c>
      <c r="AR20" s="49" t="str">
        <f t="shared" ca="1" si="28"/>
        <v/>
      </c>
      <c r="AS20" s="50" t="str">
        <f t="shared" ca="1" si="29"/>
        <v/>
      </c>
      <c r="AT20" s="50" t="str">
        <f t="shared" ca="1" si="30"/>
        <v/>
      </c>
      <c r="AU20" s="50">
        <f t="shared" ca="1" si="31"/>
        <v>13157.894736842107</v>
      </c>
      <c r="AV20" s="50" t="str">
        <f t="shared" ca="1" si="32"/>
        <v/>
      </c>
      <c r="AW20" s="50" t="str">
        <f t="shared" ca="1" si="33"/>
        <v/>
      </c>
      <c r="AX20" s="51" t="str">
        <f t="shared" ca="1" si="34"/>
        <v/>
      </c>
      <c r="AY20" s="52">
        <f t="shared" ca="1" si="35"/>
        <v>13157.894736842107</v>
      </c>
      <c r="AZ20" s="37">
        <f t="shared" si="36"/>
        <v>27777.777777777781</v>
      </c>
      <c r="BA20" s="37">
        <f t="shared" si="37"/>
        <v>33333.333333333336</v>
      </c>
      <c r="BB20" s="37">
        <f t="shared" si="38"/>
        <v>43478.260869565216</v>
      </c>
      <c r="BC20" s="37">
        <f t="shared" si="39"/>
        <v>13157.894736842105</v>
      </c>
      <c r="BD20" s="37">
        <f t="shared" si="40"/>
        <v>100000</v>
      </c>
      <c r="BE20" s="37">
        <f t="shared" si="41"/>
        <v>21276.59574468085</v>
      </c>
      <c r="BF20" s="37">
        <f t="shared" si="42"/>
        <v>29411.76470588235</v>
      </c>
      <c r="BG20" s="38">
        <f t="shared" si="45"/>
        <v>0</v>
      </c>
      <c r="BH20" s="38">
        <f t="shared" si="46"/>
        <v>0</v>
      </c>
      <c r="BI20" s="38">
        <f t="shared" si="47"/>
        <v>0</v>
      </c>
      <c r="BJ20" s="38">
        <f t="shared" si="48"/>
        <v>8</v>
      </c>
      <c r="BK20" s="38">
        <f t="shared" si="49"/>
        <v>0</v>
      </c>
      <c r="BL20" s="38">
        <f t="shared" si="50"/>
        <v>0</v>
      </c>
      <c r="BM20" s="38">
        <f t="shared" si="51"/>
        <v>0</v>
      </c>
      <c r="BO20" s="117"/>
      <c r="BP20" s="1"/>
    </row>
    <row r="21" spans="2:68" ht="15" thickBot="1">
      <c r="B21" s="3" t="s">
        <v>52</v>
      </c>
      <c r="C21" s="39">
        <v>0.625</v>
      </c>
      <c r="D21" s="40">
        <v>0.66666666666666663</v>
      </c>
      <c r="E21" s="181">
        <v>5.8000000000000003E-2</v>
      </c>
      <c r="F21" s="181">
        <v>4.9000000000000002E-2</v>
      </c>
      <c r="G21" s="181">
        <v>1.6E-2</v>
      </c>
      <c r="H21" s="181">
        <v>2.7E-2</v>
      </c>
      <c r="I21" s="181">
        <v>5.8000000000000003E-2</v>
      </c>
      <c r="J21" s="181">
        <v>2.9000000000000001E-2</v>
      </c>
      <c r="K21" s="181">
        <v>7.0999999999999994E-2</v>
      </c>
      <c r="L21" s="41">
        <f t="shared" ca="1" si="4"/>
        <v>672</v>
      </c>
      <c r="M21" s="42">
        <f t="shared" si="5"/>
        <v>8</v>
      </c>
      <c r="N21" s="43">
        <f t="shared" si="6"/>
        <v>0</v>
      </c>
      <c r="O21" s="43">
        <f t="shared" si="7"/>
        <v>0</v>
      </c>
      <c r="P21" s="43">
        <f t="shared" si="8"/>
        <v>0</v>
      </c>
      <c r="Q21" s="43">
        <f t="shared" si="9"/>
        <v>8</v>
      </c>
      <c r="R21" s="43">
        <f t="shared" si="10"/>
        <v>0</v>
      </c>
      <c r="S21" s="44">
        <f t="shared" si="11"/>
        <v>8</v>
      </c>
      <c r="T21" s="45">
        <f t="shared" ca="1" si="12"/>
        <v>112</v>
      </c>
      <c r="U21" s="46">
        <v>6000</v>
      </c>
      <c r="V21" s="47">
        <v>6000</v>
      </c>
      <c r="W21" s="47">
        <v>6000</v>
      </c>
      <c r="X21" s="47">
        <v>6000</v>
      </c>
      <c r="Y21" s="47">
        <v>6000</v>
      </c>
      <c r="Z21" s="47">
        <v>6000</v>
      </c>
      <c r="AA21" s="48">
        <v>6000</v>
      </c>
      <c r="AB21" s="49">
        <f t="shared" ca="1" si="13"/>
        <v>240000</v>
      </c>
      <c r="AC21" s="50">
        <f t="shared" ca="1" si="14"/>
        <v>0</v>
      </c>
      <c r="AD21" s="50">
        <f t="shared" ca="1" si="15"/>
        <v>0</v>
      </c>
      <c r="AE21" s="50">
        <f t="shared" ca="1" si="16"/>
        <v>0</v>
      </c>
      <c r="AF21" s="50">
        <f t="shared" ca="1" si="17"/>
        <v>192000</v>
      </c>
      <c r="AG21" s="50">
        <f t="shared" ca="1" si="18"/>
        <v>0</v>
      </c>
      <c r="AH21" s="51">
        <f t="shared" ca="1" si="19"/>
        <v>240000</v>
      </c>
      <c r="AI21" s="35">
        <f t="shared" ca="1" si="44"/>
        <v>672000</v>
      </c>
      <c r="AJ21" s="49">
        <f t="shared" ca="1" si="20"/>
        <v>13.92</v>
      </c>
      <c r="AK21" s="50">
        <f t="shared" ca="1" si="21"/>
        <v>0</v>
      </c>
      <c r="AL21" s="50">
        <f t="shared" ca="1" si="22"/>
        <v>0</v>
      </c>
      <c r="AM21" s="50">
        <f t="shared" ca="1" si="23"/>
        <v>0</v>
      </c>
      <c r="AN21" s="50">
        <f t="shared" ca="1" si="24"/>
        <v>11.136000000000001</v>
      </c>
      <c r="AO21" s="50">
        <f t="shared" ca="1" si="25"/>
        <v>0</v>
      </c>
      <c r="AP21" s="51">
        <f t="shared" ca="1" si="26"/>
        <v>17.04</v>
      </c>
      <c r="AQ21" s="52">
        <f t="shared" ca="1" si="27"/>
        <v>42.096000000000004</v>
      </c>
      <c r="AR21" s="49">
        <f t="shared" ca="1" si="28"/>
        <v>17241.379310344826</v>
      </c>
      <c r="AS21" s="50" t="str">
        <f t="shared" ca="1" si="29"/>
        <v/>
      </c>
      <c r="AT21" s="50" t="str">
        <f t="shared" ca="1" si="30"/>
        <v/>
      </c>
      <c r="AU21" s="50" t="str">
        <f t="shared" ca="1" si="31"/>
        <v/>
      </c>
      <c r="AV21" s="50">
        <f t="shared" ca="1" si="32"/>
        <v>17241.379310344826</v>
      </c>
      <c r="AW21" s="50" t="str">
        <f t="shared" ca="1" si="33"/>
        <v/>
      </c>
      <c r="AX21" s="51">
        <f t="shared" ca="1" si="34"/>
        <v>14084.507042253523</v>
      </c>
      <c r="AY21" s="52">
        <f t="shared" ca="1" si="35"/>
        <v>15963.511972633978</v>
      </c>
      <c r="AZ21" s="37">
        <f t="shared" si="36"/>
        <v>17241.379310344826</v>
      </c>
      <c r="BA21" s="37">
        <f t="shared" si="37"/>
        <v>20408.163265306121</v>
      </c>
      <c r="BB21" s="37">
        <f t="shared" si="38"/>
        <v>62500</v>
      </c>
      <c r="BC21" s="37">
        <f t="shared" si="39"/>
        <v>37037.037037037036</v>
      </c>
      <c r="BD21" s="37">
        <f t="shared" si="40"/>
        <v>17241.379310344826</v>
      </c>
      <c r="BE21" s="37">
        <f t="shared" si="41"/>
        <v>34482.758620689652</v>
      </c>
      <c r="BF21" s="37">
        <f t="shared" si="42"/>
        <v>14084.507042253523</v>
      </c>
      <c r="BG21" s="38">
        <f t="shared" si="45"/>
        <v>8</v>
      </c>
      <c r="BH21" s="38">
        <f t="shared" si="46"/>
        <v>0</v>
      </c>
      <c r="BI21" s="38">
        <f t="shared" si="47"/>
        <v>0</v>
      </c>
      <c r="BJ21" s="38">
        <f t="shared" si="48"/>
        <v>0</v>
      </c>
      <c r="BK21" s="38">
        <f t="shared" si="49"/>
        <v>8</v>
      </c>
      <c r="BL21" s="38">
        <f t="shared" si="50"/>
        <v>0</v>
      </c>
      <c r="BM21" s="38">
        <f t="shared" si="51"/>
        <v>8</v>
      </c>
      <c r="BO21" s="117"/>
      <c r="BP21" s="1"/>
    </row>
    <row r="22" spans="2:68" ht="15" thickBot="1">
      <c r="B22" s="3" t="s">
        <v>52</v>
      </c>
      <c r="C22" s="39">
        <v>0.66666666666666663</v>
      </c>
      <c r="D22" s="40">
        <v>0.70833333333333337</v>
      </c>
      <c r="E22" s="181">
        <v>3.9E-2</v>
      </c>
      <c r="F22" s="181">
        <v>7.5999999999999998E-2</v>
      </c>
      <c r="G22" s="181">
        <v>0.13900000000000001</v>
      </c>
      <c r="H22" s="181">
        <v>4.4999999999999998E-2</v>
      </c>
      <c r="I22" s="181">
        <v>0.16900000000000001</v>
      </c>
      <c r="J22" s="181">
        <v>5.5E-2</v>
      </c>
      <c r="K22" s="181">
        <v>8.7999999999999995E-2</v>
      </c>
      <c r="L22" s="41">
        <f t="shared" ca="1" si="4"/>
        <v>384</v>
      </c>
      <c r="M22" s="42">
        <f t="shared" si="5"/>
        <v>0</v>
      </c>
      <c r="N22" s="43">
        <f t="shared" si="6"/>
        <v>0</v>
      </c>
      <c r="O22" s="43">
        <f t="shared" si="7"/>
        <v>8</v>
      </c>
      <c r="P22" s="43">
        <f t="shared" si="8"/>
        <v>0</v>
      </c>
      <c r="Q22" s="43">
        <f t="shared" si="9"/>
        <v>8</v>
      </c>
      <c r="R22" s="43">
        <f t="shared" si="10"/>
        <v>0</v>
      </c>
      <c r="S22" s="44">
        <f t="shared" si="11"/>
        <v>0</v>
      </c>
      <c r="T22" s="45">
        <f t="shared" ca="1" si="12"/>
        <v>64</v>
      </c>
      <c r="U22" s="46">
        <v>12750</v>
      </c>
      <c r="V22" s="47">
        <v>12750</v>
      </c>
      <c r="W22" s="47">
        <v>12750</v>
      </c>
      <c r="X22" s="47">
        <v>12750</v>
      </c>
      <c r="Y22" s="47">
        <v>12750</v>
      </c>
      <c r="Z22" s="47">
        <v>12750</v>
      </c>
      <c r="AA22" s="48">
        <v>12750</v>
      </c>
      <c r="AB22" s="49">
        <f t="shared" ca="1" si="13"/>
        <v>0</v>
      </c>
      <c r="AC22" s="50">
        <f t="shared" ca="1" si="14"/>
        <v>0</v>
      </c>
      <c r="AD22" s="50">
        <f t="shared" ca="1" si="15"/>
        <v>408000</v>
      </c>
      <c r="AE22" s="50">
        <f t="shared" ca="1" si="16"/>
        <v>0</v>
      </c>
      <c r="AF22" s="50">
        <f t="shared" ca="1" si="17"/>
        <v>408000</v>
      </c>
      <c r="AG22" s="50">
        <f t="shared" ca="1" si="18"/>
        <v>0</v>
      </c>
      <c r="AH22" s="51">
        <f t="shared" ca="1" si="19"/>
        <v>0</v>
      </c>
      <c r="AI22" s="35">
        <f t="shared" ca="1" si="44"/>
        <v>816000</v>
      </c>
      <c r="AJ22" s="49">
        <f t="shared" ca="1" si="20"/>
        <v>0</v>
      </c>
      <c r="AK22" s="50">
        <f t="shared" ca="1" si="21"/>
        <v>0</v>
      </c>
      <c r="AL22" s="50">
        <f t="shared" ca="1" si="22"/>
        <v>26.688000000000002</v>
      </c>
      <c r="AM22" s="50">
        <f t="shared" ca="1" si="23"/>
        <v>0</v>
      </c>
      <c r="AN22" s="50">
        <f t="shared" ca="1" si="24"/>
        <v>32.448</v>
      </c>
      <c r="AO22" s="50">
        <f t="shared" ca="1" si="25"/>
        <v>0</v>
      </c>
      <c r="AP22" s="51">
        <f t="shared" ca="1" si="26"/>
        <v>0</v>
      </c>
      <c r="AQ22" s="52">
        <f t="shared" ca="1" si="27"/>
        <v>59.136000000000003</v>
      </c>
      <c r="AR22" s="49" t="str">
        <f t="shared" ca="1" si="28"/>
        <v/>
      </c>
      <c r="AS22" s="50" t="str">
        <f t="shared" ca="1" si="29"/>
        <v/>
      </c>
      <c r="AT22" s="50">
        <f t="shared" ca="1" si="30"/>
        <v>15287.76978417266</v>
      </c>
      <c r="AU22" s="50" t="str">
        <f t="shared" ca="1" si="31"/>
        <v/>
      </c>
      <c r="AV22" s="50">
        <f t="shared" ca="1" si="32"/>
        <v>12573.964497041419</v>
      </c>
      <c r="AW22" s="50" t="str">
        <f t="shared" ca="1" si="33"/>
        <v/>
      </c>
      <c r="AX22" s="51" t="str">
        <f t="shared" ca="1" si="34"/>
        <v/>
      </c>
      <c r="AY22" s="52">
        <f t="shared" ca="1" si="35"/>
        <v>13798.701298701299</v>
      </c>
      <c r="AZ22" s="37">
        <f t="shared" si="36"/>
        <v>54487.179487179485</v>
      </c>
      <c r="BA22" s="37">
        <f t="shared" si="37"/>
        <v>27960.526315789473</v>
      </c>
      <c r="BB22" s="37">
        <f t="shared" si="38"/>
        <v>15287.76978417266</v>
      </c>
      <c r="BC22" s="37">
        <f t="shared" si="39"/>
        <v>47222.222222222226</v>
      </c>
      <c r="BD22" s="37">
        <f t="shared" si="40"/>
        <v>12573.964497041419</v>
      </c>
      <c r="BE22" s="37">
        <f t="shared" si="41"/>
        <v>38636.36363636364</v>
      </c>
      <c r="BF22" s="37">
        <f t="shared" si="42"/>
        <v>24147.727272727276</v>
      </c>
      <c r="BG22" s="38">
        <f t="shared" si="45"/>
        <v>0</v>
      </c>
      <c r="BH22" s="38">
        <f t="shared" si="46"/>
        <v>0</v>
      </c>
      <c r="BI22" s="38">
        <f t="shared" si="47"/>
        <v>8</v>
      </c>
      <c r="BJ22" s="38">
        <f t="shared" si="48"/>
        <v>0</v>
      </c>
      <c r="BK22" s="38">
        <f t="shared" si="49"/>
        <v>8</v>
      </c>
      <c r="BL22" s="38">
        <f t="shared" si="50"/>
        <v>0</v>
      </c>
      <c r="BM22" s="38">
        <f t="shared" si="51"/>
        <v>0</v>
      </c>
      <c r="BO22" s="117"/>
      <c r="BP22" s="1"/>
    </row>
    <row r="23" spans="2:68" ht="15" thickBot="1">
      <c r="B23" s="3" t="s">
        <v>52</v>
      </c>
      <c r="C23" s="39">
        <v>0.70833333333333337</v>
      </c>
      <c r="D23" s="40">
        <v>0.75</v>
      </c>
      <c r="E23" s="181">
        <v>2.7E-2</v>
      </c>
      <c r="F23" s="181">
        <v>6.6000000000000003E-2</v>
      </c>
      <c r="G23" s="181">
        <v>4.2000000000000003E-2</v>
      </c>
      <c r="H23" s="181">
        <v>3.3000000000000002E-2</v>
      </c>
      <c r="I23" s="181">
        <v>5.1999999999999998E-2</v>
      </c>
      <c r="J23" s="181">
        <v>6.7000000000000004E-2</v>
      </c>
      <c r="K23" s="181">
        <v>4.7E-2</v>
      </c>
      <c r="L23" s="41">
        <f t="shared" ca="1" si="4"/>
        <v>624</v>
      </c>
      <c r="M23" s="42">
        <f t="shared" si="5"/>
        <v>0</v>
      </c>
      <c r="N23" s="43">
        <f t="shared" si="6"/>
        <v>8</v>
      </c>
      <c r="O23" s="43">
        <f t="shared" si="7"/>
        <v>0</v>
      </c>
      <c r="P23" s="43">
        <f t="shared" si="8"/>
        <v>0</v>
      </c>
      <c r="Q23" s="43">
        <f t="shared" si="9"/>
        <v>8</v>
      </c>
      <c r="R23" s="43">
        <f t="shared" si="10"/>
        <v>8</v>
      </c>
      <c r="S23" s="44">
        <f t="shared" si="11"/>
        <v>0</v>
      </c>
      <c r="T23" s="45">
        <f t="shared" ca="1" si="12"/>
        <v>104</v>
      </c>
      <c r="U23" s="46">
        <v>6000</v>
      </c>
      <c r="V23" s="47">
        <v>6000</v>
      </c>
      <c r="W23" s="47">
        <v>6000</v>
      </c>
      <c r="X23" s="47">
        <v>6000</v>
      </c>
      <c r="Y23" s="47">
        <v>6000</v>
      </c>
      <c r="Z23" s="47">
        <v>6000</v>
      </c>
      <c r="AA23" s="48">
        <v>6000</v>
      </c>
      <c r="AB23" s="49">
        <f t="shared" ca="1" si="13"/>
        <v>0</v>
      </c>
      <c r="AC23" s="50">
        <f t="shared" ca="1" si="14"/>
        <v>192000</v>
      </c>
      <c r="AD23" s="50">
        <f t="shared" ca="1" si="15"/>
        <v>0</v>
      </c>
      <c r="AE23" s="50">
        <f t="shared" ca="1" si="16"/>
        <v>0</v>
      </c>
      <c r="AF23" s="50">
        <f t="shared" ca="1" si="17"/>
        <v>192000</v>
      </c>
      <c r="AG23" s="50">
        <f t="shared" ca="1" si="18"/>
        <v>240000</v>
      </c>
      <c r="AH23" s="51">
        <f t="shared" ca="1" si="19"/>
        <v>0</v>
      </c>
      <c r="AI23" s="35">
        <f t="shared" ca="1" si="44"/>
        <v>624000</v>
      </c>
      <c r="AJ23" s="49">
        <f t="shared" ca="1" si="20"/>
        <v>0</v>
      </c>
      <c r="AK23" s="50">
        <f t="shared" ca="1" si="21"/>
        <v>12.672000000000001</v>
      </c>
      <c r="AL23" s="50">
        <f t="shared" ca="1" si="22"/>
        <v>0</v>
      </c>
      <c r="AM23" s="50">
        <f t="shared" ca="1" si="23"/>
        <v>0</v>
      </c>
      <c r="AN23" s="50">
        <f t="shared" ca="1" si="24"/>
        <v>9.984</v>
      </c>
      <c r="AO23" s="50">
        <f t="shared" ca="1" si="25"/>
        <v>16.080000000000002</v>
      </c>
      <c r="AP23" s="51">
        <f t="shared" ca="1" si="26"/>
        <v>0</v>
      </c>
      <c r="AQ23" s="52">
        <f t="shared" ca="1" si="27"/>
        <v>38.736000000000004</v>
      </c>
      <c r="AR23" s="49" t="str">
        <f t="shared" ca="1" si="28"/>
        <v/>
      </c>
      <c r="AS23" s="50">
        <f t="shared" ca="1" si="29"/>
        <v>15151.51515151515</v>
      </c>
      <c r="AT23" s="50" t="str">
        <f t="shared" ca="1" si="30"/>
        <v/>
      </c>
      <c r="AU23" s="50" t="str">
        <f t="shared" ca="1" si="31"/>
        <v/>
      </c>
      <c r="AV23" s="50">
        <f t="shared" ca="1" si="32"/>
        <v>19230.76923076923</v>
      </c>
      <c r="AW23" s="50">
        <f t="shared" ca="1" si="33"/>
        <v>14925.373134328356</v>
      </c>
      <c r="AX23" s="51" t="str">
        <f t="shared" ca="1" si="34"/>
        <v/>
      </c>
      <c r="AY23" s="52">
        <f t="shared" ca="1" si="35"/>
        <v>16109.0458488228</v>
      </c>
      <c r="AZ23" s="37">
        <f t="shared" si="36"/>
        <v>37037.037037037036</v>
      </c>
      <c r="BA23" s="37">
        <f t="shared" si="37"/>
        <v>15151.51515151515</v>
      </c>
      <c r="BB23" s="37">
        <f t="shared" si="38"/>
        <v>23809.523809523809</v>
      </c>
      <c r="BC23" s="37">
        <f t="shared" si="39"/>
        <v>30303.0303030303</v>
      </c>
      <c r="BD23" s="37">
        <f t="shared" si="40"/>
        <v>19230.76923076923</v>
      </c>
      <c r="BE23" s="37">
        <f t="shared" si="41"/>
        <v>14925.373134328358</v>
      </c>
      <c r="BF23" s="37">
        <f t="shared" si="42"/>
        <v>21276.59574468085</v>
      </c>
      <c r="BG23" s="38">
        <f t="shared" si="45"/>
        <v>0</v>
      </c>
      <c r="BH23" s="38">
        <f t="shared" si="46"/>
        <v>8</v>
      </c>
      <c r="BI23" s="38">
        <f t="shared" si="47"/>
        <v>0</v>
      </c>
      <c r="BJ23" s="38">
        <f t="shared" si="48"/>
        <v>0</v>
      </c>
      <c r="BK23" s="38">
        <f t="shared" si="49"/>
        <v>8</v>
      </c>
      <c r="BL23" s="38">
        <f t="shared" si="50"/>
        <v>8</v>
      </c>
      <c r="BM23" s="38">
        <f t="shared" si="51"/>
        <v>0</v>
      </c>
      <c r="BO23" s="117"/>
      <c r="BP23" s="1"/>
    </row>
    <row r="24" spans="2:68" ht="15" thickBot="1">
      <c r="B24" s="3" t="s">
        <v>48</v>
      </c>
      <c r="C24" s="39">
        <v>0.75</v>
      </c>
      <c r="D24" s="40">
        <v>0.79166666666666663</v>
      </c>
      <c r="E24" s="181">
        <v>5.8000000000000003E-2</v>
      </c>
      <c r="F24" s="181">
        <v>0.108</v>
      </c>
      <c r="G24" s="181">
        <v>4.7E-2</v>
      </c>
      <c r="H24" s="181">
        <v>4.4999999999999998E-2</v>
      </c>
      <c r="I24" s="181">
        <v>0.109</v>
      </c>
      <c r="J24" s="181">
        <v>3.1E-2</v>
      </c>
      <c r="K24" s="181">
        <v>3.3000000000000002E-2</v>
      </c>
      <c r="L24" s="41">
        <f t="shared" ca="1" si="4"/>
        <v>0</v>
      </c>
      <c r="M24" s="42">
        <f t="shared" si="5"/>
        <v>0</v>
      </c>
      <c r="N24" s="43">
        <f t="shared" si="6"/>
        <v>0</v>
      </c>
      <c r="O24" s="43">
        <f t="shared" si="7"/>
        <v>0</v>
      </c>
      <c r="P24" s="43">
        <f t="shared" si="8"/>
        <v>0</v>
      </c>
      <c r="Q24" s="43">
        <f t="shared" si="9"/>
        <v>0</v>
      </c>
      <c r="R24" s="43">
        <f t="shared" si="10"/>
        <v>0</v>
      </c>
      <c r="S24" s="44">
        <f t="shared" si="11"/>
        <v>0</v>
      </c>
      <c r="T24" s="45">
        <f t="shared" ca="1" si="12"/>
        <v>0</v>
      </c>
      <c r="U24" s="46">
        <v>35000</v>
      </c>
      <c r="V24" s="47">
        <v>35000</v>
      </c>
      <c r="W24" s="47">
        <v>35000</v>
      </c>
      <c r="X24" s="47">
        <v>35000</v>
      </c>
      <c r="Y24" s="47">
        <v>35000</v>
      </c>
      <c r="Z24" s="47">
        <v>35000</v>
      </c>
      <c r="AA24" s="48">
        <v>35000</v>
      </c>
      <c r="AB24" s="49">
        <f t="shared" ca="1" si="13"/>
        <v>0</v>
      </c>
      <c r="AC24" s="50">
        <f t="shared" ca="1" si="14"/>
        <v>0</v>
      </c>
      <c r="AD24" s="50">
        <f t="shared" ca="1" si="15"/>
        <v>0</v>
      </c>
      <c r="AE24" s="50">
        <f t="shared" ca="1" si="16"/>
        <v>0</v>
      </c>
      <c r="AF24" s="50">
        <f t="shared" ca="1" si="17"/>
        <v>0</v>
      </c>
      <c r="AG24" s="50">
        <f t="shared" ca="1" si="18"/>
        <v>0</v>
      </c>
      <c r="AH24" s="51">
        <f t="shared" ca="1" si="19"/>
        <v>0</v>
      </c>
      <c r="AI24" s="35">
        <f t="shared" ca="1" si="44"/>
        <v>0</v>
      </c>
      <c r="AJ24" s="49">
        <f t="shared" ca="1" si="20"/>
        <v>0</v>
      </c>
      <c r="AK24" s="50">
        <f t="shared" ca="1" si="21"/>
        <v>0</v>
      </c>
      <c r="AL24" s="50">
        <f t="shared" ca="1" si="22"/>
        <v>0</v>
      </c>
      <c r="AM24" s="50">
        <f t="shared" ca="1" si="23"/>
        <v>0</v>
      </c>
      <c r="AN24" s="50">
        <f t="shared" ca="1" si="24"/>
        <v>0</v>
      </c>
      <c r="AO24" s="50">
        <f t="shared" ca="1" si="25"/>
        <v>0</v>
      </c>
      <c r="AP24" s="51">
        <f t="shared" ca="1" si="26"/>
        <v>0</v>
      </c>
      <c r="AQ24" s="52">
        <f t="shared" ca="1" si="27"/>
        <v>0</v>
      </c>
      <c r="AR24" s="49" t="str">
        <f t="shared" ca="1" si="28"/>
        <v/>
      </c>
      <c r="AS24" s="50" t="str">
        <f t="shared" ca="1" si="29"/>
        <v/>
      </c>
      <c r="AT24" s="50" t="str">
        <f t="shared" ca="1" si="30"/>
        <v/>
      </c>
      <c r="AU24" s="50" t="str">
        <f t="shared" ca="1" si="31"/>
        <v/>
      </c>
      <c r="AV24" s="50" t="str">
        <f t="shared" ca="1" si="32"/>
        <v/>
      </c>
      <c r="AW24" s="50" t="str">
        <f t="shared" ca="1" si="33"/>
        <v/>
      </c>
      <c r="AX24" s="51" t="str">
        <f t="shared" ca="1" si="34"/>
        <v/>
      </c>
      <c r="AY24" s="52" t="str">
        <f t="shared" ca="1" si="35"/>
        <v/>
      </c>
      <c r="AZ24" s="37">
        <f t="shared" si="36"/>
        <v>100574.71264367815</v>
      </c>
      <c r="BA24" s="37">
        <f t="shared" si="37"/>
        <v>54012.345679012345</v>
      </c>
      <c r="BB24" s="37">
        <f t="shared" si="38"/>
        <v>124113.47517730496</v>
      </c>
      <c r="BC24" s="37">
        <f t="shared" si="39"/>
        <v>129629.62962962962</v>
      </c>
      <c r="BD24" s="37">
        <f t="shared" si="40"/>
        <v>53516.819571865439</v>
      </c>
      <c r="BE24" s="37">
        <f t="shared" si="41"/>
        <v>188172.04301075268</v>
      </c>
      <c r="BF24" s="37">
        <f t="shared" si="42"/>
        <v>176767.67676767675</v>
      </c>
      <c r="BG24" s="38">
        <f t="shared" si="45"/>
        <v>0</v>
      </c>
      <c r="BH24" s="38">
        <f t="shared" si="46"/>
        <v>0</v>
      </c>
      <c r="BI24" s="38">
        <f t="shared" si="47"/>
        <v>0</v>
      </c>
      <c r="BJ24" s="38">
        <f t="shared" si="48"/>
        <v>0</v>
      </c>
      <c r="BK24" s="38">
        <f t="shared" si="49"/>
        <v>0</v>
      </c>
      <c r="BL24" s="38">
        <f t="shared" si="50"/>
        <v>0</v>
      </c>
      <c r="BM24" s="38">
        <f t="shared" si="51"/>
        <v>0</v>
      </c>
      <c r="BO24" s="117"/>
      <c r="BP24" s="1"/>
    </row>
    <row r="25" spans="2:68" ht="15" thickBot="1">
      <c r="B25" s="3" t="s">
        <v>48</v>
      </c>
      <c r="C25" s="39">
        <v>0.79166666666666663</v>
      </c>
      <c r="D25" s="40">
        <v>0.83333333333333337</v>
      </c>
      <c r="E25" s="181">
        <v>0.23499999999999999</v>
      </c>
      <c r="F25" s="181">
        <v>0.106</v>
      </c>
      <c r="G25" s="181">
        <v>0.151</v>
      </c>
      <c r="H25" s="181">
        <v>0.32800000000000001</v>
      </c>
      <c r="I25" s="181">
        <v>0.11899999999999999</v>
      </c>
      <c r="J25" s="181">
        <v>0.14499999999999999</v>
      </c>
      <c r="K25" s="181">
        <v>0.123</v>
      </c>
      <c r="L25" s="41">
        <f t="shared" ca="1" si="4"/>
        <v>192</v>
      </c>
      <c r="M25" s="42">
        <f t="shared" si="5"/>
        <v>0</v>
      </c>
      <c r="N25" s="43">
        <f t="shared" si="6"/>
        <v>0</v>
      </c>
      <c r="O25" s="43">
        <f t="shared" si="7"/>
        <v>0</v>
      </c>
      <c r="P25" s="43">
        <f t="shared" si="8"/>
        <v>8</v>
      </c>
      <c r="Q25" s="43">
        <f t="shared" si="9"/>
        <v>0</v>
      </c>
      <c r="R25" s="43">
        <f t="shared" si="10"/>
        <v>0</v>
      </c>
      <c r="S25" s="44">
        <f t="shared" si="11"/>
        <v>0</v>
      </c>
      <c r="T25" s="45">
        <f t="shared" ca="1" si="12"/>
        <v>32</v>
      </c>
      <c r="U25" s="46">
        <v>35000</v>
      </c>
      <c r="V25" s="47">
        <v>35000</v>
      </c>
      <c r="W25" s="47">
        <v>35000</v>
      </c>
      <c r="X25" s="47">
        <v>35000</v>
      </c>
      <c r="Y25" s="47">
        <v>35000</v>
      </c>
      <c r="Z25" s="47">
        <v>35000</v>
      </c>
      <c r="AA25" s="48">
        <v>35000</v>
      </c>
      <c r="AB25" s="49">
        <f t="shared" ca="1" si="13"/>
        <v>0</v>
      </c>
      <c r="AC25" s="50">
        <f t="shared" ca="1" si="14"/>
        <v>0</v>
      </c>
      <c r="AD25" s="50">
        <f t="shared" ca="1" si="15"/>
        <v>0</v>
      </c>
      <c r="AE25" s="50">
        <f t="shared" ca="1" si="16"/>
        <v>1120000</v>
      </c>
      <c r="AF25" s="50">
        <f t="shared" ca="1" si="17"/>
        <v>0</v>
      </c>
      <c r="AG25" s="50">
        <f t="shared" ca="1" si="18"/>
        <v>0</v>
      </c>
      <c r="AH25" s="51">
        <f t="shared" ca="1" si="19"/>
        <v>0</v>
      </c>
      <c r="AI25" s="35">
        <f t="shared" ca="1" si="44"/>
        <v>1120000</v>
      </c>
      <c r="AJ25" s="49">
        <f t="shared" ca="1" si="20"/>
        <v>0</v>
      </c>
      <c r="AK25" s="50">
        <f t="shared" ca="1" si="21"/>
        <v>0</v>
      </c>
      <c r="AL25" s="50">
        <f t="shared" ca="1" si="22"/>
        <v>0</v>
      </c>
      <c r="AM25" s="50">
        <f t="shared" ca="1" si="23"/>
        <v>62.975999999999999</v>
      </c>
      <c r="AN25" s="50">
        <f t="shared" ca="1" si="24"/>
        <v>0</v>
      </c>
      <c r="AO25" s="50">
        <f t="shared" ca="1" si="25"/>
        <v>0</v>
      </c>
      <c r="AP25" s="51">
        <f t="shared" ca="1" si="26"/>
        <v>0</v>
      </c>
      <c r="AQ25" s="52">
        <f t="shared" ca="1" si="27"/>
        <v>62.975999999999999</v>
      </c>
      <c r="AR25" s="49" t="str">
        <f t="shared" ca="1" si="28"/>
        <v/>
      </c>
      <c r="AS25" s="50" t="str">
        <f t="shared" ca="1" si="29"/>
        <v/>
      </c>
      <c r="AT25" s="50" t="str">
        <f t="shared" ca="1" si="30"/>
        <v/>
      </c>
      <c r="AU25" s="50">
        <f t="shared" ca="1" si="31"/>
        <v>17784.552845528455</v>
      </c>
      <c r="AV25" s="50" t="str">
        <f t="shared" ca="1" si="32"/>
        <v/>
      </c>
      <c r="AW25" s="50" t="str">
        <f t="shared" ca="1" si="33"/>
        <v/>
      </c>
      <c r="AX25" s="51" t="str">
        <f t="shared" ca="1" si="34"/>
        <v/>
      </c>
      <c r="AY25" s="52">
        <f t="shared" ca="1" si="35"/>
        <v>17784.552845528455</v>
      </c>
      <c r="AZ25" s="37">
        <f t="shared" si="36"/>
        <v>24822.695035460994</v>
      </c>
      <c r="BA25" s="37">
        <f t="shared" si="37"/>
        <v>55031.446540880504</v>
      </c>
      <c r="BB25" s="37">
        <f t="shared" si="38"/>
        <v>38631.346578366443</v>
      </c>
      <c r="BC25" s="37">
        <f t="shared" si="39"/>
        <v>17784.552845528455</v>
      </c>
      <c r="BD25" s="37">
        <f t="shared" si="40"/>
        <v>49019.607843137252</v>
      </c>
      <c r="BE25" s="37">
        <f t="shared" si="41"/>
        <v>40229.885057471263</v>
      </c>
      <c r="BF25" s="37">
        <f t="shared" si="42"/>
        <v>47425.474254742549</v>
      </c>
      <c r="BG25" s="38">
        <f t="shared" ref="BG25:BG29" si="52">IFERROR(VLOOKUP(AZ25,$BO$3:$BP$5,2,TRUE),"0")</f>
        <v>0</v>
      </c>
      <c r="BH25" s="38">
        <f t="shared" si="46"/>
        <v>0</v>
      </c>
      <c r="BI25" s="38">
        <f t="shared" si="47"/>
        <v>0</v>
      </c>
      <c r="BJ25" s="38">
        <f t="shared" si="48"/>
        <v>8</v>
      </c>
      <c r="BK25" s="38">
        <f t="shared" si="49"/>
        <v>0</v>
      </c>
      <c r="BL25" s="38">
        <f t="shared" si="50"/>
        <v>0</v>
      </c>
      <c r="BM25" s="38">
        <f t="shared" si="51"/>
        <v>0</v>
      </c>
      <c r="BO25" s="117"/>
      <c r="BP25" s="1"/>
    </row>
    <row r="26" spans="2:68" ht="15" thickBot="1">
      <c r="B26" s="3" t="s">
        <v>47</v>
      </c>
      <c r="C26" s="39">
        <v>0.83333333333333337</v>
      </c>
      <c r="D26" s="40">
        <v>0.875</v>
      </c>
      <c r="E26" s="181">
        <v>0.28799999999999998</v>
      </c>
      <c r="F26" s="181">
        <v>0.219</v>
      </c>
      <c r="G26" s="181">
        <v>0.34599999999999997</v>
      </c>
      <c r="H26" s="181">
        <v>0.217</v>
      </c>
      <c r="I26" s="181">
        <v>0.24399999999999999</v>
      </c>
      <c r="J26" s="181">
        <v>0.34100000000000003</v>
      </c>
      <c r="K26" s="181">
        <v>0.21099999999999999</v>
      </c>
      <c r="L26" s="41">
        <f t="shared" ca="1" si="4"/>
        <v>672</v>
      </c>
      <c r="M26" s="42">
        <f t="shared" si="5"/>
        <v>8</v>
      </c>
      <c r="N26" s="43">
        <f t="shared" si="6"/>
        <v>0</v>
      </c>
      <c r="O26" s="43">
        <f t="shared" si="7"/>
        <v>8</v>
      </c>
      <c r="P26" s="43">
        <f t="shared" si="8"/>
        <v>0</v>
      </c>
      <c r="Q26" s="43">
        <f t="shared" si="9"/>
        <v>0</v>
      </c>
      <c r="R26" s="43">
        <f t="shared" si="10"/>
        <v>8</v>
      </c>
      <c r="S26" s="44">
        <f t="shared" si="11"/>
        <v>0</v>
      </c>
      <c r="T26" s="45">
        <f t="shared" ca="1" si="12"/>
        <v>112</v>
      </c>
      <c r="U26" s="46">
        <v>35000</v>
      </c>
      <c r="V26" s="47">
        <v>35000</v>
      </c>
      <c r="W26" s="47">
        <v>35000</v>
      </c>
      <c r="X26" s="47">
        <v>35000</v>
      </c>
      <c r="Y26" s="47">
        <v>35000</v>
      </c>
      <c r="Z26" s="47">
        <v>35000</v>
      </c>
      <c r="AA26" s="48">
        <v>35000</v>
      </c>
      <c r="AB26" s="49">
        <f t="shared" ca="1" si="13"/>
        <v>1400000</v>
      </c>
      <c r="AC26" s="50">
        <f t="shared" ca="1" si="14"/>
        <v>0</v>
      </c>
      <c r="AD26" s="50">
        <f t="shared" ca="1" si="15"/>
        <v>1120000</v>
      </c>
      <c r="AE26" s="50">
        <f t="shared" ca="1" si="16"/>
        <v>0</v>
      </c>
      <c r="AF26" s="50">
        <f t="shared" ca="1" si="17"/>
        <v>0</v>
      </c>
      <c r="AG26" s="50">
        <f t="shared" ca="1" si="18"/>
        <v>1400000</v>
      </c>
      <c r="AH26" s="51">
        <f t="shared" ca="1" si="19"/>
        <v>0</v>
      </c>
      <c r="AI26" s="35">
        <f t="shared" ca="1" si="44"/>
        <v>3920000</v>
      </c>
      <c r="AJ26" s="49">
        <f t="shared" ca="1" si="20"/>
        <v>69.11999999999999</v>
      </c>
      <c r="AK26" s="50">
        <f t="shared" ca="1" si="21"/>
        <v>0</v>
      </c>
      <c r="AL26" s="50">
        <f t="shared" ca="1" si="22"/>
        <v>66.431999999999988</v>
      </c>
      <c r="AM26" s="50">
        <f t="shared" ca="1" si="23"/>
        <v>0</v>
      </c>
      <c r="AN26" s="50">
        <f t="shared" ca="1" si="24"/>
        <v>0</v>
      </c>
      <c r="AO26" s="50">
        <f t="shared" ca="1" si="25"/>
        <v>81.84</v>
      </c>
      <c r="AP26" s="51">
        <f t="shared" ca="1" si="26"/>
        <v>0</v>
      </c>
      <c r="AQ26" s="52">
        <f t="shared" ca="1" si="27"/>
        <v>217.39199999999997</v>
      </c>
      <c r="AR26" s="49">
        <f t="shared" ca="1" si="28"/>
        <v>20254.629629629631</v>
      </c>
      <c r="AS26" s="50" t="str">
        <f t="shared" ca="1" si="29"/>
        <v/>
      </c>
      <c r="AT26" s="50">
        <f t="shared" ca="1" si="30"/>
        <v>16859.344894026977</v>
      </c>
      <c r="AU26" s="50" t="str">
        <f t="shared" ca="1" si="31"/>
        <v/>
      </c>
      <c r="AV26" s="50" t="str">
        <f t="shared" ca="1" si="32"/>
        <v/>
      </c>
      <c r="AW26" s="50">
        <f t="shared" ca="1" si="33"/>
        <v>17106.549364613878</v>
      </c>
      <c r="AX26" s="51" t="str">
        <f t="shared" ca="1" si="34"/>
        <v/>
      </c>
      <c r="AY26" s="52">
        <f t="shared" ca="1" si="35"/>
        <v>18031.942297784652</v>
      </c>
      <c r="AZ26" s="37">
        <f t="shared" si="36"/>
        <v>20254.629629629631</v>
      </c>
      <c r="BA26" s="37">
        <f t="shared" si="37"/>
        <v>26636.225266362253</v>
      </c>
      <c r="BB26" s="37">
        <f t="shared" si="38"/>
        <v>16859.344894026974</v>
      </c>
      <c r="BC26" s="37">
        <f t="shared" si="39"/>
        <v>26881.720430107525</v>
      </c>
      <c r="BD26" s="37">
        <f t="shared" si="40"/>
        <v>23907.103825136612</v>
      </c>
      <c r="BE26" s="37">
        <f t="shared" si="41"/>
        <v>17106.549364613878</v>
      </c>
      <c r="BF26" s="37">
        <f t="shared" si="42"/>
        <v>27646.129541864138</v>
      </c>
      <c r="BG26" s="212">
        <f>IFERROR(VLOOKUP(AZ26,$BR$3:$BS$5,2,TRUE),"0")</f>
        <v>8</v>
      </c>
      <c r="BH26" s="212">
        <f t="shared" ref="BH26:BH28" si="53">IFERROR(VLOOKUP(BA26,$BR$3:$BS$5,2,TRUE),"0")</f>
        <v>0</v>
      </c>
      <c r="BI26" s="212">
        <f t="shared" ref="BI26:BI28" si="54">IFERROR(VLOOKUP(BB26,$BR$3:$BS$5,2,TRUE),"0")</f>
        <v>8</v>
      </c>
      <c r="BJ26" s="212">
        <f t="shared" ref="BJ26:BJ28" si="55">IFERROR(VLOOKUP(BC26,$BR$3:$BS$5,2,TRUE),"0")</f>
        <v>0</v>
      </c>
      <c r="BK26" s="212">
        <f t="shared" ref="BK26:BK28" si="56">IFERROR(VLOOKUP(BD26,$BR$3:$BS$5,2,TRUE),"0")</f>
        <v>0</v>
      </c>
      <c r="BL26" s="212">
        <f t="shared" ref="BL26:BL28" si="57">IFERROR(VLOOKUP(BE26,$BR$3:$BS$5,2,TRUE),"0")</f>
        <v>8</v>
      </c>
      <c r="BM26" s="212">
        <f t="shared" ref="BM26:BM28" si="58">IFERROR(VLOOKUP(BF26,$BR$3:$BS$5,2,TRUE),"0")</f>
        <v>0</v>
      </c>
      <c r="BO26" s="117"/>
      <c r="BP26" s="1"/>
    </row>
    <row r="27" spans="2:68" ht="15" thickBot="1">
      <c r="B27" s="3" t="s">
        <v>47</v>
      </c>
      <c r="C27" s="39">
        <v>0.875</v>
      </c>
      <c r="D27" s="40">
        <v>0.91666666666666663</v>
      </c>
      <c r="E27" s="181">
        <v>0.16600000000000001</v>
      </c>
      <c r="F27" s="181">
        <v>0.17699999999999999</v>
      </c>
      <c r="G27" s="181">
        <v>0.23200000000000001</v>
      </c>
      <c r="H27" s="181">
        <v>0.16</v>
      </c>
      <c r="I27" s="181">
        <v>0.14199999999999999</v>
      </c>
      <c r="J27" s="181">
        <v>0.23300000000000001</v>
      </c>
      <c r="K27" s="181">
        <v>0.16600000000000001</v>
      </c>
      <c r="L27" s="41">
        <f t="shared" ca="1" si="4"/>
        <v>0</v>
      </c>
      <c r="M27" s="42">
        <f t="shared" si="5"/>
        <v>0</v>
      </c>
      <c r="N27" s="43">
        <f t="shared" si="6"/>
        <v>0</v>
      </c>
      <c r="O27" s="43">
        <f t="shared" si="7"/>
        <v>0</v>
      </c>
      <c r="P27" s="43">
        <f t="shared" si="8"/>
        <v>0</v>
      </c>
      <c r="Q27" s="43">
        <f t="shared" si="9"/>
        <v>0</v>
      </c>
      <c r="R27" s="43">
        <f t="shared" si="10"/>
        <v>0</v>
      </c>
      <c r="S27" s="44">
        <f t="shared" si="11"/>
        <v>0</v>
      </c>
      <c r="T27" s="45">
        <f t="shared" ca="1" si="12"/>
        <v>0</v>
      </c>
      <c r="U27" s="46">
        <v>68000</v>
      </c>
      <c r="V27" s="47">
        <v>68000</v>
      </c>
      <c r="W27" s="47">
        <v>68000</v>
      </c>
      <c r="X27" s="47">
        <v>68000</v>
      </c>
      <c r="Y27" s="47">
        <v>68000</v>
      </c>
      <c r="Z27" s="47">
        <v>68000</v>
      </c>
      <c r="AA27" s="48">
        <v>68000</v>
      </c>
      <c r="AB27" s="49">
        <f t="shared" ca="1" si="13"/>
        <v>0</v>
      </c>
      <c r="AC27" s="50">
        <f t="shared" ca="1" si="14"/>
        <v>0</v>
      </c>
      <c r="AD27" s="50">
        <f t="shared" ca="1" si="15"/>
        <v>0</v>
      </c>
      <c r="AE27" s="50">
        <f t="shared" ca="1" si="16"/>
        <v>0</v>
      </c>
      <c r="AF27" s="50">
        <f t="shared" ca="1" si="17"/>
        <v>0</v>
      </c>
      <c r="AG27" s="50">
        <f t="shared" ca="1" si="18"/>
        <v>0</v>
      </c>
      <c r="AH27" s="51">
        <f t="shared" ca="1" si="19"/>
        <v>0</v>
      </c>
      <c r="AI27" s="35">
        <f t="shared" ca="1" si="44"/>
        <v>0</v>
      </c>
      <c r="AJ27" s="49">
        <f t="shared" ca="1" si="20"/>
        <v>0</v>
      </c>
      <c r="AK27" s="50">
        <f t="shared" ca="1" si="21"/>
        <v>0</v>
      </c>
      <c r="AL27" s="50">
        <f t="shared" ca="1" si="22"/>
        <v>0</v>
      </c>
      <c r="AM27" s="50">
        <f t="shared" ca="1" si="23"/>
        <v>0</v>
      </c>
      <c r="AN27" s="50">
        <f t="shared" ca="1" si="24"/>
        <v>0</v>
      </c>
      <c r="AO27" s="50">
        <f t="shared" ca="1" si="25"/>
        <v>0</v>
      </c>
      <c r="AP27" s="51">
        <f t="shared" ca="1" si="26"/>
        <v>0</v>
      </c>
      <c r="AQ27" s="52">
        <f t="shared" ca="1" si="27"/>
        <v>0</v>
      </c>
      <c r="AR27" s="49" t="str">
        <f t="shared" ca="1" si="28"/>
        <v/>
      </c>
      <c r="AS27" s="50" t="str">
        <f t="shared" ca="1" si="29"/>
        <v/>
      </c>
      <c r="AT27" s="50" t="str">
        <f t="shared" ca="1" si="30"/>
        <v/>
      </c>
      <c r="AU27" s="50" t="str">
        <f t="shared" ca="1" si="31"/>
        <v/>
      </c>
      <c r="AV27" s="50" t="str">
        <f t="shared" ca="1" si="32"/>
        <v/>
      </c>
      <c r="AW27" s="50" t="str">
        <f t="shared" ca="1" si="33"/>
        <v/>
      </c>
      <c r="AX27" s="51" t="str">
        <f t="shared" ca="1" si="34"/>
        <v/>
      </c>
      <c r="AY27" s="52" t="str">
        <f t="shared" ca="1" si="35"/>
        <v/>
      </c>
      <c r="AZ27" s="37">
        <f t="shared" si="36"/>
        <v>68273.092369477905</v>
      </c>
      <c r="BA27" s="37">
        <f t="shared" si="37"/>
        <v>64030.131826742007</v>
      </c>
      <c r="BB27" s="37">
        <f t="shared" si="38"/>
        <v>48850.574712643676</v>
      </c>
      <c r="BC27" s="37">
        <f t="shared" si="39"/>
        <v>70833.333333333328</v>
      </c>
      <c r="BD27" s="37">
        <f t="shared" si="40"/>
        <v>79812.206572769966</v>
      </c>
      <c r="BE27" s="37">
        <f t="shared" si="41"/>
        <v>48640.915593705293</v>
      </c>
      <c r="BF27" s="37">
        <f t="shared" si="42"/>
        <v>68273.092369477905</v>
      </c>
      <c r="BG27" s="212">
        <f t="shared" ref="BG27:BG28" si="59">IFERROR(VLOOKUP(AZ27,$BR$3:$BS$5,2,TRUE),"0")</f>
        <v>0</v>
      </c>
      <c r="BH27" s="212">
        <f t="shared" si="53"/>
        <v>0</v>
      </c>
      <c r="BI27" s="212">
        <f t="shared" si="54"/>
        <v>0</v>
      </c>
      <c r="BJ27" s="212">
        <f t="shared" si="55"/>
        <v>0</v>
      </c>
      <c r="BK27" s="212">
        <f t="shared" si="56"/>
        <v>0</v>
      </c>
      <c r="BL27" s="212">
        <f t="shared" si="57"/>
        <v>0</v>
      </c>
      <c r="BM27" s="212">
        <f t="shared" si="58"/>
        <v>0</v>
      </c>
      <c r="BO27" s="117"/>
      <c r="BP27" s="1"/>
    </row>
    <row r="28" spans="2:68" ht="15" thickBot="1">
      <c r="B28" s="3" t="s">
        <v>47</v>
      </c>
      <c r="C28" s="39">
        <v>0.91666666666666663</v>
      </c>
      <c r="D28" s="40">
        <v>0.95833333333333337</v>
      </c>
      <c r="E28" s="181">
        <v>0.13200000000000001</v>
      </c>
      <c r="F28" s="181">
        <v>9.5000000000000001E-2</v>
      </c>
      <c r="G28" s="181">
        <v>0.13800000000000001</v>
      </c>
      <c r="H28" s="181">
        <v>0.13200000000000001</v>
      </c>
      <c r="I28" s="181">
        <v>0.108</v>
      </c>
      <c r="J28" s="181">
        <v>0.13900000000000001</v>
      </c>
      <c r="K28" s="181">
        <v>7.8E-2</v>
      </c>
      <c r="L28" s="41">
        <f t="shared" ca="1" si="4"/>
        <v>0</v>
      </c>
      <c r="M28" s="42">
        <f t="shared" si="5"/>
        <v>0</v>
      </c>
      <c r="N28" s="43">
        <f t="shared" si="6"/>
        <v>0</v>
      </c>
      <c r="O28" s="43">
        <f t="shared" si="7"/>
        <v>0</v>
      </c>
      <c r="P28" s="43">
        <f t="shared" si="8"/>
        <v>0</v>
      </c>
      <c r="Q28" s="43">
        <f t="shared" si="9"/>
        <v>0</v>
      </c>
      <c r="R28" s="43">
        <f t="shared" si="10"/>
        <v>0</v>
      </c>
      <c r="S28" s="44">
        <f t="shared" si="11"/>
        <v>0</v>
      </c>
      <c r="T28" s="45">
        <f t="shared" ca="1" si="12"/>
        <v>0</v>
      </c>
      <c r="U28" s="46">
        <v>38250</v>
      </c>
      <c r="V28" s="47">
        <v>38250</v>
      </c>
      <c r="W28" s="47">
        <v>38250</v>
      </c>
      <c r="X28" s="47">
        <v>38250</v>
      </c>
      <c r="Y28" s="47">
        <v>38250</v>
      </c>
      <c r="Z28" s="47">
        <v>38250</v>
      </c>
      <c r="AA28" s="48">
        <v>38250</v>
      </c>
      <c r="AB28" s="49">
        <f t="shared" ca="1" si="13"/>
        <v>0</v>
      </c>
      <c r="AC28" s="50">
        <f t="shared" ca="1" si="14"/>
        <v>0</v>
      </c>
      <c r="AD28" s="50">
        <f t="shared" ca="1" si="15"/>
        <v>0</v>
      </c>
      <c r="AE28" s="50">
        <f t="shared" ca="1" si="16"/>
        <v>0</v>
      </c>
      <c r="AF28" s="50">
        <f t="shared" ca="1" si="17"/>
        <v>0</v>
      </c>
      <c r="AG28" s="50">
        <f t="shared" ca="1" si="18"/>
        <v>0</v>
      </c>
      <c r="AH28" s="51">
        <f t="shared" ca="1" si="19"/>
        <v>0</v>
      </c>
      <c r="AI28" s="35">
        <f t="shared" ca="1" si="44"/>
        <v>0</v>
      </c>
      <c r="AJ28" s="49">
        <f t="shared" ca="1" si="20"/>
        <v>0</v>
      </c>
      <c r="AK28" s="50">
        <f t="shared" ca="1" si="21"/>
        <v>0</v>
      </c>
      <c r="AL28" s="50">
        <f t="shared" ca="1" si="22"/>
        <v>0</v>
      </c>
      <c r="AM28" s="50">
        <f t="shared" ca="1" si="23"/>
        <v>0</v>
      </c>
      <c r="AN28" s="50">
        <f t="shared" ca="1" si="24"/>
        <v>0</v>
      </c>
      <c r="AO28" s="50">
        <f t="shared" ca="1" si="25"/>
        <v>0</v>
      </c>
      <c r="AP28" s="51">
        <f t="shared" ca="1" si="26"/>
        <v>0</v>
      </c>
      <c r="AQ28" s="52">
        <f t="shared" ca="1" si="27"/>
        <v>0</v>
      </c>
      <c r="AR28" s="49" t="str">
        <f t="shared" ca="1" si="28"/>
        <v/>
      </c>
      <c r="AS28" s="50" t="str">
        <f t="shared" ca="1" si="29"/>
        <v/>
      </c>
      <c r="AT28" s="50" t="str">
        <f t="shared" ca="1" si="30"/>
        <v/>
      </c>
      <c r="AU28" s="50" t="str">
        <f t="shared" ca="1" si="31"/>
        <v/>
      </c>
      <c r="AV28" s="50" t="str">
        <f t="shared" ca="1" si="32"/>
        <v/>
      </c>
      <c r="AW28" s="50" t="str">
        <f t="shared" ca="1" si="33"/>
        <v/>
      </c>
      <c r="AX28" s="51" t="str">
        <f t="shared" ca="1" si="34"/>
        <v/>
      </c>
      <c r="AY28" s="52" t="str">
        <f t="shared" ca="1" si="35"/>
        <v/>
      </c>
      <c r="AZ28" s="37">
        <f t="shared" si="36"/>
        <v>48295.454545454544</v>
      </c>
      <c r="BA28" s="37">
        <f t="shared" si="37"/>
        <v>67105.263157894733</v>
      </c>
      <c r="BB28" s="37">
        <f t="shared" si="38"/>
        <v>46195.65217391304</v>
      </c>
      <c r="BC28" s="37">
        <f t="shared" si="39"/>
        <v>48295.454545454544</v>
      </c>
      <c r="BD28" s="37">
        <f t="shared" si="40"/>
        <v>59027.777777777781</v>
      </c>
      <c r="BE28" s="37">
        <f t="shared" si="41"/>
        <v>45863.309352517979</v>
      </c>
      <c r="BF28" s="37">
        <f t="shared" si="42"/>
        <v>81730.769230769234</v>
      </c>
      <c r="BG28" s="212">
        <f t="shared" si="59"/>
        <v>0</v>
      </c>
      <c r="BH28" s="212">
        <f t="shared" si="53"/>
        <v>0</v>
      </c>
      <c r="BI28" s="212">
        <f t="shared" si="54"/>
        <v>0</v>
      </c>
      <c r="BJ28" s="212">
        <f t="shared" si="55"/>
        <v>0</v>
      </c>
      <c r="BK28" s="212">
        <f t="shared" si="56"/>
        <v>0</v>
      </c>
      <c r="BL28" s="212">
        <f t="shared" si="57"/>
        <v>0</v>
      </c>
      <c r="BM28" s="212">
        <f t="shared" si="58"/>
        <v>0</v>
      </c>
      <c r="BO28" s="117"/>
      <c r="BP28" s="1"/>
    </row>
    <row r="29" spans="2:68" ht="15" thickBot="1">
      <c r="B29" s="3" t="s">
        <v>49</v>
      </c>
      <c r="C29" s="54">
        <v>0.95833333333333337</v>
      </c>
      <c r="D29" s="55">
        <v>0</v>
      </c>
      <c r="E29" s="181">
        <v>6.4000000000000001E-2</v>
      </c>
      <c r="F29" s="181">
        <v>4.3999999999999997E-2</v>
      </c>
      <c r="G29" s="181">
        <v>3.5999999999999997E-2</v>
      </c>
      <c r="H29" s="181">
        <v>3.7999999999999999E-2</v>
      </c>
      <c r="I29" s="181">
        <v>4.2999999999999997E-2</v>
      </c>
      <c r="J29" s="181">
        <v>5.8000000000000003E-2</v>
      </c>
      <c r="K29" s="181">
        <v>4.9000000000000002E-2</v>
      </c>
      <c r="L29" s="56">
        <f t="shared" ca="1" si="4"/>
        <v>0</v>
      </c>
      <c r="M29" s="57">
        <f t="shared" si="5"/>
        <v>0</v>
      </c>
      <c r="N29" s="58">
        <f t="shared" si="6"/>
        <v>0</v>
      </c>
      <c r="O29" s="58">
        <f t="shared" si="7"/>
        <v>0</v>
      </c>
      <c r="P29" s="58">
        <f t="shared" si="8"/>
        <v>0</v>
      </c>
      <c r="Q29" s="58">
        <f t="shared" si="9"/>
        <v>0</v>
      </c>
      <c r="R29" s="58">
        <f t="shared" si="10"/>
        <v>0</v>
      </c>
      <c r="S29" s="59">
        <f t="shared" si="11"/>
        <v>0</v>
      </c>
      <c r="T29" s="60">
        <f t="shared" ca="1" si="12"/>
        <v>0</v>
      </c>
      <c r="U29" s="61">
        <v>8000</v>
      </c>
      <c r="V29" s="62">
        <v>8000</v>
      </c>
      <c r="W29" s="62">
        <v>8000</v>
      </c>
      <c r="X29" s="62">
        <v>8000</v>
      </c>
      <c r="Y29" s="62">
        <v>8000</v>
      </c>
      <c r="Z29" s="62">
        <v>8000</v>
      </c>
      <c r="AA29" s="63">
        <v>8000</v>
      </c>
      <c r="AB29" s="64">
        <f t="shared" ca="1" si="13"/>
        <v>0</v>
      </c>
      <c r="AC29" s="65">
        <f t="shared" ca="1" si="14"/>
        <v>0</v>
      </c>
      <c r="AD29" s="65">
        <f t="shared" ca="1" si="15"/>
        <v>0</v>
      </c>
      <c r="AE29" s="65">
        <f t="shared" ca="1" si="16"/>
        <v>0</v>
      </c>
      <c r="AF29" s="65">
        <f t="shared" ca="1" si="17"/>
        <v>0</v>
      </c>
      <c r="AG29" s="65">
        <f t="shared" ca="1" si="18"/>
        <v>0</v>
      </c>
      <c r="AH29" s="66">
        <f t="shared" ca="1" si="19"/>
        <v>0</v>
      </c>
      <c r="AI29" s="35">
        <f t="shared" ca="1" si="44"/>
        <v>0</v>
      </c>
      <c r="AJ29" s="64">
        <f t="shared" ca="1" si="20"/>
        <v>0</v>
      </c>
      <c r="AK29" s="65">
        <f t="shared" ca="1" si="21"/>
        <v>0</v>
      </c>
      <c r="AL29" s="65">
        <f t="shared" ca="1" si="22"/>
        <v>0</v>
      </c>
      <c r="AM29" s="65">
        <f t="shared" ca="1" si="23"/>
        <v>0</v>
      </c>
      <c r="AN29" s="65">
        <f t="shared" ca="1" si="24"/>
        <v>0</v>
      </c>
      <c r="AO29" s="65">
        <f t="shared" ca="1" si="25"/>
        <v>0</v>
      </c>
      <c r="AP29" s="66">
        <f t="shared" ca="1" si="26"/>
        <v>0</v>
      </c>
      <c r="AQ29" s="67">
        <f t="shared" ca="1" si="27"/>
        <v>0</v>
      </c>
      <c r="AR29" s="64" t="str">
        <f t="shared" ca="1" si="28"/>
        <v/>
      </c>
      <c r="AS29" s="65" t="str">
        <f t="shared" ca="1" si="29"/>
        <v/>
      </c>
      <c r="AT29" s="65" t="str">
        <f t="shared" ca="1" si="30"/>
        <v/>
      </c>
      <c r="AU29" s="65" t="str">
        <f t="shared" ca="1" si="31"/>
        <v/>
      </c>
      <c r="AV29" s="65" t="str">
        <f t="shared" ca="1" si="32"/>
        <v/>
      </c>
      <c r="AW29" s="65" t="str">
        <f t="shared" ca="1" si="33"/>
        <v/>
      </c>
      <c r="AX29" s="66" t="str">
        <f t="shared" ca="1" si="34"/>
        <v/>
      </c>
      <c r="AY29" s="67" t="str">
        <f t="shared" ca="1" si="35"/>
        <v/>
      </c>
      <c r="AZ29" s="37">
        <f t="shared" si="36"/>
        <v>20833.333333333332</v>
      </c>
      <c r="BA29" s="37">
        <f t="shared" si="37"/>
        <v>30303.030303030304</v>
      </c>
      <c r="BB29" s="37">
        <f t="shared" si="38"/>
        <v>37037.037037037036</v>
      </c>
      <c r="BC29" s="37">
        <f t="shared" si="39"/>
        <v>35087.719298245611</v>
      </c>
      <c r="BD29" s="37">
        <f t="shared" si="40"/>
        <v>31007.751937984496</v>
      </c>
      <c r="BE29" s="37">
        <f t="shared" si="41"/>
        <v>22988.505747126434</v>
      </c>
      <c r="BF29" s="37">
        <f t="shared" si="42"/>
        <v>27210.884353741494</v>
      </c>
      <c r="BG29" s="38">
        <f t="shared" si="52"/>
        <v>0</v>
      </c>
      <c r="BH29" s="38">
        <f t="shared" ref="BH29" si="60">IFERROR(VLOOKUP(BA29,$BO$3:$BP$5,2,TRUE),"0")</f>
        <v>0</v>
      </c>
      <c r="BI29" s="38">
        <f t="shared" ref="BI29" si="61">IFERROR(VLOOKUP(BB29,$BO$3:$BP$5,2,TRUE),"0")</f>
        <v>0</v>
      </c>
      <c r="BJ29" s="38">
        <f t="shared" ref="BJ29" si="62">IFERROR(VLOOKUP(BC29,$BO$3:$BP$5,2,TRUE),"0")</f>
        <v>0</v>
      </c>
      <c r="BK29" s="38">
        <f t="shared" ref="BK29" si="63">IFERROR(VLOOKUP(BD29,$BO$3:$BP$5,2,TRUE),"0")</f>
        <v>0</v>
      </c>
      <c r="BL29" s="38">
        <f t="shared" ref="BL29" si="64">IFERROR(VLOOKUP(BE29,$BO$3:$BP$5,2,TRUE),"0")</f>
        <v>0</v>
      </c>
      <c r="BM29" s="38">
        <f t="shared" ref="BM29" si="65">IFERROR(VLOOKUP(BF29,$BO$3:$BP$5,2,TRUE),"0")</f>
        <v>0</v>
      </c>
      <c r="BO29" s="117"/>
      <c r="BP29" s="1"/>
    </row>
    <row r="30" spans="2:68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66">SUM(M6:M29)</f>
        <v>80</v>
      </c>
      <c r="N30" s="70">
        <f t="shared" si="66"/>
        <v>56</v>
      </c>
      <c r="O30" s="70">
        <f t="shared" si="66"/>
        <v>56</v>
      </c>
      <c r="P30" s="70">
        <f t="shared" si="66"/>
        <v>56</v>
      </c>
      <c r="Q30" s="70">
        <f t="shared" si="66"/>
        <v>80</v>
      </c>
      <c r="R30" s="70">
        <f t="shared" si="66"/>
        <v>80</v>
      </c>
      <c r="S30" s="70">
        <f t="shared" si="66"/>
        <v>48</v>
      </c>
      <c r="T30" s="71">
        <f t="shared" ca="1" si="66"/>
        <v>2032</v>
      </c>
      <c r="U30" s="68"/>
      <c r="V30" s="68"/>
      <c r="W30" s="68"/>
      <c r="X30" s="68"/>
      <c r="Y30" s="68"/>
      <c r="Z30" s="68"/>
      <c r="AA30" s="68"/>
      <c r="AB30" s="70">
        <f t="shared" ref="AB30:AQ30" ca="1" si="67">SUM(AB6:AB29)</f>
        <v>2256000</v>
      </c>
      <c r="AC30" s="70">
        <f t="shared" ca="1" si="67"/>
        <v>577600</v>
      </c>
      <c r="AD30" s="70">
        <f t="shared" ca="1" si="67"/>
        <v>1792000</v>
      </c>
      <c r="AE30" s="70">
        <f t="shared" ca="1" si="67"/>
        <v>1569600</v>
      </c>
      <c r="AF30" s="70">
        <f t="shared" ca="1" si="67"/>
        <v>1257600</v>
      </c>
      <c r="AG30" s="70">
        <f t="shared" ca="1" si="67"/>
        <v>2256000</v>
      </c>
      <c r="AH30" s="70">
        <f t="shared" ca="1" si="67"/>
        <v>562000</v>
      </c>
      <c r="AI30" s="71">
        <f t="shared" ca="1" si="67"/>
        <v>10270800</v>
      </c>
      <c r="AJ30" s="70">
        <f t="shared" ca="1" si="67"/>
        <v>223.2</v>
      </c>
      <c r="AK30" s="70">
        <f t="shared" ca="1" si="67"/>
        <v>70.08</v>
      </c>
      <c r="AL30" s="70">
        <f t="shared" ca="1" si="67"/>
        <v>125.75999999999999</v>
      </c>
      <c r="AM30" s="70">
        <f t="shared" ca="1" si="67"/>
        <v>102.52799999999999</v>
      </c>
      <c r="AN30" s="70">
        <f t="shared" ca="1" si="67"/>
        <v>88.128</v>
      </c>
      <c r="AO30" s="70">
        <f t="shared" ca="1" si="67"/>
        <v>201.60000000000002</v>
      </c>
      <c r="AP30" s="70">
        <f t="shared" ca="1" si="67"/>
        <v>55.68</v>
      </c>
      <c r="AQ30" s="71">
        <f t="shared" ca="1" si="67"/>
        <v>866.97599999999989</v>
      </c>
      <c r="AR30" s="70">
        <f t="shared" ref="AR30:AY30" ca="1" si="68">AB30/AJ30</f>
        <v>10107.526881720431</v>
      </c>
      <c r="AS30" s="70">
        <f t="shared" ca="1" si="68"/>
        <v>8242.0091324200912</v>
      </c>
      <c r="AT30" s="70">
        <f t="shared" ca="1" si="68"/>
        <v>14249.36386768448</v>
      </c>
      <c r="AU30" s="70">
        <f t="shared" ca="1" si="68"/>
        <v>15308.988764044945</v>
      </c>
      <c r="AV30" s="70">
        <f t="shared" ca="1" si="68"/>
        <v>14270.152505446624</v>
      </c>
      <c r="AW30" s="70">
        <f t="shared" ca="1" si="68"/>
        <v>11190.476190476189</v>
      </c>
      <c r="AX30" s="70">
        <f t="shared" ca="1" si="68"/>
        <v>10093.3908045977</v>
      </c>
      <c r="AY30" s="72">
        <f t="shared" ca="1" si="68"/>
        <v>11846.694718192894</v>
      </c>
      <c r="AZ30" s="73"/>
      <c r="BA30" s="73"/>
      <c r="BB30" s="73"/>
      <c r="BC30" s="73"/>
      <c r="BD30" s="73"/>
      <c r="BE30" s="73"/>
      <c r="BF30" s="73"/>
    </row>
    <row r="31" spans="2:68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8" ht="15" thickBot="1">
      <c r="B32" s="76" t="s">
        <v>26</v>
      </c>
      <c r="C32" s="99">
        <v>8910000</v>
      </c>
      <c r="D32" s="78"/>
      <c r="E32" s="68"/>
      <c r="I32" s="69"/>
      <c r="J32" s="69"/>
      <c r="K32" s="274"/>
      <c r="L32" s="274"/>
      <c r="M32" s="274"/>
      <c r="N32" s="274"/>
      <c r="O32" s="274"/>
      <c r="P32" s="274"/>
      <c r="Q32" s="274"/>
      <c r="R32" s="274"/>
      <c r="S32" s="274"/>
      <c r="T32" s="274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126"/>
      <c r="AJ32" s="68"/>
      <c r="AK32" s="68"/>
      <c r="AL32" s="68"/>
      <c r="AM32" s="68"/>
      <c r="AN32" s="68"/>
      <c r="AO32" s="68"/>
      <c r="AP32" s="68"/>
      <c r="AQ32" s="80">
        <f ca="1">SUM(AQ26:AQ28)</f>
        <v>217.39199999999997</v>
      </c>
      <c r="AR32" s="68"/>
      <c r="AS32" s="68"/>
      <c r="AT32" s="68"/>
      <c r="AU32" s="68"/>
      <c r="AV32" s="68"/>
      <c r="AW32" s="68"/>
      <c r="AX32" s="68"/>
      <c r="AY32" s="81">
        <f ca="1">AI30</f>
        <v>10270800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178" t="s">
        <v>31</v>
      </c>
      <c r="C33" s="78">
        <f ca="1">AI30/AQ30</f>
        <v>11846.694718192894</v>
      </c>
      <c r="D33" s="82"/>
      <c r="E33" s="68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126"/>
      <c r="AJ33" s="68"/>
      <c r="AK33" s="68"/>
      <c r="AL33" s="68"/>
      <c r="AM33" s="68"/>
      <c r="AN33" s="68"/>
      <c r="AO33" s="68"/>
      <c r="AP33" s="68"/>
      <c r="AQ33" s="83">
        <f ca="1">AQ32/AQ30</f>
        <v>0.25074742553427082</v>
      </c>
      <c r="AR33" s="68"/>
      <c r="AS33" s="68"/>
      <c r="AT33" s="68"/>
      <c r="AU33" s="68"/>
      <c r="AV33" s="68"/>
      <c r="AW33" s="68"/>
      <c r="AX33" s="68"/>
      <c r="AY33" s="84"/>
      <c r="AZ33" s="73">
        <f ca="1">AQ30*70%</f>
        <v>606.88319999999987</v>
      </c>
      <c r="BA33" s="73">
        <v>2663.3339999999998</v>
      </c>
      <c r="BB33" s="73">
        <f ca="1">BA33+AZ33</f>
        <v>3270.2171999999996</v>
      </c>
      <c r="BC33" s="73">
        <f>C32</f>
        <v>8910000</v>
      </c>
      <c r="BD33" s="73">
        <f ca="1">BC33/BB33</f>
        <v>2724.5896694568182</v>
      </c>
      <c r="BE33" s="73"/>
      <c r="BF33" s="73"/>
    </row>
    <row r="34" spans="1:58" ht="15" thickBot="1">
      <c r="B34" s="178" t="s">
        <v>32</v>
      </c>
      <c r="C34" s="85">
        <f ca="1">C33*3</f>
        <v>35540.084154578683</v>
      </c>
      <c r="D34" s="86"/>
      <c r="E34" s="68"/>
      <c r="I34" s="68"/>
      <c r="J34" s="68"/>
      <c r="K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/>
      <c r="BA34" s="73"/>
      <c r="BB34" s="73"/>
      <c r="BC34" s="73"/>
      <c r="BD34" s="73"/>
      <c r="BE34" s="73"/>
      <c r="BF34" s="73"/>
    </row>
    <row r="35" spans="1:58" ht="15" thickBot="1">
      <c r="B35" s="90"/>
      <c r="C35" s="91"/>
      <c r="D35" s="92"/>
      <c r="E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BA35" s="73"/>
      <c r="BB35" s="73"/>
      <c r="BC35" s="73"/>
      <c r="BD35" s="73"/>
      <c r="BE35" s="73"/>
      <c r="BF35" s="73"/>
    </row>
    <row r="36" spans="1:58">
      <c r="AZ36" s="73"/>
      <c r="BA36" s="73"/>
      <c r="BB36" s="73"/>
      <c r="BC36" s="73"/>
    </row>
    <row r="40" spans="1:58">
      <c r="B40" t="s">
        <v>54</v>
      </c>
      <c r="C40" t="s">
        <v>55</v>
      </c>
    </row>
    <row r="41" spans="1:58">
      <c r="A41" s="3" t="s">
        <v>46</v>
      </c>
      <c r="B41" s="135">
        <f ca="1">SUMIFS($AI$6:$AI$29,$B$6:$B$29,A41)/$B$49</f>
        <v>2.7261751762277523E-2</v>
      </c>
      <c r="C41" s="135">
        <f ca="1">SUMIFS($AQ$6:$AQ$29,$B$6:$B$29,A41)/$C$49</f>
        <v>2.9121913409367737E-2</v>
      </c>
    </row>
    <row r="42" spans="1:58">
      <c r="A42" s="3" t="s">
        <v>50</v>
      </c>
      <c r="B42" s="135">
        <f t="shared" ref="B42:B47" ca="1" si="69">SUMIFS($AI$6:$AI$29,$B$6:$B$29,A42)/$B$49</f>
        <v>0.10924173384741208</v>
      </c>
      <c r="C42" s="135">
        <f t="shared" ref="C42:C47" ca="1" si="70">SUMIFS($AQ$6:$AQ$29,$B$6:$B$29,A42)/$C$49</f>
        <v>0.27167534049385456</v>
      </c>
    </row>
    <row r="43" spans="1:58">
      <c r="A43" s="3" t="s">
        <v>51</v>
      </c>
      <c r="B43" s="135">
        <f t="shared" ca="1" si="69"/>
        <v>0.14845971102543132</v>
      </c>
      <c r="C43" s="135">
        <f t="shared" ca="1" si="70"/>
        <v>0.19754180046506481</v>
      </c>
    </row>
    <row r="44" spans="1:58">
      <c r="A44" s="3" t="s">
        <v>52</v>
      </c>
      <c r="B44" s="135">
        <f t="shared" ca="1" si="69"/>
        <v>0.22432527164388363</v>
      </c>
      <c r="C44" s="135">
        <f t="shared" ca="1" si="70"/>
        <v>0.17827483113719414</v>
      </c>
    </row>
    <row r="45" spans="1:58">
      <c r="A45" s="3" t="s">
        <v>48</v>
      </c>
      <c r="B45" s="135">
        <f t="shared" ca="1" si="69"/>
        <v>0.10904700704911009</v>
      </c>
      <c r="C45" s="135">
        <f t="shared" ca="1" si="70"/>
        <v>7.2638688960248041E-2</v>
      </c>
    </row>
    <row r="46" spans="1:58">
      <c r="A46" s="171" t="s">
        <v>47</v>
      </c>
      <c r="B46" s="135">
        <f t="shared" ca="1" si="69"/>
        <v>0.38166452467188533</v>
      </c>
      <c r="C46" s="135">
        <f t="shared" ca="1" si="70"/>
        <v>0.25074742553427082</v>
      </c>
    </row>
    <row r="47" spans="1:58">
      <c r="A47" s="3" t="s">
        <v>49</v>
      </c>
      <c r="B47" s="135">
        <f t="shared" ca="1" si="69"/>
        <v>0</v>
      </c>
      <c r="C47" s="135">
        <f t="shared" ca="1" si="70"/>
        <v>0</v>
      </c>
    </row>
    <row r="49" spans="2:3">
      <c r="B49" s="1">
        <f ca="1">AI30</f>
        <v>10270800</v>
      </c>
      <c r="C49" s="1">
        <f ca="1">AQ30</f>
        <v>866.97599999999989</v>
      </c>
    </row>
  </sheetData>
  <mergeCells count="17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  <mergeCell ref="K32:T32"/>
  </mergeCells>
  <conditionalFormatting sqref="E6:K29">
    <cfRule type="colorScale" priority="6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39" priority="3" operator="containsText" text="Paid">
      <formula>NOT(ISERROR(SEARCH("Paid",B6)))</formula>
    </cfRule>
    <cfRule type="containsText" dxfId="38" priority="4" operator="containsText" text="FOC">
      <formula>NOT(ISERROR(SEARCH("FOC",B6)))</formula>
    </cfRule>
  </conditionalFormatting>
  <conditionalFormatting sqref="A41:A47">
    <cfRule type="containsText" dxfId="37" priority="1" operator="containsText" text="Paid">
      <formula>NOT(ISERROR(SEARCH("Paid",A41)))</formula>
    </cfRule>
    <cfRule type="containsText" dxfId="36" priority="2" operator="containsText" text="FOC">
      <formula>NOT(ISERROR(SEARCH("FOC",A41)))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V51"/>
  <sheetViews>
    <sheetView topLeftCell="C1" zoomScale="40" zoomScaleNormal="40" workbookViewId="0">
      <selection activeCell="BD33" sqref="BD33"/>
    </sheetView>
  </sheetViews>
  <sheetFormatPr defaultRowHeight="14.5"/>
  <cols>
    <col min="1" max="1" width="12.7265625" bestFit="1" customWidth="1"/>
    <col min="2" max="2" width="15.1796875" bestFit="1" customWidth="1"/>
    <col min="3" max="3" width="15.81640625" bestFit="1" customWidth="1"/>
    <col min="4" max="4" width="10.453125" bestFit="1" customWidth="1"/>
    <col min="5" max="5" width="6.54296875" bestFit="1" customWidth="1"/>
    <col min="6" max="6" width="10.1796875" bestFit="1" customWidth="1"/>
    <col min="7" max="7" width="11.54296875" bestFit="1" customWidth="1"/>
    <col min="8" max="8" width="7" bestFit="1" customWidth="1"/>
    <col min="9" max="9" width="6.54296875" bestFit="1" customWidth="1"/>
    <col min="10" max="11" width="7" bestFit="1" customWidth="1"/>
    <col min="12" max="12" width="17.7265625" bestFit="1" customWidth="1"/>
    <col min="13" max="13" width="20.54296875" hidden="1" customWidth="1"/>
    <col min="14" max="14" width="9.453125" hidden="1" customWidth="1"/>
    <col min="15" max="15" width="8.453125" hidden="1" customWidth="1"/>
    <col min="16" max="16" width="11.81640625" hidden="1" customWidth="1"/>
    <col min="17" max="17" width="12.54296875" hidden="1" customWidth="1"/>
    <col min="18" max="18" width="7.26953125" hidden="1" customWidth="1"/>
    <col min="19" max="19" width="8" hidden="1" customWidth="1"/>
    <col min="20" max="20" width="15.1796875" bestFit="1" customWidth="1"/>
    <col min="21" max="27" width="9.453125" bestFit="1" customWidth="1"/>
    <col min="28" max="28" width="8.453125" hidden="1" customWidth="1"/>
    <col min="29" max="29" width="9.453125" hidden="1" customWidth="1"/>
    <col min="30" max="30" width="8.453125" hidden="1" customWidth="1"/>
    <col min="31" max="31" width="9" hidden="1" customWidth="1"/>
    <col min="32" max="32" width="8.453125" hidden="1" customWidth="1"/>
    <col min="33" max="33" width="7.26953125" hidden="1" customWidth="1"/>
    <col min="34" max="34" width="8" hidden="1" customWidth="1"/>
    <col min="35" max="35" width="16.36328125" customWidth="1"/>
    <col min="36" max="36" width="8.453125" hidden="1" customWidth="1"/>
    <col min="37" max="37" width="9.453125" hidden="1" customWidth="1"/>
    <col min="38" max="38" width="8.453125" hidden="1" customWidth="1"/>
    <col min="39" max="39" width="9" hidden="1" customWidth="1"/>
    <col min="40" max="40" width="8.453125" hidden="1" customWidth="1"/>
    <col min="41" max="41" width="7.26953125" hidden="1" customWidth="1"/>
    <col min="42" max="42" width="8" hidden="1" customWidth="1"/>
    <col min="43" max="43" width="18.453125" customWidth="1"/>
    <col min="44" max="44" width="9" hidden="1" customWidth="1"/>
    <col min="45" max="45" width="9.453125" hidden="1" customWidth="1"/>
    <col min="46" max="50" width="9" hidden="1" customWidth="1"/>
    <col min="51" max="51" width="16.1796875" customWidth="1"/>
    <col min="52" max="52" width="12.453125" bestFit="1" customWidth="1"/>
    <col min="53" max="53" width="11.453125" bestFit="1" customWidth="1"/>
    <col min="54" max="54" width="12" bestFit="1" customWidth="1"/>
    <col min="55" max="55" width="15.1796875" bestFit="1" customWidth="1"/>
    <col min="56" max="56" width="11.26953125" bestFit="1" customWidth="1"/>
    <col min="57" max="57" width="9" bestFit="1" customWidth="1"/>
    <col min="58" max="58" width="10.54296875" bestFit="1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8.453125" bestFit="1" customWidth="1"/>
    <col min="64" max="64" width="7.26953125" bestFit="1" customWidth="1"/>
    <col min="65" max="65" width="8" customWidth="1"/>
  </cols>
  <sheetData>
    <row r="1" spans="1:74" ht="14.5" customHeight="1">
      <c r="A1" s="275">
        <v>43525</v>
      </c>
      <c r="B1" s="276" t="s">
        <v>45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  <c r="BD1" s="277"/>
      <c r="BE1" s="277"/>
      <c r="BF1" s="277"/>
      <c r="BG1" s="277"/>
      <c r="BH1" s="277"/>
      <c r="BI1" s="277"/>
      <c r="BJ1" s="277"/>
      <c r="BK1" s="277"/>
      <c r="BL1" s="277"/>
      <c r="BM1" s="277"/>
    </row>
    <row r="2" spans="1:74" ht="15" customHeight="1" thickBot="1">
      <c r="A2" s="275"/>
      <c r="B2" s="276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277"/>
      <c r="BG2" s="277"/>
      <c r="BH2" s="277"/>
      <c r="BI2" s="277"/>
      <c r="BJ2" s="277"/>
      <c r="BK2" s="277"/>
      <c r="BL2" s="277"/>
      <c r="BM2" s="277"/>
      <c r="BQ2">
        <v>0</v>
      </c>
      <c r="BR2">
        <v>8</v>
      </c>
      <c r="BU2">
        <v>0</v>
      </c>
      <c r="BV2">
        <v>8</v>
      </c>
    </row>
    <row r="3" spans="1:74" ht="15" thickBot="1">
      <c r="A3" s="2">
        <f>DAY(DATE(YEAR(A1),MONTH(A1)+1,1)-1)</f>
        <v>31</v>
      </c>
      <c r="B3" s="3"/>
      <c r="C3" s="278" t="s">
        <v>0</v>
      </c>
      <c r="D3" s="279"/>
      <c r="E3" s="280" t="s">
        <v>1</v>
      </c>
      <c r="F3" s="281"/>
      <c r="G3" s="281"/>
      <c r="H3" s="281"/>
      <c r="I3" s="281"/>
      <c r="J3" s="281"/>
      <c r="K3" s="282"/>
      <c r="L3" s="4" t="s">
        <v>2</v>
      </c>
      <c r="M3" s="283" t="s">
        <v>3</v>
      </c>
      <c r="N3" s="284"/>
      <c r="O3" s="284"/>
      <c r="P3" s="284"/>
      <c r="Q3" s="284"/>
      <c r="R3" s="284"/>
      <c r="S3" s="284"/>
      <c r="T3" s="285" t="s">
        <v>4</v>
      </c>
      <c r="U3" s="288" t="s">
        <v>5</v>
      </c>
      <c r="V3" s="288"/>
      <c r="W3" s="288"/>
      <c r="X3" s="288"/>
      <c r="Y3" s="288"/>
      <c r="Z3" s="288"/>
      <c r="AA3" s="289"/>
      <c r="AB3" s="262" t="s">
        <v>6</v>
      </c>
      <c r="AC3" s="263"/>
      <c r="AD3" s="263"/>
      <c r="AE3" s="263"/>
      <c r="AF3" s="263"/>
      <c r="AG3" s="263"/>
      <c r="AH3" s="263"/>
      <c r="AI3" s="290" t="s">
        <v>7</v>
      </c>
      <c r="AJ3" s="263" t="s">
        <v>8</v>
      </c>
      <c r="AK3" s="263"/>
      <c r="AL3" s="263"/>
      <c r="AM3" s="263"/>
      <c r="AN3" s="263"/>
      <c r="AO3" s="263"/>
      <c r="AP3" s="263"/>
      <c r="AQ3" s="260" t="s">
        <v>9</v>
      </c>
      <c r="AR3" s="263" t="s">
        <v>10</v>
      </c>
      <c r="AS3" s="263"/>
      <c r="AT3" s="263"/>
      <c r="AU3" s="263"/>
      <c r="AV3" s="263"/>
      <c r="AW3" s="263"/>
      <c r="AX3" s="263"/>
      <c r="AY3" s="260" t="s">
        <v>11</v>
      </c>
      <c r="AZ3" s="262" t="s">
        <v>12</v>
      </c>
      <c r="BA3" s="263"/>
      <c r="BB3" s="263"/>
      <c r="BC3" s="263"/>
      <c r="BD3" s="263"/>
      <c r="BE3" s="263"/>
      <c r="BF3" s="264"/>
      <c r="BG3" s="265" t="s">
        <v>13</v>
      </c>
      <c r="BH3" s="266"/>
      <c r="BI3" s="266"/>
      <c r="BJ3" s="266"/>
      <c r="BK3" s="266"/>
      <c r="BL3" s="266"/>
      <c r="BM3" s="267"/>
      <c r="BQ3">
        <v>2500</v>
      </c>
      <c r="BR3">
        <v>7</v>
      </c>
      <c r="BU3">
        <v>8000</v>
      </c>
      <c r="BV3">
        <v>8</v>
      </c>
    </row>
    <row r="4" spans="1:74" ht="15" thickBot="1">
      <c r="B4" s="3"/>
      <c r="C4" s="5"/>
      <c r="D4" s="6"/>
      <c r="E4" s="121"/>
      <c r="F4" s="122"/>
      <c r="G4" s="122"/>
      <c r="H4" s="122"/>
      <c r="I4" s="122"/>
      <c r="J4" s="122"/>
      <c r="K4" s="123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86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91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61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61"/>
      <c r="AZ4" s="271" t="s">
        <v>14</v>
      </c>
      <c r="BA4" s="272"/>
      <c r="BB4" s="272"/>
      <c r="BC4" s="272"/>
      <c r="BD4" s="272"/>
      <c r="BE4" s="272"/>
      <c r="BF4" s="273"/>
      <c r="BG4" s="268"/>
      <c r="BH4" s="269"/>
      <c r="BI4" s="269"/>
      <c r="BJ4" s="269"/>
      <c r="BK4" s="269"/>
      <c r="BL4" s="269"/>
      <c r="BM4" s="270"/>
      <c r="BQ4">
        <f>BQ3+500</f>
        <v>3000</v>
      </c>
      <c r="BR4">
        <v>2</v>
      </c>
      <c r="BU4">
        <f>BU3+500</f>
        <v>8500</v>
      </c>
      <c r="BV4">
        <v>8</v>
      </c>
    </row>
    <row r="5" spans="1:74" ht="15" thickBot="1">
      <c r="A5" s="10">
        <v>43466</v>
      </c>
      <c r="B5" s="3"/>
      <c r="C5" s="11" t="s">
        <v>16</v>
      </c>
      <c r="D5" s="12" t="s">
        <v>17</v>
      </c>
      <c r="E5" s="124" t="s">
        <v>18</v>
      </c>
      <c r="F5" s="124" t="s">
        <v>19</v>
      </c>
      <c r="G5" s="124" t="s">
        <v>20</v>
      </c>
      <c r="H5" s="124" t="s">
        <v>21</v>
      </c>
      <c r="I5" s="124" t="s">
        <v>22</v>
      </c>
      <c r="J5" s="124" t="s">
        <v>23</v>
      </c>
      <c r="K5" s="124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87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92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61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61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Q5">
        <f t="shared" ref="BQ5:BQ9" si="4">BQ4+500</f>
        <v>3500</v>
      </c>
      <c r="BR5">
        <v>0</v>
      </c>
      <c r="BU5">
        <f t="shared" ref="BU5:BU12" si="5">BU4+500</f>
        <v>9000</v>
      </c>
      <c r="BV5">
        <v>8</v>
      </c>
    </row>
    <row r="6" spans="1:74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1">
        <v>6.4000000000000001E-2</v>
      </c>
      <c r="F6" s="181">
        <v>6.0999999999999999E-2</v>
      </c>
      <c r="G6" s="181">
        <v>0.193</v>
      </c>
      <c r="H6" s="181">
        <v>3.5000000000000003E-2</v>
      </c>
      <c r="I6" s="181">
        <v>5.0999999999999997E-2</v>
      </c>
      <c r="J6" s="181">
        <v>8.7999999999999995E-2</v>
      </c>
      <c r="K6" s="181">
        <v>7.0000000000000007E-2</v>
      </c>
      <c r="L6" s="24">
        <f t="shared" ref="L6:L29" ca="1" si="6">T6*6</f>
        <v>168</v>
      </c>
      <c r="M6" s="25">
        <f t="shared" ref="M6:S29" si="7">BG6</f>
        <v>0</v>
      </c>
      <c r="N6" s="26">
        <f t="shared" si="7"/>
        <v>0</v>
      </c>
      <c r="O6" s="26">
        <f t="shared" si="7"/>
        <v>7</v>
      </c>
      <c r="P6" s="26">
        <f t="shared" si="7"/>
        <v>0</v>
      </c>
      <c r="Q6" s="26">
        <f t="shared" si="7"/>
        <v>0</v>
      </c>
      <c r="R6" s="26">
        <f t="shared" si="7"/>
        <v>0</v>
      </c>
      <c r="S6" s="27">
        <f t="shared" si="7"/>
        <v>0</v>
      </c>
      <c r="T6" s="28">
        <f t="shared" ref="T6:T29" ca="1" si="8">IFERROR(M6*M$4+N6*N$4+O6*O$4+P6*P$4+Q6*Q$4+R6*R$4+S6*S$4,"0")</f>
        <v>28</v>
      </c>
      <c r="U6" s="29">
        <v>3400</v>
      </c>
      <c r="V6" s="30">
        <v>3400</v>
      </c>
      <c r="W6" s="30">
        <v>3400</v>
      </c>
      <c r="X6" s="30">
        <v>3400</v>
      </c>
      <c r="Y6" s="30">
        <v>3400</v>
      </c>
      <c r="Z6" s="30">
        <v>3400</v>
      </c>
      <c r="AA6" s="31">
        <v>3400</v>
      </c>
      <c r="AB6" s="32">
        <f t="shared" ref="AB6:AH29" ca="1" si="9">M6*U6*AB$4</f>
        <v>0</v>
      </c>
      <c r="AC6" s="33">
        <f t="shared" ca="1" si="9"/>
        <v>0</v>
      </c>
      <c r="AD6" s="33">
        <f t="shared" ca="1" si="9"/>
        <v>95200</v>
      </c>
      <c r="AE6" s="33">
        <f t="shared" ca="1" si="9"/>
        <v>0</v>
      </c>
      <c r="AF6" s="33">
        <f t="shared" ca="1" si="9"/>
        <v>0</v>
      </c>
      <c r="AG6" s="33">
        <f t="shared" ca="1" si="9"/>
        <v>0</v>
      </c>
      <c r="AH6" s="34">
        <f t="shared" ca="1" si="9"/>
        <v>0</v>
      </c>
      <c r="AI6" s="35">
        <f t="shared" ref="AI6:AI29" ca="1" si="10">SUM(AB6:AH6)</f>
        <v>95200</v>
      </c>
      <c r="AJ6" s="32">
        <f t="shared" ref="AJ6:AP29" ca="1" si="11">M6*AJ$4*60/$L$4*E6</f>
        <v>0</v>
      </c>
      <c r="AK6" s="33">
        <f t="shared" ca="1" si="11"/>
        <v>0</v>
      </c>
      <c r="AL6" s="33">
        <f t="shared" ca="1" si="11"/>
        <v>32.423999999999999</v>
      </c>
      <c r="AM6" s="33">
        <f t="shared" ca="1" si="11"/>
        <v>0</v>
      </c>
      <c r="AN6" s="33">
        <f t="shared" ca="1" si="11"/>
        <v>0</v>
      </c>
      <c r="AO6" s="33">
        <f t="shared" ca="1" si="11"/>
        <v>0</v>
      </c>
      <c r="AP6" s="34">
        <f t="shared" ca="1" si="11"/>
        <v>0</v>
      </c>
      <c r="AQ6" s="36">
        <f t="shared" ref="AQ6:AQ29" ca="1" si="12">SUM(AJ6:AP6)</f>
        <v>32.423999999999999</v>
      </c>
      <c r="AR6" s="32" t="str">
        <f t="shared" ref="AR6:AY29" ca="1" si="13">IFERROR(AB6/AJ6,"")</f>
        <v/>
      </c>
      <c r="AS6" s="33" t="str">
        <f t="shared" ca="1" si="13"/>
        <v/>
      </c>
      <c r="AT6" s="33">
        <f t="shared" ca="1" si="13"/>
        <v>2936.0967184801384</v>
      </c>
      <c r="AU6" s="33" t="str">
        <f t="shared" ca="1" si="13"/>
        <v/>
      </c>
      <c r="AV6" s="33" t="str">
        <f t="shared" ca="1" si="13"/>
        <v/>
      </c>
      <c r="AW6" s="33" t="str">
        <f t="shared" ca="1" si="13"/>
        <v/>
      </c>
      <c r="AX6" s="34" t="str">
        <f t="shared" ca="1" si="13"/>
        <v/>
      </c>
      <c r="AY6" s="36">
        <f t="shared" ca="1" si="13"/>
        <v>2936.0967184801384</v>
      </c>
      <c r="AZ6" s="37">
        <f>IFERROR(U6/6/E6,"0")</f>
        <v>8854.1666666666661</v>
      </c>
      <c r="BA6" s="37">
        <f t="shared" ref="BA6:BF29" si="14">IFERROR(V6/6/F6,"0")</f>
        <v>9289.6174863387969</v>
      </c>
      <c r="BB6" s="37">
        <f t="shared" si="14"/>
        <v>2936.096718480138</v>
      </c>
      <c r="BC6" s="37">
        <f t="shared" si="14"/>
        <v>16190.476190476187</v>
      </c>
      <c r="BD6" s="37">
        <f t="shared" si="14"/>
        <v>11111.111111111111</v>
      </c>
      <c r="BE6" s="37">
        <f t="shared" si="14"/>
        <v>6439.393939393939</v>
      </c>
      <c r="BF6" s="133">
        <f t="shared" si="14"/>
        <v>8095.2380952380936</v>
      </c>
      <c r="BG6" s="134">
        <f>IFERROR(VLOOKUP(AZ6,$BQ$2:$BR$9,2,TRUE),"0")</f>
        <v>0</v>
      </c>
      <c r="BH6" s="134">
        <f t="shared" ref="BH6:BM6" si="15">IFERROR(VLOOKUP(BA6,$BQ$2:$BR$9,2,TRUE),"0")</f>
        <v>0</v>
      </c>
      <c r="BI6" s="134">
        <f t="shared" si="15"/>
        <v>7</v>
      </c>
      <c r="BJ6" s="134">
        <f t="shared" si="15"/>
        <v>0</v>
      </c>
      <c r="BK6" s="134">
        <f t="shared" si="15"/>
        <v>0</v>
      </c>
      <c r="BL6" s="134">
        <f t="shared" si="15"/>
        <v>0</v>
      </c>
      <c r="BM6" s="134">
        <f t="shared" si="15"/>
        <v>0</v>
      </c>
      <c r="BO6" s="119"/>
      <c r="BQ6">
        <f t="shared" si="4"/>
        <v>4000</v>
      </c>
      <c r="BR6">
        <v>0</v>
      </c>
      <c r="BU6">
        <f t="shared" si="5"/>
        <v>9500</v>
      </c>
      <c r="BV6">
        <v>8</v>
      </c>
    </row>
    <row r="7" spans="1:74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6.6000000000000003E-2</v>
      </c>
      <c r="F7" s="181">
        <v>2.5999999999999999E-2</v>
      </c>
      <c r="G7" s="181">
        <v>6.7000000000000004E-2</v>
      </c>
      <c r="H7" s="181">
        <v>7.9000000000000001E-2</v>
      </c>
      <c r="I7" s="181">
        <v>1.9E-2</v>
      </c>
      <c r="J7" s="181">
        <v>0.156</v>
      </c>
      <c r="K7" s="181">
        <v>0.128</v>
      </c>
      <c r="L7" s="41">
        <f t="shared" ca="1" si="6"/>
        <v>0</v>
      </c>
      <c r="M7" s="42">
        <f t="shared" si="7"/>
        <v>0</v>
      </c>
      <c r="N7" s="43">
        <f t="shared" si="7"/>
        <v>0</v>
      </c>
      <c r="O7" s="43">
        <f t="shared" si="7"/>
        <v>0</v>
      </c>
      <c r="P7" s="43">
        <f t="shared" si="7"/>
        <v>0</v>
      </c>
      <c r="Q7" s="43">
        <f t="shared" si="7"/>
        <v>0</v>
      </c>
      <c r="R7" s="43">
        <f t="shared" si="7"/>
        <v>0</v>
      </c>
      <c r="S7" s="44">
        <f t="shared" si="7"/>
        <v>0</v>
      </c>
      <c r="T7" s="45">
        <f t="shared" ca="1" si="8"/>
        <v>0</v>
      </c>
      <c r="U7" s="46">
        <v>2295</v>
      </c>
      <c r="V7" s="47">
        <v>2295</v>
      </c>
      <c r="W7" s="47">
        <v>2295</v>
      </c>
      <c r="X7" s="47">
        <v>2295</v>
      </c>
      <c r="Y7" s="47">
        <v>2295</v>
      </c>
      <c r="Z7" s="47">
        <v>2295</v>
      </c>
      <c r="AA7" s="48">
        <v>2295</v>
      </c>
      <c r="AB7" s="49">
        <f t="shared" ca="1" si="9"/>
        <v>0</v>
      </c>
      <c r="AC7" s="50">
        <f t="shared" ca="1" si="9"/>
        <v>0</v>
      </c>
      <c r="AD7" s="50">
        <f t="shared" ca="1" si="9"/>
        <v>0</v>
      </c>
      <c r="AE7" s="50">
        <f t="shared" ca="1" si="9"/>
        <v>0</v>
      </c>
      <c r="AF7" s="50">
        <f t="shared" ca="1" si="9"/>
        <v>0</v>
      </c>
      <c r="AG7" s="50">
        <f t="shared" ca="1" si="9"/>
        <v>0</v>
      </c>
      <c r="AH7" s="51">
        <f t="shared" ca="1" si="9"/>
        <v>0</v>
      </c>
      <c r="AI7" s="114">
        <f t="shared" ca="1" si="10"/>
        <v>0</v>
      </c>
      <c r="AJ7" s="49">
        <f t="shared" ca="1" si="11"/>
        <v>0</v>
      </c>
      <c r="AK7" s="50">
        <f t="shared" ca="1" si="11"/>
        <v>0</v>
      </c>
      <c r="AL7" s="50">
        <f t="shared" ca="1" si="11"/>
        <v>0</v>
      </c>
      <c r="AM7" s="50">
        <f t="shared" ca="1" si="11"/>
        <v>0</v>
      </c>
      <c r="AN7" s="50">
        <f t="shared" ca="1" si="11"/>
        <v>0</v>
      </c>
      <c r="AO7" s="50">
        <f t="shared" ca="1" si="11"/>
        <v>0</v>
      </c>
      <c r="AP7" s="51">
        <f t="shared" ca="1" si="11"/>
        <v>0</v>
      </c>
      <c r="AQ7" s="52">
        <f t="shared" ca="1" si="12"/>
        <v>0</v>
      </c>
      <c r="AR7" s="49" t="str">
        <f t="shared" ca="1" si="13"/>
        <v/>
      </c>
      <c r="AS7" s="50" t="str">
        <f t="shared" ca="1" si="13"/>
        <v/>
      </c>
      <c r="AT7" s="50" t="str">
        <f t="shared" ca="1" si="13"/>
        <v/>
      </c>
      <c r="AU7" s="50" t="str">
        <f t="shared" ca="1" si="13"/>
        <v/>
      </c>
      <c r="AV7" s="50" t="str">
        <f t="shared" ca="1" si="13"/>
        <v/>
      </c>
      <c r="AW7" s="50" t="str">
        <f t="shared" ca="1" si="13"/>
        <v/>
      </c>
      <c r="AX7" s="51" t="str">
        <f t="shared" ca="1" si="13"/>
        <v/>
      </c>
      <c r="AY7" s="52" t="str">
        <f t="shared" ca="1" si="13"/>
        <v/>
      </c>
      <c r="AZ7" s="37">
        <f t="shared" ref="AZ7:AZ29" si="16">IFERROR(U7/6/E7,"0")</f>
        <v>5795.454545454545</v>
      </c>
      <c r="BA7" s="37">
        <f t="shared" si="14"/>
        <v>14711.538461538463</v>
      </c>
      <c r="BB7" s="37">
        <f t="shared" si="14"/>
        <v>5708.9552238805963</v>
      </c>
      <c r="BC7" s="37">
        <f t="shared" si="14"/>
        <v>4841.7721518987337</v>
      </c>
      <c r="BD7" s="37">
        <f t="shared" si="14"/>
        <v>20131.57894736842</v>
      </c>
      <c r="BE7" s="37">
        <f t="shared" si="14"/>
        <v>2451.9230769230771</v>
      </c>
      <c r="BF7" s="133">
        <f t="shared" si="14"/>
        <v>2988.28125</v>
      </c>
      <c r="BG7" s="237"/>
      <c r="BH7" s="237"/>
      <c r="BI7" s="237"/>
      <c r="BJ7" s="237"/>
      <c r="BK7" s="237"/>
      <c r="BL7" s="237"/>
      <c r="BM7" s="237"/>
      <c r="BO7" s="119"/>
      <c r="BQ7">
        <f t="shared" si="4"/>
        <v>4500</v>
      </c>
      <c r="BR7">
        <v>0</v>
      </c>
      <c r="BU7">
        <f t="shared" si="5"/>
        <v>10000</v>
      </c>
      <c r="BV7">
        <v>3</v>
      </c>
    </row>
    <row r="8" spans="1:74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6.0999999999999999E-2</v>
      </c>
      <c r="F8" s="181">
        <v>2.5000000000000001E-2</v>
      </c>
      <c r="G8" s="181">
        <v>1.2999999999999999E-2</v>
      </c>
      <c r="H8" s="181">
        <v>1.0999999999999999E-2</v>
      </c>
      <c r="I8" s="181">
        <v>0.02</v>
      </c>
      <c r="J8" s="181">
        <v>1.0999999999999999E-2</v>
      </c>
      <c r="K8" s="181">
        <v>3.9E-2</v>
      </c>
      <c r="L8" s="41">
        <f t="shared" ca="1" si="6"/>
        <v>0</v>
      </c>
      <c r="M8" s="42">
        <f t="shared" si="7"/>
        <v>0</v>
      </c>
      <c r="N8" s="43">
        <f t="shared" si="7"/>
        <v>0</v>
      </c>
      <c r="O8" s="43">
        <f t="shared" si="7"/>
        <v>0</v>
      </c>
      <c r="P8" s="43">
        <f t="shared" si="7"/>
        <v>0</v>
      </c>
      <c r="Q8" s="43">
        <f t="shared" si="7"/>
        <v>0</v>
      </c>
      <c r="R8" s="43">
        <f t="shared" si="7"/>
        <v>0</v>
      </c>
      <c r="S8" s="44">
        <f t="shared" si="7"/>
        <v>0</v>
      </c>
      <c r="T8" s="45">
        <f t="shared" ca="1" si="8"/>
        <v>0</v>
      </c>
      <c r="U8" s="46">
        <v>2295</v>
      </c>
      <c r="V8" s="47">
        <v>2295</v>
      </c>
      <c r="W8" s="47">
        <v>2295</v>
      </c>
      <c r="X8" s="47">
        <v>2295</v>
      </c>
      <c r="Y8" s="47">
        <v>2295</v>
      </c>
      <c r="Z8" s="47">
        <v>2295</v>
      </c>
      <c r="AA8" s="48">
        <v>2295</v>
      </c>
      <c r="AB8" s="49">
        <f t="shared" ca="1" si="9"/>
        <v>0</v>
      </c>
      <c r="AC8" s="50">
        <f t="shared" ca="1" si="9"/>
        <v>0</v>
      </c>
      <c r="AD8" s="50">
        <f t="shared" ca="1" si="9"/>
        <v>0</v>
      </c>
      <c r="AE8" s="50">
        <f t="shared" ca="1" si="9"/>
        <v>0</v>
      </c>
      <c r="AF8" s="50">
        <f t="shared" ca="1" si="9"/>
        <v>0</v>
      </c>
      <c r="AG8" s="50">
        <f t="shared" ca="1" si="9"/>
        <v>0</v>
      </c>
      <c r="AH8" s="51">
        <f t="shared" ca="1" si="9"/>
        <v>0</v>
      </c>
      <c r="AI8" s="114">
        <f t="shared" ca="1" si="10"/>
        <v>0</v>
      </c>
      <c r="AJ8" s="49">
        <f t="shared" ca="1" si="11"/>
        <v>0</v>
      </c>
      <c r="AK8" s="50">
        <f t="shared" ca="1" si="11"/>
        <v>0</v>
      </c>
      <c r="AL8" s="50">
        <f t="shared" ca="1" si="11"/>
        <v>0</v>
      </c>
      <c r="AM8" s="50">
        <f t="shared" ca="1" si="11"/>
        <v>0</v>
      </c>
      <c r="AN8" s="50">
        <f t="shared" ca="1" si="11"/>
        <v>0</v>
      </c>
      <c r="AO8" s="50">
        <f t="shared" ca="1" si="11"/>
        <v>0</v>
      </c>
      <c r="AP8" s="51">
        <f t="shared" ca="1" si="11"/>
        <v>0</v>
      </c>
      <c r="AQ8" s="52">
        <f t="shared" ca="1" si="12"/>
        <v>0</v>
      </c>
      <c r="AR8" s="49" t="str">
        <f t="shared" ca="1" si="13"/>
        <v/>
      </c>
      <c r="AS8" s="50" t="str">
        <f t="shared" ca="1" si="13"/>
        <v/>
      </c>
      <c r="AT8" s="50" t="str">
        <f t="shared" ca="1" si="13"/>
        <v/>
      </c>
      <c r="AU8" s="50" t="str">
        <f t="shared" ca="1" si="13"/>
        <v/>
      </c>
      <c r="AV8" s="50" t="str">
        <f t="shared" ca="1" si="13"/>
        <v/>
      </c>
      <c r="AW8" s="50" t="str">
        <f t="shared" ca="1" si="13"/>
        <v/>
      </c>
      <c r="AX8" s="51" t="str">
        <f t="shared" ca="1" si="13"/>
        <v/>
      </c>
      <c r="AY8" s="52" t="str">
        <f t="shared" ca="1" si="13"/>
        <v/>
      </c>
      <c r="AZ8" s="37">
        <f t="shared" si="16"/>
        <v>6270.4918032786891</v>
      </c>
      <c r="BA8" s="37">
        <f t="shared" si="14"/>
        <v>15300</v>
      </c>
      <c r="BB8" s="37">
        <f t="shared" si="14"/>
        <v>29423.076923076926</v>
      </c>
      <c r="BC8" s="37">
        <f t="shared" si="14"/>
        <v>34772.727272727272</v>
      </c>
      <c r="BD8" s="37">
        <f t="shared" si="14"/>
        <v>19125</v>
      </c>
      <c r="BE8" s="37">
        <f t="shared" si="14"/>
        <v>34772.727272727272</v>
      </c>
      <c r="BF8" s="133">
        <f t="shared" si="14"/>
        <v>9807.6923076923085</v>
      </c>
      <c r="BG8" s="237"/>
      <c r="BH8" s="237"/>
      <c r="BI8" s="237"/>
      <c r="BJ8" s="237"/>
      <c r="BK8" s="237"/>
      <c r="BL8" s="237"/>
      <c r="BM8" s="237"/>
      <c r="BO8" s="119"/>
      <c r="BQ8">
        <f t="shared" si="4"/>
        <v>5000</v>
      </c>
      <c r="BR8">
        <v>0</v>
      </c>
      <c r="BU8">
        <f t="shared" si="5"/>
        <v>10500</v>
      </c>
      <c r="BV8">
        <v>0</v>
      </c>
    </row>
    <row r="9" spans="1:74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1.2999999999999999E-2</v>
      </c>
      <c r="F9" s="181">
        <v>8.9999999999999993E-3</v>
      </c>
      <c r="G9" s="181">
        <v>1.6E-2</v>
      </c>
      <c r="H9" s="181">
        <v>1.0999999999999999E-2</v>
      </c>
      <c r="I9" s="181">
        <v>1.7000000000000001E-2</v>
      </c>
      <c r="J9" s="181">
        <v>1.4E-2</v>
      </c>
      <c r="K9" s="181">
        <v>1.2E-2</v>
      </c>
      <c r="L9" s="41">
        <f t="shared" ca="1" si="6"/>
        <v>0</v>
      </c>
      <c r="M9" s="42">
        <f t="shared" si="7"/>
        <v>0</v>
      </c>
      <c r="N9" s="43">
        <f t="shared" si="7"/>
        <v>0</v>
      </c>
      <c r="O9" s="43">
        <f t="shared" si="7"/>
        <v>0</v>
      </c>
      <c r="P9" s="43">
        <f t="shared" si="7"/>
        <v>0</v>
      </c>
      <c r="Q9" s="43">
        <f t="shared" si="7"/>
        <v>0</v>
      </c>
      <c r="R9" s="43">
        <f t="shared" si="7"/>
        <v>0</v>
      </c>
      <c r="S9" s="44">
        <f t="shared" si="7"/>
        <v>0</v>
      </c>
      <c r="T9" s="45">
        <f t="shared" ca="1" si="8"/>
        <v>0</v>
      </c>
      <c r="U9" s="46">
        <v>2295</v>
      </c>
      <c r="V9" s="47">
        <v>2295</v>
      </c>
      <c r="W9" s="47">
        <v>2295</v>
      </c>
      <c r="X9" s="47">
        <v>2295</v>
      </c>
      <c r="Y9" s="47">
        <v>2295</v>
      </c>
      <c r="Z9" s="47">
        <v>2295</v>
      </c>
      <c r="AA9" s="48">
        <v>2295</v>
      </c>
      <c r="AB9" s="49">
        <f t="shared" ca="1" si="9"/>
        <v>0</v>
      </c>
      <c r="AC9" s="50">
        <f t="shared" ca="1" si="9"/>
        <v>0</v>
      </c>
      <c r="AD9" s="50">
        <f t="shared" ca="1" si="9"/>
        <v>0</v>
      </c>
      <c r="AE9" s="50">
        <f t="shared" ca="1" si="9"/>
        <v>0</v>
      </c>
      <c r="AF9" s="50">
        <f t="shared" ca="1" si="9"/>
        <v>0</v>
      </c>
      <c r="AG9" s="50">
        <f t="shared" ca="1" si="9"/>
        <v>0</v>
      </c>
      <c r="AH9" s="51">
        <f t="shared" ca="1" si="9"/>
        <v>0</v>
      </c>
      <c r="AI9" s="114">
        <f t="shared" ca="1" si="10"/>
        <v>0</v>
      </c>
      <c r="AJ9" s="49">
        <f t="shared" ca="1" si="11"/>
        <v>0</v>
      </c>
      <c r="AK9" s="50">
        <f t="shared" ca="1" si="11"/>
        <v>0</v>
      </c>
      <c r="AL9" s="50">
        <f t="shared" ca="1" si="11"/>
        <v>0</v>
      </c>
      <c r="AM9" s="50">
        <f t="shared" ca="1" si="11"/>
        <v>0</v>
      </c>
      <c r="AN9" s="50">
        <f t="shared" ca="1" si="11"/>
        <v>0</v>
      </c>
      <c r="AO9" s="50">
        <f t="shared" ca="1" si="11"/>
        <v>0</v>
      </c>
      <c r="AP9" s="51">
        <f t="shared" ca="1" si="11"/>
        <v>0</v>
      </c>
      <c r="AQ9" s="52">
        <f t="shared" ca="1" si="12"/>
        <v>0</v>
      </c>
      <c r="AR9" s="49" t="str">
        <f t="shared" ca="1" si="13"/>
        <v/>
      </c>
      <c r="AS9" s="50" t="str">
        <f t="shared" ca="1" si="13"/>
        <v/>
      </c>
      <c r="AT9" s="50" t="str">
        <f t="shared" ca="1" si="13"/>
        <v/>
      </c>
      <c r="AU9" s="50" t="str">
        <f t="shared" ca="1" si="13"/>
        <v/>
      </c>
      <c r="AV9" s="50" t="str">
        <f t="shared" ca="1" si="13"/>
        <v/>
      </c>
      <c r="AW9" s="50" t="str">
        <f t="shared" ca="1" si="13"/>
        <v/>
      </c>
      <c r="AX9" s="51" t="str">
        <f t="shared" ca="1" si="13"/>
        <v/>
      </c>
      <c r="AY9" s="52" t="str">
        <f t="shared" ca="1" si="13"/>
        <v/>
      </c>
      <c r="AZ9" s="37">
        <f t="shared" si="16"/>
        <v>29423.076923076926</v>
      </c>
      <c r="BA9" s="37">
        <f t="shared" si="14"/>
        <v>42500</v>
      </c>
      <c r="BB9" s="37">
        <f t="shared" si="14"/>
        <v>23906.25</v>
      </c>
      <c r="BC9" s="37">
        <f t="shared" si="14"/>
        <v>34772.727272727272</v>
      </c>
      <c r="BD9" s="37">
        <f t="shared" si="14"/>
        <v>22500</v>
      </c>
      <c r="BE9" s="37">
        <f t="shared" si="14"/>
        <v>27321.428571428572</v>
      </c>
      <c r="BF9" s="133">
        <f t="shared" si="14"/>
        <v>31875</v>
      </c>
      <c r="BG9" s="237"/>
      <c r="BH9" s="237"/>
      <c r="BI9" s="237"/>
      <c r="BJ9" s="237"/>
      <c r="BK9" s="237"/>
      <c r="BL9" s="237"/>
      <c r="BM9" s="237"/>
      <c r="BO9" s="119"/>
      <c r="BQ9">
        <f t="shared" si="4"/>
        <v>5500</v>
      </c>
      <c r="BR9">
        <v>0</v>
      </c>
      <c r="BU9">
        <f t="shared" si="5"/>
        <v>11000</v>
      </c>
      <c r="BV9">
        <v>0</v>
      </c>
    </row>
    <row r="10" spans="1:74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7.0000000000000001E-3</v>
      </c>
      <c r="F10" s="181">
        <v>4.0000000000000001E-3</v>
      </c>
      <c r="G10" s="181">
        <v>1E-3</v>
      </c>
      <c r="H10" s="181">
        <v>1.0999999999999999E-2</v>
      </c>
      <c r="I10" s="181">
        <v>1.4E-2</v>
      </c>
      <c r="J10" s="181">
        <v>1.4999999999999999E-2</v>
      </c>
      <c r="K10" s="181">
        <v>3.0000000000000001E-3</v>
      </c>
      <c r="L10" s="41">
        <f t="shared" ca="1" si="6"/>
        <v>0</v>
      </c>
      <c r="M10" s="42">
        <f t="shared" si="7"/>
        <v>0</v>
      </c>
      <c r="N10" s="43">
        <f t="shared" si="7"/>
        <v>0</v>
      </c>
      <c r="O10" s="43">
        <f t="shared" si="7"/>
        <v>0</v>
      </c>
      <c r="P10" s="43">
        <f t="shared" si="7"/>
        <v>0</v>
      </c>
      <c r="Q10" s="43">
        <f t="shared" si="7"/>
        <v>0</v>
      </c>
      <c r="R10" s="43">
        <f t="shared" si="7"/>
        <v>0</v>
      </c>
      <c r="S10" s="44">
        <f t="shared" si="7"/>
        <v>0</v>
      </c>
      <c r="T10" s="45">
        <f t="shared" ca="1" si="8"/>
        <v>0</v>
      </c>
      <c r="U10" s="46">
        <v>2295</v>
      </c>
      <c r="V10" s="47">
        <v>2295</v>
      </c>
      <c r="W10" s="47">
        <v>2295</v>
      </c>
      <c r="X10" s="47">
        <v>2295</v>
      </c>
      <c r="Y10" s="47">
        <v>2295</v>
      </c>
      <c r="Z10" s="47">
        <v>2295</v>
      </c>
      <c r="AA10" s="48">
        <v>2295</v>
      </c>
      <c r="AB10" s="49">
        <f t="shared" ca="1" si="9"/>
        <v>0</v>
      </c>
      <c r="AC10" s="50">
        <f t="shared" ca="1" si="9"/>
        <v>0</v>
      </c>
      <c r="AD10" s="50">
        <f t="shared" ca="1" si="9"/>
        <v>0</v>
      </c>
      <c r="AE10" s="50">
        <f t="shared" ca="1" si="9"/>
        <v>0</v>
      </c>
      <c r="AF10" s="50">
        <f t="shared" ca="1" si="9"/>
        <v>0</v>
      </c>
      <c r="AG10" s="50">
        <f t="shared" ca="1" si="9"/>
        <v>0</v>
      </c>
      <c r="AH10" s="51">
        <f t="shared" ca="1" si="9"/>
        <v>0</v>
      </c>
      <c r="AI10" s="114">
        <f t="shared" ca="1" si="10"/>
        <v>0</v>
      </c>
      <c r="AJ10" s="49">
        <f t="shared" ca="1" si="11"/>
        <v>0</v>
      </c>
      <c r="AK10" s="50">
        <f t="shared" ca="1" si="11"/>
        <v>0</v>
      </c>
      <c r="AL10" s="50">
        <f t="shared" ca="1" si="11"/>
        <v>0</v>
      </c>
      <c r="AM10" s="50">
        <f t="shared" ca="1" si="11"/>
        <v>0</v>
      </c>
      <c r="AN10" s="50">
        <f t="shared" ca="1" si="11"/>
        <v>0</v>
      </c>
      <c r="AO10" s="50">
        <f t="shared" ca="1" si="11"/>
        <v>0</v>
      </c>
      <c r="AP10" s="51">
        <f t="shared" ca="1" si="11"/>
        <v>0</v>
      </c>
      <c r="AQ10" s="52">
        <f t="shared" ca="1" si="12"/>
        <v>0</v>
      </c>
      <c r="AR10" s="49" t="str">
        <f t="shared" ca="1" si="13"/>
        <v/>
      </c>
      <c r="AS10" s="50" t="str">
        <f t="shared" ca="1" si="13"/>
        <v/>
      </c>
      <c r="AT10" s="50" t="str">
        <f t="shared" ca="1" si="13"/>
        <v/>
      </c>
      <c r="AU10" s="50" t="str">
        <f t="shared" ca="1" si="13"/>
        <v/>
      </c>
      <c r="AV10" s="50" t="str">
        <f t="shared" ca="1" si="13"/>
        <v/>
      </c>
      <c r="AW10" s="50" t="str">
        <f t="shared" ca="1" si="13"/>
        <v/>
      </c>
      <c r="AX10" s="51" t="str">
        <f t="shared" ca="1" si="13"/>
        <v/>
      </c>
      <c r="AY10" s="52" t="str">
        <f t="shared" ca="1" si="13"/>
        <v/>
      </c>
      <c r="AZ10" s="37">
        <f t="shared" si="16"/>
        <v>54642.857142857145</v>
      </c>
      <c r="BA10" s="37">
        <f t="shared" si="14"/>
        <v>95625</v>
      </c>
      <c r="BB10" s="37">
        <f t="shared" si="14"/>
        <v>382500</v>
      </c>
      <c r="BC10" s="37">
        <f t="shared" si="14"/>
        <v>34772.727272727272</v>
      </c>
      <c r="BD10" s="37">
        <f t="shared" si="14"/>
        <v>27321.428571428572</v>
      </c>
      <c r="BE10" s="37">
        <f t="shared" si="14"/>
        <v>25500</v>
      </c>
      <c r="BF10" s="133">
        <f t="shared" si="14"/>
        <v>127500</v>
      </c>
      <c r="BG10" s="237"/>
      <c r="BH10" s="237"/>
      <c r="BI10" s="237"/>
      <c r="BJ10" s="237"/>
      <c r="BK10" s="237"/>
      <c r="BL10" s="237"/>
      <c r="BM10" s="237"/>
      <c r="BO10" s="119"/>
      <c r="BU10">
        <f t="shared" si="5"/>
        <v>11500</v>
      </c>
      <c r="BV10">
        <v>0</v>
      </c>
    </row>
    <row r="11" spans="1:74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1.7999999999999999E-2</v>
      </c>
      <c r="F11" s="181">
        <v>1.2E-2</v>
      </c>
      <c r="G11" s="181">
        <v>1.0999999999999999E-2</v>
      </c>
      <c r="H11" s="181">
        <v>1E-3</v>
      </c>
      <c r="I11" s="181">
        <v>5.0000000000000001E-3</v>
      </c>
      <c r="J11" s="181">
        <v>1.4999999999999999E-2</v>
      </c>
      <c r="K11" s="181">
        <v>0</v>
      </c>
      <c r="L11" s="41">
        <f t="shared" ca="1" si="6"/>
        <v>0</v>
      </c>
      <c r="M11" s="42">
        <f t="shared" si="7"/>
        <v>0</v>
      </c>
      <c r="N11" s="43">
        <f t="shared" si="7"/>
        <v>0</v>
      </c>
      <c r="O11" s="43">
        <f t="shared" si="7"/>
        <v>0</v>
      </c>
      <c r="P11" s="43">
        <f t="shared" si="7"/>
        <v>0</v>
      </c>
      <c r="Q11" s="43">
        <f t="shared" si="7"/>
        <v>0</v>
      </c>
      <c r="R11" s="43">
        <f t="shared" si="7"/>
        <v>0</v>
      </c>
      <c r="S11" s="44">
        <f t="shared" si="7"/>
        <v>0</v>
      </c>
      <c r="T11" s="45">
        <f t="shared" ca="1" si="8"/>
        <v>0</v>
      </c>
      <c r="U11" s="46">
        <v>2295</v>
      </c>
      <c r="V11" s="47">
        <v>2295</v>
      </c>
      <c r="W11" s="47">
        <v>2295</v>
      </c>
      <c r="X11" s="47">
        <v>2295</v>
      </c>
      <c r="Y11" s="47">
        <v>2295</v>
      </c>
      <c r="Z11" s="47">
        <v>2295</v>
      </c>
      <c r="AA11" s="48">
        <v>2295</v>
      </c>
      <c r="AB11" s="49">
        <f t="shared" ca="1" si="9"/>
        <v>0</v>
      </c>
      <c r="AC11" s="50">
        <f t="shared" ca="1" si="9"/>
        <v>0</v>
      </c>
      <c r="AD11" s="50">
        <f t="shared" ca="1" si="9"/>
        <v>0</v>
      </c>
      <c r="AE11" s="50">
        <f t="shared" ca="1" si="9"/>
        <v>0</v>
      </c>
      <c r="AF11" s="50">
        <f t="shared" ca="1" si="9"/>
        <v>0</v>
      </c>
      <c r="AG11" s="50">
        <f t="shared" ca="1" si="9"/>
        <v>0</v>
      </c>
      <c r="AH11" s="51">
        <f t="shared" ca="1" si="9"/>
        <v>0</v>
      </c>
      <c r="AI11" s="114">
        <f t="shared" ca="1" si="10"/>
        <v>0</v>
      </c>
      <c r="AJ11" s="49">
        <f t="shared" ca="1" si="11"/>
        <v>0</v>
      </c>
      <c r="AK11" s="50">
        <f t="shared" ca="1" si="11"/>
        <v>0</v>
      </c>
      <c r="AL11" s="50">
        <f t="shared" ca="1" si="11"/>
        <v>0</v>
      </c>
      <c r="AM11" s="50">
        <f t="shared" ca="1" si="11"/>
        <v>0</v>
      </c>
      <c r="AN11" s="50">
        <f t="shared" ca="1" si="11"/>
        <v>0</v>
      </c>
      <c r="AO11" s="50">
        <f t="shared" ca="1" si="11"/>
        <v>0</v>
      </c>
      <c r="AP11" s="51">
        <f t="shared" ca="1" si="11"/>
        <v>0</v>
      </c>
      <c r="AQ11" s="52">
        <f t="shared" ca="1" si="12"/>
        <v>0</v>
      </c>
      <c r="AR11" s="49" t="str">
        <f t="shared" ca="1" si="13"/>
        <v/>
      </c>
      <c r="AS11" s="50" t="str">
        <f t="shared" ca="1" si="13"/>
        <v/>
      </c>
      <c r="AT11" s="50" t="str">
        <f t="shared" ca="1" si="13"/>
        <v/>
      </c>
      <c r="AU11" s="50" t="str">
        <f t="shared" ca="1" si="13"/>
        <v/>
      </c>
      <c r="AV11" s="50" t="str">
        <f t="shared" ca="1" si="13"/>
        <v/>
      </c>
      <c r="AW11" s="50" t="str">
        <f t="shared" ca="1" si="13"/>
        <v/>
      </c>
      <c r="AX11" s="51" t="str">
        <f t="shared" ca="1" si="13"/>
        <v/>
      </c>
      <c r="AY11" s="52" t="str">
        <f t="shared" ca="1" si="13"/>
        <v/>
      </c>
      <c r="AZ11" s="37">
        <f t="shared" si="16"/>
        <v>21250</v>
      </c>
      <c r="BA11" s="37">
        <f t="shared" si="14"/>
        <v>31875</v>
      </c>
      <c r="BB11" s="37">
        <f t="shared" si="14"/>
        <v>34772.727272727272</v>
      </c>
      <c r="BC11" s="37">
        <f t="shared" si="14"/>
        <v>382500</v>
      </c>
      <c r="BD11" s="37">
        <f t="shared" si="14"/>
        <v>76500</v>
      </c>
      <c r="BE11" s="37">
        <f t="shared" si="14"/>
        <v>25500</v>
      </c>
      <c r="BF11" s="133" t="str">
        <f t="shared" si="14"/>
        <v>0</v>
      </c>
      <c r="BG11" s="237"/>
      <c r="BH11" s="237"/>
      <c r="BI11" s="237"/>
      <c r="BJ11" s="237"/>
      <c r="BK11" s="237"/>
      <c r="BL11" s="237"/>
      <c r="BM11" s="237"/>
      <c r="BO11" s="119"/>
      <c r="BU11">
        <f t="shared" si="5"/>
        <v>12000</v>
      </c>
      <c r="BV11">
        <v>0</v>
      </c>
    </row>
    <row r="12" spans="1:74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0.02</v>
      </c>
      <c r="F12" s="181">
        <v>2.3E-2</v>
      </c>
      <c r="G12" s="181">
        <v>2.5000000000000001E-2</v>
      </c>
      <c r="H12" s="181">
        <v>4.9000000000000002E-2</v>
      </c>
      <c r="I12" s="181">
        <v>4.1000000000000002E-2</v>
      </c>
      <c r="J12" s="181">
        <v>6.3E-2</v>
      </c>
      <c r="K12" s="181">
        <v>2.1999999999999999E-2</v>
      </c>
      <c r="L12" s="41">
        <f t="shared" ca="1" si="6"/>
        <v>0</v>
      </c>
      <c r="M12" s="42">
        <f t="shared" si="7"/>
        <v>0</v>
      </c>
      <c r="N12" s="43">
        <f t="shared" si="7"/>
        <v>0</v>
      </c>
      <c r="O12" s="43">
        <f t="shared" si="7"/>
        <v>0</v>
      </c>
      <c r="P12" s="43">
        <f t="shared" si="7"/>
        <v>0</v>
      </c>
      <c r="Q12" s="43">
        <f t="shared" si="7"/>
        <v>0</v>
      </c>
      <c r="R12" s="43">
        <f t="shared" si="7"/>
        <v>0</v>
      </c>
      <c r="S12" s="44">
        <f t="shared" si="7"/>
        <v>0</v>
      </c>
      <c r="T12" s="45">
        <f t="shared" ca="1" si="8"/>
        <v>0</v>
      </c>
      <c r="U12" s="46">
        <v>2295</v>
      </c>
      <c r="V12" s="47">
        <v>2295</v>
      </c>
      <c r="W12" s="47">
        <v>2295</v>
      </c>
      <c r="X12" s="47">
        <v>2295</v>
      </c>
      <c r="Y12" s="47">
        <v>2295</v>
      </c>
      <c r="Z12" s="47">
        <v>2295</v>
      </c>
      <c r="AA12" s="48">
        <v>2295</v>
      </c>
      <c r="AB12" s="49">
        <f t="shared" ca="1" si="9"/>
        <v>0</v>
      </c>
      <c r="AC12" s="50">
        <f t="shared" ca="1" si="9"/>
        <v>0</v>
      </c>
      <c r="AD12" s="50">
        <f t="shared" ca="1" si="9"/>
        <v>0</v>
      </c>
      <c r="AE12" s="50">
        <f t="shared" ca="1" si="9"/>
        <v>0</v>
      </c>
      <c r="AF12" s="50">
        <f t="shared" ca="1" si="9"/>
        <v>0</v>
      </c>
      <c r="AG12" s="50">
        <f t="shared" ca="1" si="9"/>
        <v>0</v>
      </c>
      <c r="AH12" s="51">
        <f t="shared" ca="1" si="9"/>
        <v>0</v>
      </c>
      <c r="AI12" s="114">
        <f t="shared" ca="1" si="10"/>
        <v>0</v>
      </c>
      <c r="AJ12" s="49">
        <f t="shared" ca="1" si="11"/>
        <v>0</v>
      </c>
      <c r="AK12" s="50">
        <f t="shared" ca="1" si="11"/>
        <v>0</v>
      </c>
      <c r="AL12" s="50">
        <f t="shared" ca="1" si="11"/>
        <v>0</v>
      </c>
      <c r="AM12" s="50">
        <f t="shared" ca="1" si="11"/>
        <v>0</v>
      </c>
      <c r="AN12" s="50">
        <f t="shared" ca="1" si="11"/>
        <v>0</v>
      </c>
      <c r="AO12" s="50">
        <f t="shared" ca="1" si="11"/>
        <v>0</v>
      </c>
      <c r="AP12" s="51">
        <f t="shared" ca="1" si="11"/>
        <v>0</v>
      </c>
      <c r="AQ12" s="52">
        <f t="shared" ca="1" si="12"/>
        <v>0</v>
      </c>
      <c r="AR12" s="49" t="str">
        <f t="shared" ca="1" si="13"/>
        <v/>
      </c>
      <c r="AS12" s="50" t="str">
        <f t="shared" ca="1" si="13"/>
        <v/>
      </c>
      <c r="AT12" s="50" t="str">
        <f t="shared" ca="1" si="13"/>
        <v/>
      </c>
      <c r="AU12" s="50" t="str">
        <f t="shared" ca="1" si="13"/>
        <v/>
      </c>
      <c r="AV12" s="50" t="str">
        <f t="shared" ca="1" si="13"/>
        <v/>
      </c>
      <c r="AW12" s="50" t="str">
        <f t="shared" ca="1" si="13"/>
        <v/>
      </c>
      <c r="AX12" s="51" t="str">
        <f t="shared" ca="1" si="13"/>
        <v/>
      </c>
      <c r="AY12" s="52" t="str">
        <f t="shared" ca="1" si="13"/>
        <v/>
      </c>
      <c r="AZ12" s="37">
        <f t="shared" si="16"/>
        <v>19125</v>
      </c>
      <c r="BA12" s="37">
        <f t="shared" si="14"/>
        <v>16630.434782608696</v>
      </c>
      <c r="BB12" s="37">
        <f t="shared" si="14"/>
        <v>15300</v>
      </c>
      <c r="BC12" s="37">
        <f t="shared" si="14"/>
        <v>7806.1224489795914</v>
      </c>
      <c r="BD12" s="37">
        <f t="shared" si="14"/>
        <v>9329.2682926829257</v>
      </c>
      <c r="BE12" s="37">
        <f t="shared" si="14"/>
        <v>6071.4285714285716</v>
      </c>
      <c r="BF12" s="133">
        <f t="shared" si="14"/>
        <v>17386.363636363636</v>
      </c>
      <c r="BG12" s="237"/>
      <c r="BH12" s="237"/>
      <c r="BI12" s="237"/>
      <c r="BJ12" s="237"/>
      <c r="BK12" s="237"/>
      <c r="BL12" s="237"/>
      <c r="BM12" s="237"/>
      <c r="BO12" s="119"/>
      <c r="BU12">
        <f t="shared" si="5"/>
        <v>12500</v>
      </c>
      <c r="BV12">
        <v>0</v>
      </c>
    </row>
    <row r="13" spans="1:74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1.4E-2</v>
      </c>
      <c r="F13" s="181">
        <v>1.4E-2</v>
      </c>
      <c r="G13" s="181">
        <v>1.2999999999999999E-2</v>
      </c>
      <c r="H13" s="181">
        <v>2.5000000000000001E-2</v>
      </c>
      <c r="I13" s="181">
        <v>1.9E-2</v>
      </c>
      <c r="J13" s="181">
        <v>6.5000000000000002E-2</v>
      </c>
      <c r="K13" s="181">
        <v>1.2999999999999999E-2</v>
      </c>
      <c r="L13" s="41">
        <f t="shared" ca="1" si="6"/>
        <v>0</v>
      </c>
      <c r="M13" s="42">
        <f t="shared" si="7"/>
        <v>0</v>
      </c>
      <c r="N13" s="43">
        <f t="shared" si="7"/>
        <v>0</v>
      </c>
      <c r="O13" s="43">
        <f t="shared" si="7"/>
        <v>0</v>
      </c>
      <c r="P13" s="43">
        <f t="shared" si="7"/>
        <v>0</v>
      </c>
      <c r="Q13" s="43">
        <f t="shared" si="7"/>
        <v>0</v>
      </c>
      <c r="R13" s="43">
        <f t="shared" si="7"/>
        <v>0</v>
      </c>
      <c r="S13" s="44">
        <f t="shared" si="7"/>
        <v>0</v>
      </c>
      <c r="T13" s="45">
        <f t="shared" ca="1" si="8"/>
        <v>0</v>
      </c>
      <c r="U13" s="46">
        <v>2295</v>
      </c>
      <c r="V13" s="47">
        <v>2295</v>
      </c>
      <c r="W13" s="47">
        <v>2295</v>
      </c>
      <c r="X13" s="47">
        <v>2295</v>
      </c>
      <c r="Y13" s="47">
        <v>2295</v>
      </c>
      <c r="Z13" s="47">
        <v>2295</v>
      </c>
      <c r="AA13" s="48">
        <v>2295</v>
      </c>
      <c r="AB13" s="49">
        <f t="shared" ca="1" si="9"/>
        <v>0</v>
      </c>
      <c r="AC13" s="50">
        <f t="shared" ca="1" si="9"/>
        <v>0</v>
      </c>
      <c r="AD13" s="50">
        <f t="shared" ca="1" si="9"/>
        <v>0</v>
      </c>
      <c r="AE13" s="50">
        <f t="shared" ca="1" si="9"/>
        <v>0</v>
      </c>
      <c r="AF13" s="50">
        <f t="shared" ca="1" si="9"/>
        <v>0</v>
      </c>
      <c r="AG13" s="50">
        <f t="shared" ca="1" si="9"/>
        <v>0</v>
      </c>
      <c r="AH13" s="51">
        <f t="shared" ca="1" si="9"/>
        <v>0</v>
      </c>
      <c r="AI13" s="114">
        <f t="shared" ca="1" si="10"/>
        <v>0</v>
      </c>
      <c r="AJ13" s="49">
        <f t="shared" ca="1" si="11"/>
        <v>0</v>
      </c>
      <c r="AK13" s="50">
        <f t="shared" ca="1" si="11"/>
        <v>0</v>
      </c>
      <c r="AL13" s="50">
        <f t="shared" ca="1" si="11"/>
        <v>0</v>
      </c>
      <c r="AM13" s="50">
        <f t="shared" ca="1" si="11"/>
        <v>0</v>
      </c>
      <c r="AN13" s="50">
        <f t="shared" ca="1" si="11"/>
        <v>0</v>
      </c>
      <c r="AO13" s="50">
        <f t="shared" ca="1" si="11"/>
        <v>0</v>
      </c>
      <c r="AP13" s="51">
        <f t="shared" ca="1" si="11"/>
        <v>0</v>
      </c>
      <c r="AQ13" s="52">
        <f t="shared" ca="1" si="12"/>
        <v>0</v>
      </c>
      <c r="AR13" s="49" t="str">
        <f t="shared" ca="1" si="13"/>
        <v/>
      </c>
      <c r="AS13" s="50" t="str">
        <f t="shared" ca="1" si="13"/>
        <v/>
      </c>
      <c r="AT13" s="50" t="str">
        <f t="shared" ca="1" si="13"/>
        <v/>
      </c>
      <c r="AU13" s="50" t="str">
        <f t="shared" ca="1" si="13"/>
        <v/>
      </c>
      <c r="AV13" s="50" t="str">
        <f t="shared" ca="1" si="13"/>
        <v/>
      </c>
      <c r="AW13" s="50" t="str">
        <f t="shared" ca="1" si="13"/>
        <v/>
      </c>
      <c r="AX13" s="51" t="str">
        <f t="shared" ca="1" si="13"/>
        <v/>
      </c>
      <c r="AY13" s="52" t="str">
        <f t="shared" ca="1" si="13"/>
        <v/>
      </c>
      <c r="AZ13" s="37">
        <f t="shared" si="16"/>
        <v>27321.428571428572</v>
      </c>
      <c r="BA13" s="37">
        <f t="shared" si="14"/>
        <v>27321.428571428572</v>
      </c>
      <c r="BB13" s="37">
        <f t="shared" si="14"/>
        <v>29423.076923076926</v>
      </c>
      <c r="BC13" s="37">
        <f t="shared" si="14"/>
        <v>15300</v>
      </c>
      <c r="BD13" s="37">
        <f t="shared" si="14"/>
        <v>20131.57894736842</v>
      </c>
      <c r="BE13" s="37">
        <f t="shared" si="14"/>
        <v>5884.6153846153848</v>
      </c>
      <c r="BF13" s="133">
        <f t="shared" si="14"/>
        <v>29423.076923076926</v>
      </c>
      <c r="BG13" s="134">
        <f t="shared" ref="BG13:BG29" si="17">IFERROR(VLOOKUP(AZ13,$BQ$2:$BR$9,2,TRUE),"0")</f>
        <v>0</v>
      </c>
      <c r="BH13" s="134">
        <f t="shared" ref="BH13:BH29" si="18">IFERROR(VLOOKUP(BA13,$BQ$2:$BR$9,2,TRUE),"0")</f>
        <v>0</v>
      </c>
      <c r="BI13" s="134">
        <f t="shared" ref="BI13:BI29" si="19">IFERROR(VLOOKUP(BB13,$BQ$2:$BR$9,2,TRUE),"0")</f>
        <v>0</v>
      </c>
      <c r="BJ13" s="134">
        <f t="shared" ref="BJ13:BJ29" si="20">IFERROR(VLOOKUP(BC13,$BQ$2:$BR$9,2,TRUE),"0")</f>
        <v>0</v>
      </c>
      <c r="BK13" s="134">
        <f t="shared" ref="BK13:BK29" si="21">IFERROR(VLOOKUP(BD13,$BQ$2:$BR$9,2,TRUE),"0")</f>
        <v>0</v>
      </c>
      <c r="BL13" s="134">
        <f t="shared" ref="BL13:BL29" si="22">IFERROR(VLOOKUP(BE13,$BQ$2:$BR$9,2,TRUE),"0")</f>
        <v>0</v>
      </c>
      <c r="BM13" s="134">
        <f t="shared" ref="BM13:BM29" si="23">IFERROR(VLOOKUP(BF13,$BQ$2:$BR$9,2,TRUE),"0")</f>
        <v>0</v>
      </c>
      <c r="BO13" s="119"/>
    </row>
    <row r="14" spans="1:74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3.5000000000000003E-2</v>
      </c>
      <c r="F14" s="181">
        <v>5.7000000000000002E-2</v>
      </c>
      <c r="G14" s="181">
        <v>8.6999999999999994E-2</v>
      </c>
      <c r="H14" s="181">
        <v>6.8000000000000005E-2</v>
      </c>
      <c r="I14" s="181">
        <v>0.12</v>
      </c>
      <c r="J14" s="181">
        <v>0.128</v>
      </c>
      <c r="K14" s="181">
        <v>0.05</v>
      </c>
      <c r="L14" s="41">
        <f t="shared" ca="1" si="6"/>
        <v>0</v>
      </c>
      <c r="M14" s="42">
        <f t="shared" si="7"/>
        <v>0</v>
      </c>
      <c r="N14" s="43">
        <f t="shared" si="7"/>
        <v>0</v>
      </c>
      <c r="O14" s="43">
        <f t="shared" si="7"/>
        <v>0</v>
      </c>
      <c r="P14" s="43">
        <f t="shared" si="7"/>
        <v>0</v>
      </c>
      <c r="Q14" s="43">
        <f t="shared" si="7"/>
        <v>0</v>
      </c>
      <c r="R14" s="43">
        <f t="shared" si="7"/>
        <v>0</v>
      </c>
      <c r="S14" s="44">
        <f t="shared" si="7"/>
        <v>0</v>
      </c>
      <c r="T14" s="45">
        <f t="shared" ca="1" si="8"/>
        <v>0</v>
      </c>
      <c r="U14" s="46">
        <v>3400</v>
      </c>
      <c r="V14" s="47">
        <v>3400</v>
      </c>
      <c r="W14" s="47">
        <v>3400</v>
      </c>
      <c r="X14" s="47">
        <v>3400</v>
      </c>
      <c r="Y14" s="47">
        <v>3400</v>
      </c>
      <c r="Z14" s="47">
        <v>3400</v>
      </c>
      <c r="AA14" s="48">
        <v>3400</v>
      </c>
      <c r="AB14" s="49">
        <f t="shared" ca="1" si="9"/>
        <v>0</v>
      </c>
      <c r="AC14" s="50">
        <f t="shared" ca="1" si="9"/>
        <v>0</v>
      </c>
      <c r="AD14" s="50">
        <f t="shared" ca="1" si="9"/>
        <v>0</v>
      </c>
      <c r="AE14" s="50">
        <f t="shared" ca="1" si="9"/>
        <v>0</v>
      </c>
      <c r="AF14" s="50">
        <f t="shared" ca="1" si="9"/>
        <v>0</v>
      </c>
      <c r="AG14" s="50">
        <f t="shared" ca="1" si="9"/>
        <v>0</v>
      </c>
      <c r="AH14" s="51">
        <f t="shared" ca="1" si="9"/>
        <v>0</v>
      </c>
      <c r="AI14" s="114">
        <f t="shared" ca="1" si="10"/>
        <v>0</v>
      </c>
      <c r="AJ14" s="49">
        <f t="shared" ca="1" si="11"/>
        <v>0</v>
      </c>
      <c r="AK14" s="50">
        <f t="shared" ca="1" si="11"/>
        <v>0</v>
      </c>
      <c r="AL14" s="50">
        <f t="shared" ca="1" si="11"/>
        <v>0</v>
      </c>
      <c r="AM14" s="50">
        <f t="shared" ca="1" si="11"/>
        <v>0</v>
      </c>
      <c r="AN14" s="50">
        <f t="shared" ca="1" si="11"/>
        <v>0</v>
      </c>
      <c r="AO14" s="50">
        <f t="shared" ca="1" si="11"/>
        <v>0</v>
      </c>
      <c r="AP14" s="51">
        <f t="shared" ca="1" si="11"/>
        <v>0</v>
      </c>
      <c r="AQ14" s="52">
        <f t="shared" ca="1" si="12"/>
        <v>0</v>
      </c>
      <c r="AR14" s="49" t="str">
        <f t="shared" ca="1" si="13"/>
        <v/>
      </c>
      <c r="AS14" s="50" t="str">
        <f t="shared" ca="1" si="13"/>
        <v/>
      </c>
      <c r="AT14" s="50" t="str">
        <f t="shared" ca="1" si="13"/>
        <v/>
      </c>
      <c r="AU14" s="50" t="str">
        <f t="shared" ca="1" si="13"/>
        <v/>
      </c>
      <c r="AV14" s="50" t="str">
        <f t="shared" ca="1" si="13"/>
        <v/>
      </c>
      <c r="AW14" s="50" t="str">
        <f t="shared" ca="1" si="13"/>
        <v/>
      </c>
      <c r="AX14" s="51" t="str">
        <f t="shared" ca="1" si="13"/>
        <v/>
      </c>
      <c r="AY14" s="52" t="str">
        <f t="shared" ca="1" si="13"/>
        <v/>
      </c>
      <c r="AZ14" s="37">
        <f t="shared" si="16"/>
        <v>16190.476190476187</v>
      </c>
      <c r="BA14" s="37">
        <f t="shared" si="14"/>
        <v>9941.520467836257</v>
      </c>
      <c r="BB14" s="37">
        <f t="shared" si="14"/>
        <v>6513.4099616858239</v>
      </c>
      <c r="BC14" s="37">
        <f t="shared" si="14"/>
        <v>8333.3333333333321</v>
      </c>
      <c r="BD14" s="37">
        <f t="shared" si="14"/>
        <v>4722.2222222222217</v>
      </c>
      <c r="BE14" s="37">
        <f t="shared" si="14"/>
        <v>4427.083333333333</v>
      </c>
      <c r="BF14" s="133">
        <f t="shared" si="14"/>
        <v>11333.333333333332</v>
      </c>
      <c r="BG14" s="134">
        <f t="shared" si="17"/>
        <v>0</v>
      </c>
      <c r="BH14" s="134">
        <f t="shared" si="18"/>
        <v>0</v>
      </c>
      <c r="BI14" s="134">
        <f t="shared" si="19"/>
        <v>0</v>
      </c>
      <c r="BJ14" s="134">
        <f t="shared" si="20"/>
        <v>0</v>
      </c>
      <c r="BK14" s="134">
        <f t="shared" si="21"/>
        <v>0</v>
      </c>
      <c r="BL14" s="134">
        <f t="shared" si="22"/>
        <v>0</v>
      </c>
      <c r="BM14" s="134">
        <f t="shared" si="23"/>
        <v>0</v>
      </c>
      <c r="BO14" s="119"/>
    </row>
    <row r="15" spans="1:74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0.122</v>
      </c>
      <c r="F15" s="181">
        <v>0.28399999999999997</v>
      </c>
      <c r="G15" s="181">
        <v>0.30499999999999999</v>
      </c>
      <c r="H15" s="181">
        <v>0.28799999999999998</v>
      </c>
      <c r="I15" s="181">
        <v>0.251</v>
      </c>
      <c r="J15" s="181">
        <v>0.40200000000000002</v>
      </c>
      <c r="K15" s="181">
        <v>0.14799999999999999</v>
      </c>
      <c r="L15" s="41">
        <f t="shared" ca="1" si="6"/>
        <v>0</v>
      </c>
      <c r="M15" s="42">
        <f t="shared" si="7"/>
        <v>0</v>
      </c>
      <c r="N15" s="43">
        <f t="shared" si="7"/>
        <v>0</v>
      </c>
      <c r="O15" s="43">
        <f t="shared" si="7"/>
        <v>0</v>
      </c>
      <c r="P15" s="43">
        <f t="shared" si="7"/>
        <v>0</v>
      </c>
      <c r="Q15" s="43">
        <f t="shared" si="7"/>
        <v>0</v>
      </c>
      <c r="R15" s="43">
        <f t="shared" si="7"/>
        <v>0</v>
      </c>
      <c r="S15" s="44">
        <f t="shared" si="7"/>
        <v>0</v>
      </c>
      <c r="T15" s="45">
        <f t="shared" ca="1" si="8"/>
        <v>0</v>
      </c>
      <c r="U15" s="46">
        <v>8500</v>
      </c>
      <c r="V15" s="47">
        <v>8500</v>
      </c>
      <c r="W15" s="47">
        <v>8500</v>
      </c>
      <c r="X15" s="47">
        <v>8500</v>
      </c>
      <c r="Y15" s="47">
        <v>8500</v>
      </c>
      <c r="Z15" s="47">
        <v>8500</v>
      </c>
      <c r="AA15" s="48">
        <v>8500</v>
      </c>
      <c r="AB15" s="49">
        <f t="shared" ca="1" si="9"/>
        <v>0</v>
      </c>
      <c r="AC15" s="50">
        <f t="shared" ca="1" si="9"/>
        <v>0</v>
      </c>
      <c r="AD15" s="50">
        <f t="shared" ca="1" si="9"/>
        <v>0</v>
      </c>
      <c r="AE15" s="50">
        <f t="shared" ca="1" si="9"/>
        <v>0</v>
      </c>
      <c r="AF15" s="50">
        <f t="shared" ca="1" si="9"/>
        <v>0</v>
      </c>
      <c r="AG15" s="50">
        <f t="shared" ca="1" si="9"/>
        <v>0</v>
      </c>
      <c r="AH15" s="51">
        <f t="shared" ca="1" si="9"/>
        <v>0</v>
      </c>
      <c r="AI15" s="114">
        <f t="shared" ca="1" si="10"/>
        <v>0</v>
      </c>
      <c r="AJ15" s="49">
        <f t="shared" ca="1" si="11"/>
        <v>0</v>
      </c>
      <c r="AK15" s="50">
        <f t="shared" ca="1" si="11"/>
        <v>0</v>
      </c>
      <c r="AL15" s="50">
        <f t="shared" ca="1" si="11"/>
        <v>0</v>
      </c>
      <c r="AM15" s="50">
        <f t="shared" ca="1" si="11"/>
        <v>0</v>
      </c>
      <c r="AN15" s="50">
        <f t="shared" ca="1" si="11"/>
        <v>0</v>
      </c>
      <c r="AO15" s="50">
        <f t="shared" ca="1" si="11"/>
        <v>0</v>
      </c>
      <c r="AP15" s="51">
        <f t="shared" ca="1" si="11"/>
        <v>0</v>
      </c>
      <c r="AQ15" s="52">
        <f t="shared" ca="1" si="12"/>
        <v>0</v>
      </c>
      <c r="AR15" s="49" t="str">
        <f t="shared" ca="1" si="13"/>
        <v/>
      </c>
      <c r="AS15" s="50" t="str">
        <f t="shared" ca="1" si="13"/>
        <v/>
      </c>
      <c r="AT15" s="50" t="str">
        <f t="shared" ca="1" si="13"/>
        <v/>
      </c>
      <c r="AU15" s="50" t="str">
        <f t="shared" ca="1" si="13"/>
        <v/>
      </c>
      <c r="AV15" s="50" t="str">
        <f t="shared" ca="1" si="13"/>
        <v/>
      </c>
      <c r="AW15" s="50" t="str">
        <f t="shared" ca="1" si="13"/>
        <v/>
      </c>
      <c r="AX15" s="51" t="str">
        <f t="shared" ca="1" si="13"/>
        <v/>
      </c>
      <c r="AY15" s="52" t="str">
        <f t="shared" ca="1" si="13"/>
        <v/>
      </c>
      <c r="AZ15" s="37">
        <f t="shared" si="16"/>
        <v>11612.021857923499</v>
      </c>
      <c r="BA15" s="37">
        <f t="shared" si="14"/>
        <v>4988.2629107981229</v>
      </c>
      <c r="BB15" s="37">
        <f t="shared" si="14"/>
        <v>4644.8087431693993</v>
      </c>
      <c r="BC15" s="37">
        <f t="shared" si="14"/>
        <v>4918.9814814814818</v>
      </c>
      <c r="BD15" s="37">
        <f t="shared" si="14"/>
        <v>5644.0903054448872</v>
      </c>
      <c r="BE15" s="37">
        <f t="shared" si="14"/>
        <v>3524.0464344941956</v>
      </c>
      <c r="BF15" s="133">
        <f t="shared" si="14"/>
        <v>9572.0720720720728</v>
      </c>
      <c r="BG15" s="134">
        <f t="shared" si="17"/>
        <v>0</v>
      </c>
      <c r="BH15" s="134">
        <f t="shared" si="18"/>
        <v>0</v>
      </c>
      <c r="BI15" s="134">
        <f t="shared" si="19"/>
        <v>0</v>
      </c>
      <c r="BJ15" s="134">
        <f t="shared" si="20"/>
        <v>0</v>
      </c>
      <c r="BK15" s="134">
        <f t="shared" si="21"/>
        <v>0</v>
      </c>
      <c r="BL15" s="134">
        <f t="shared" si="22"/>
        <v>0</v>
      </c>
      <c r="BM15" s="134">
        <f t="shared" si="23"/>
        <v>0</v>
      </c>
      <c r="BO15" s="119"/>
    </row>
    <row r="16" spans="1:74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0.14799999999999999</v>
      </c>
      <c r="F16" s="181">
        <v>0.29699999999999999</v>
      </c>
      <c r="G16" s="181">
        <v>0.312</v>
      </c>
      <c r="H16" s="181">
        <v>0.39200000000000002</v>
      </c>
      <c r="I16" s="181">
        <v>0.32800000000000001</v>
      </c>
      <c r="J16" s="181">
        <v>0.47199999999999998</v>
      </c>
      <c r="K16" s="181">
        <v>0.215</v>
      </c>
      <c r="L16" s="41">
        <f t="shared" ca="1" si="6"/>
        <v>60</v>
      </c>
      <c r="M16" s="42">
        <f t="shared" si="7"/>
        <v>0</v>
      </c>
      <c r="N16" s="43">
        <f t="shared" si="7"/>
        <v>0</v>
      </c>
      <c r="O16" s="43">
        <f t="shared" si="7"/>
        <v>0</v>
      </c>
      <c r="P16" s="43">
        <f t="shared" si="7"/>
        <v>0</v>
      </c>
      <c r="Q16" s="43">
        <f t="shared" si="7"/>
        <v>0</v>
      </c>
      <c r="R16" s="43">
        <f t="shared" si="7"/>
        <v>2</v>
      </c>
      <c r="S16" s="44">
        <f t="shared" si="7"/>
        <v>0</v>
      </c>
      <c r="T16" s="45">
        <f t="shared" ca="1" si="8"/>
        <v>10</v>
      </c>
      <c r="U16" s="46">
        <v>8500</v>
      </c>
      <c r="V16" s="47">
        <v>8500</v>
      </c>
      <c r="W16" s="47">
        <v>8500</v>
      </c>
      <c r="X16" s="47">
        <v>8500</v>
      </c>
      <c r="Y16" s="47">
        <v>8500</v>
      </c>
      <c r="Z16" s="47">
        <v>8500</v>
      </c>
      <c r="AA16" s="48">
        <v>8500</v>
      </c>
      <c r="AB16" s="49">
        <f t="shared" ca="1" si="9"/>
        <v>0</v>
      </c>
      <c r="AC16" s="50">
        <f t="shared" ca="1" si="9"/>
        <v>0</v>
      </c>
      <c r="AD16" s="50">
        <f t="shared" ca="1" si="9"/>
        <v>0</v>
      </c>
      <c r="AE16" s="50">
        <f t="shared" ca="1" si="9"/>
        <v>0</v>
      </c>
      <c r="AF16" s="50">
        <f t="shared" ca="1" si="9"/>
        <v>0</v>
      </c>
      <c r="AG16" s="50">
        <f t="shared" ca="1" si="9"/>
        <v>85000</v>
      </c>
      <c r="AH16" s="51">
        <f t="shared" ca="1" si="9"/>
        <v>0</v>
      </c>
      <c r="AI16" s="114">
        <f t="shared" ca="1" si="10"/>
        <v>85000</v>
      </c>
      <c r="AJ16" s="49">
        <f t="shared" ca="1" si="11"/>
        <v>0</v>
      </c>
      <c r="AK16" s="50">
        <f t="shared" ca="1" si="11"/>
        <v>0</v>
      </c>
      <c r="AL16" s="50">
        <f t="shared" ca="1" si="11"/>
        <v>0</v>
      </c>
      <c r="AM16" s="50">
        <f t="shared" ca="1" si="11"/>
        <v>0</v>
      </c>
      <c r="AN16" s="50">
        <f t="shared" ca="1" si="11"/>
        <v>0</v>
      </c>
      <c r="AO16" s="50">
        <f t="shared" ca="1" si="11"/>
        <v>28.32</v>
      </c>
      <c r="AP16" s="51">
        <f t="shared" ca="1" si="11"/>
        <v>0</v>
      </c>
      <c r="AQ16" s="52">
        <f t="shared" ca="1" si="12"/>
        <v>28.32</v>
      </c>
      <c r="AR16" s="49" t="str">
        <f t="shared" ca="1" si="13"/>
        <v/>
      </c>
      <c r="AS16" s="50" t="str">
        <f t="shared" ca="1" si="13"/>
        <v/>
      </c>
      <c r="AT16" s="50" t="str">
        <f t="shared" ca="1" si="13"/>
        <v/>
      </c>
      <c r="AU16" s="50" t="str">
        <f t="shared" ca="1" si="13"/>
        <v/>
      </c>
      <c r="AV16" s="50" t="str">
        <f t="shared" ca="1" si="13"/>
        <v/>
      </c>
      <c r="AW16" s="50">
        <f t="shared" ca="1" si="13"/>
        <v>3001.4124293785312</v>
      </c>
      <c r="AX16" s="51" t="str">
        <f t="shared" ca="1" si="13"/>
        <v/>
      </c>
      <c r="AY16" s="52">
        <f t="shared" ca="1" si="13"/>
        <v>3001.4124293785312</v>
      </c>
      <c r="AZ16" s="37">
        <f t="shared" si="16"/>
        <v>9572.0720720720728</v>
      </c>
      <c r="BA16" s="37">
        <f t="shared" si="14"/>
        <v>4769.9214365881035</v>
      </c>
      <c r="BB16" s="37">
        <f t="shared" si="14"/>
        <v>4540.598290598291</v>
      </c>
      <c r="BC16" s="37">
        <f t="shared" si="14"/>
        <v>3613.9455782312925</v>
      </c>
      <c r="BD16" s="37">
        <f t="shared" si="14"/>
        <v>4319.1056910569105</v>
      </c>
      <c r="BE16" s="37">
        <f t="shared" si="14"/>
        <v>3001.4124293785312</v>
      </c>
      <c r="BF16" s="133">
        <f t="shared" si="14"/>
        <v>6589.1472868217061</v>
      </c>
      <c r="BG16" s="134">
        <f t="shared" si="17"/>
        <v>0</v>
      </c>
      <c r="BH16" s="134">
        <f t="shared" si="18"/>
        <v>0</v>
      </c>
      <c r="BI16" s="134">
        <f t="shared" si="19"/>
        <v>0</v>
      </c>
      <c r="BJ16" s="134">
        <f t="shared" si="20"/>
        <v>0</v>
      </c>
      <c r="BK16" s="134">
        <f t="shared" si="21"/>
        <v>0</v>
      </c>
      <c r="BL16" s="134">
        <f t="shared" si="22"/>
        <v>2</v>
      </c>
      <c r="BM16" s="134">
        <f t="shared" si="23"/>
        <v>0</v>
      </c>
      <c r="BO16" s="119"/>
    </row>
    <row r="17" spans="2:67" ht="15" thickBot="1">
      <c r="B17" s="3" t="s">
        <v>50</v>
      </c>
      <c r="C17" s="39">
        <v>0.45833333333333331</v>
      </c>
      <c r="D17" s="40">
        <v>0.5</v>
      </c>
      <c r="E17" s="181">
        <v>0.23599999999999999</v>
      </c>
      <c r="F17" s="181">
        <v>0.307</v>
      </c>
      <c r="G17" s="181">
        <v>0.105</v>
      </c>
      <c r="H17" s="181">
        <v>0.24099999999999999</v>
      </c>
      <c r="I17" s="181">
        <v>0.31</v>
      </c>
      <c r="J17" s="181">
        <v>0.247</v>
      </c>
      <c r="K17" s="181">
        <v>8.3000000000000004E-2</v>
      </c>
      <c r="L17" s="41">
        <f t="shared" ca="1" si="6"/>
        <v>0</v>
      </c>
      <c r="M17" s="42">
        <f t="shared" si="7"/>
        <v>0</v>
      </c>
      <c r="N17" s="43">
        <f t="shared" si="7"/>
        <v>0</v>
      </c>
      <c r="O17" s="43">
        <f t="shared" si="7"/>
        <v>0</v>
      </c>
      <c r="P17" s="43">
        <f t="shared" si="7"/>
        <v>0</v>
      </c>
      <c r="Q17" s="43">
        <f t="shared" si="7"/>
        <v>0</v>
      </c>
      <c r="R17" s="43">
        <f t="shared" si="7"/>
        <v>0</v>
      </c>
      <c r="S17" s="44">
        <f t="shared" si="7"/>
        <v>0</v>
      </c>
      <c r="T17" s="45">
        <f t="shared" ca="1" si="8"/>
        <v>0</v>
      </c>
      <c r="U17" s="46">
        <v>8500</v>
      </c>
      <c r="V17" s="47">
        <v>8500</v>
      </c>
      <c r="W17" s="47">
        <v>8500</v>
      </c>
      <c r="X17" s="47">
        <v>8500</v>
      </c>
      <c r="Y17" s="47">
        <v>8500</v>
      </c>
      <c r="Z17" s="47">
        <v>8500</v>
      </c>
      <c r="AA17" s="48">
        <v>8500</v>
      </c>
      <c r="AB17" s="49">
        <f t="shared" ca="1" si="9"/>
        <v>0</v>
      </c>
      <c r="AC17" s="50">
        <f t="shared" ca="1" si="9"/>
        <v>0</v>
      </c>
      <c r="AD17" s="50">
        <f t="shared" ca="1" si="9"/>
        <v>0</v>
      </c>
      <c r="AE17" s="50">
        <f t="shared" ca="1" si="9"/>
        <v>0</v>
      </c>
      <c r="AF17" s="50">
        <f t="shared" ca="1" si="9"/>
        <v>0</v>
      </c>
      <c r="AG17" s="50">
        <f t="shared" ca="1" si="9"/>
        <v>0</v>
      </c>
      <c r="AH17" s="51">
        <f t="shared" ca="1" si="9"/>
        <v>0</v>
      </c>
      <c r="AI17" s="114">
        <f t="shared" ca="1" si="10"/>
        <v>0</v>
      </c>
      <c r="AJ17" s="49">
        <f t="shared" ca="1" si="11"/>
        <v>0</v>
      </c>
      <c r="AK17" s="50">
        <f t="shared" ca="1" si="11"/>
        <v>0</v>
      </c>
      <c r="AL17" s="50">
        <f t="shared" ca="1" si="11"/>
        <v>0</v>
      </c>
      <c r="AM17" s="50">
        <f t="shared" ca="1" si="11"/>
        <v>0</v>
      </c>
      <c r="AN17" s="50">
        <f t="shared" ca="1" si="11"/>
        <v>0</v>
      </c>
      <c r="AO17" s="50">
        <f t="shared" ca="1" si="11"/>
        <v>0</v>
      </c>
      <c r="AP17" s="51">
        <f t="shared" ca="1" si="11"/>
        <v>0</v>
      </c>
      <c r="AQ17" s="52">
        <f t="shared" ca="1" si="12"/>
        <v>0</v>
      </c>
      <c r="AR17" s="49" t="str">
        <f t="shared" ca="1" si="13"/>
        <v/>
      </c>
      <c r="AS17" s="50" t="str">
        <f t="shared" ca="1" si="13"/>
        <v/>
      </c>
      <c r="AT17" s="50" t="str">
        <f t="shared" ca="1" si="13"/>
        <v/>
      </c>
      <c r="AU17" s="50" t="str">
        <f t="shared" ca="1" si="13"/>
        <v/>
      </c>
      <c r="AV17" s="50" t="str">
        <f t="shared" ca="1" si="13"/>
        <v/>
      </c>
      <c r="AW17" s="50" t="str">
        <f t="shared" ca="1" si="13"/>
        <v/>
      </c>
      <c r="AX17" s="51" t="str">
        <f t="shared" ca="1" si="13"/>
        <v/>
      </c>
      <c r="AY17" s="52" t="str">
        <f t="shared" ca="1" si="13"/>
        <v/>
      </c>
      <c r="AZ17" s="37">
        <f t="shared" si="16"/>
        <v>6002.8248587570624</v>
      </c>
      <c r="BA17" s="37">
        <f t="shared" si="14"/>
        <v>4614.5494028230187</v>
      </c>
      <c r="BB17" s="37">
        <f t="shared" si="14"/>
        <v>13492.063492063493</v>
      </c>
      <c r="BC17" s="37">
        <f t="shared" si="14"/>
        <v>5878.2849239280777</v>
      </c>
      <c r="BD17" s="37">
        <f t="shared" si="14"/>
        <v>4569.8924731182797</v>
      </c>
      <c r="BE17" s="37">
        <f t="shared" si="14"/>
        <v>5735.4925775978409</v>
      </c>
      <c r="BF17" s="133">
        <f t="shared" si="14"/>
        <v>17068.273092369476</v>
      </c>
      <c r="BG17" s="134">
        <f t="shared" si="17"/>
        <v>0</v>
      </c>
      <c r="BH17" s="134">
        <f t="shared" si="18"/>
        <v>0</v>
      </c>
      <c r="BI17" s="134">
        <f t="shared" si="19"/>
        <v>0</v>
      </c>
      <c r="BJ17" s="134">
        <f t="shared" si="20"/>
        <v>0</v>
      </c>
      <c r="BK17" s="134">
        <f t="shared" si="21"/>
        <v>0</v>
      </c>
      <c r="BL17" s="134">
        <f t="shared" si="22"/>
        <v>0</v>
      </c>
      <c r="BM17" s="134">
        <f t="shared" si="23"/>
        <v>0</v>
      </c>
      <c r="BO17" s="119"/>
    </row>
    <row r="18" spans="2:67" ht="15" thickBot="1">
      <c r="B18" s="3" t="s">
        <v>51</v>
      </c>
      <c r="C18" s="39">
        <v>0.5</v>
      </c>
      <c r="D18" s="40">
        <v>0.54166666666666663</v>
      </c>
      <c r="E18" s="181">
        <v>8.5999999999999993E-2</v>
      </c>
      <c r="F18" s="181">
        <v>0.23200000000000001</v>
      </c>
      <c r="G18" s="181">
        <v>6.5000000000000002E-2</v>
      </c>
      <c r="H18" s="181">
        <v>0.129</v>
      </c>
      <c r="I18" s="181">
        <v>6.3E-2</v>
      </c>
      <c r="J18" s="181">
        <v>0.13200000000000001</v>
      </c>
      <c r="K18" s="181">
        <v>0.114</v>
      </c>
      <c r="L18" s="41">
        <f t="shared" ca="1" si="6"/>
        <v>0</v>
      </c>
      <c r="M18" s="42">
        <f t="shared" si="7"/>
        <v>0</v>
      </c>
      <c r="N18" s="43">
        <f t="shared" si="7"/>
        <v>0</v>
      </c>
      <c r="O18" s="43">
        <f t="shared" si="7"/>
        <v>0</v>
      </c>
      <c r="P18" s="43">
        <f t="shared" si="7"/>
        <v>0</v>
      </c>
      <c r="Q18" s="43">
        <f t="shared" si="7"/>
        <v>0</v>
      </c>
      <c r="R18" s="43">
        <f t="shared" si="7"/>
        <v>0</v>
      </c>
      <c r="S18" s="44">
        <f t="shared" si="7"/>
        <v>0</v>
      </c>
      <c r="T18" s="45">
        <f t="shared" ca="1" si="8"/>
        <v>0</v>
      </c>
      <c r="U18" s="46">
        <v>5100</v>
      </c>
      <c r="V18" s="47">
        <v>5100</v>
      </c>
      <c r="W18" s="47">
        <v>5100</v>
      </c>
      <c r="X18" s="47">
        <v>5100</v>
      </c>
      <c r="Y18" s="47">
        <v>5100</v>
      </c>
      <c r="Z18" s="47">
        <v>5100</v>
      </c>
      <c r="AA18" s="48">
        <v>5100</v>
      </c>
      <c r="AB18" s="49">
        <f t="shared" ca="1" si="9"/>
        <v>0</v>
      </c>
      <c r="AC18" s="50">
        <f t="shared" ca="1" si="9"/>
        <v>0</v>
      </c>
      <c r="AD18" s="50">
        <f t="shared" ca="1" si="9"/>
        <v>0</v>
      </c>
      <c r="AE18" s="50">
        <f t="shared" ca="1" si="9"/>
        <v>0</v>
      </c>
      <c r="AF18" s="50">
        <f t="shared" ca="1" si="9"/>
        <v>0</v>
      </c>
      <c r="AG18" s="50">
        <f t="shared" ca="1" si="9"/>
        <v>0</v>
      </c>
      <c r="AH18" s="51">
        <f t="shared" ca="1" si="9"/>
        <v>0</v>
      </c>
      <c r="AI18" s="114">
        <f t="shared" ca="1" si="10"/>
        <v>0</v>
      </c>
      <c r="AJ18" s="49">
        <f t="shared" ca="1" si="11"/>
        <v>0</v>
      </c>
      <c r="AK18" s="50">
        <f t="shared" ca="1" si="11"/>
        <v>0</v>
      </c>
      <c r="AL18" s="50">
        <f t="shared" ca="1" si="11"/>
        <v>0</v>
      </c>
      <c r="AM18" s="50">
        <f t="shared" ca="1" si="11"/>
        <v>0</v>
      </c>
      <c r="AN18" s="50">
        <f t="shared" ca="1" si="11"/>
        <v>0</v>
      </c>
      <c r="AO18" s="50">
        <f t="shared" ca="1" si="11"/>
        <v>0</v>
      </c>
      <c r="AP18" s="51">
        <f t="shared" ca="1" si="11"/>
        <v>0</v>
      </c>
      <c r="AQ18" s="52">
        <f t="shared" ca="1" si="12"/>
        <v>0</v>
      </c>
      <c r="AR18" s="49" t="str">
        <f t="shared" ca="1" si="13"/>
        <v/>
      </c>
      <c r="AS18" s="50" t="str">
        <f t="shared" ca="1" si="13"/>
        <v/>
      </c>
      <c r="AT18" s="50" t="str">
        <f t="shared" ca="1" si="13"/>
        <v/>
      </c>
      <c r="AU18" s="50" t="str">
        <f t="shared" ca="1" si="13"/>
        <v/>
      </c>
      <c r="AV18" s="50" t="str">
        <f t="shared" ca="1" si="13"/>
        <v/>
      </c>
      <c r="AW18" s="50" t="str">
        <f t="shared" ca="1" si="13"/>
        <v/>
      </c>
      <c r="AX18" s="51" t="str">
        <f t="shared" ca="1" si="13"/>
        <v/>
      </c>
      <c r="AY18" s="52" t="str">
        <f t="shared" ca="1" si="13"/>
        <v/>
      </c>
      <c r="AZ18" s="37">
        <f t="shared" si="16"/>
        <v>9883.7209302325591</v>
      </c>
      <c r="BA18" s="37">
        <f t="shared" si="14"/>
        <v>3663.7931034482758</v>
      </c>
      <c r="BB18" s="37">
        <f t="shared" si="14"/>
        <v>13076.923076923076</v>
      </c>
      <c r="BC18" s="37">
        <f t="shared" si="14"/>
        <v>6589.1472868217052</v>
      </c>
      <c r="BD18" s="37">
        <f t="shared" si="14"/>
        <v>13492.063492063491</v>
      </c>
      <c r="BE18" s="37">
        <f t="shared" si="14"/>
        <v>6439.393939393939</v>
      </c>
      <c r="BF18" s="133">
        <f t="shared" si="14"/>
        <v>7456.1403508771928</v>
      </c>
      <c r="BG18" s="134">
        <f t="shared" si="17"/>
        <v>0</v>
      </c>
      <c r="BH18" s="134">
        <f t="shared" si="18"/>
        <v>0</v>
      </c>
      <c r="BI18" s="134">
        <f t="shared" si="19"/>
        <v>0</v>
      </c>
      <c r="BJ18" s="134">
        <f t="shared" si="20"/>
        <v>0</v>
      </c>
      <c r="BK18" s="134">
        <f t="shared" si="21"/>
        <v>0</v>
      </c>
      <c r="BL18" s="134">
        <f t="shared" si="22"/>
        <v>0</v>
      </c>
      <c r="BM18" s="134">
        <f t="shared" si="23"/>
        <v>0</v>
      </c>
      <c r="BO18" s="119"/>
    </row>
    <row r="19" spans="2:67" ht="15" thickBot="1">
      <c r="B19" s="3" t="s">
        <v>51</v>
      </c>
      <c r="C19" s="39">
        <v>0.54166666666666663</v>
      </c>
      <c r="D19" s="40">
        <v>0.58333333333333337</v>
      </c>
      <c r="E19" s="181">
        <v>0.127</v>
      </c>
      <c r="F19" s="181">
        <v>0.24099999999999999</v>
      </c>
      <c r="G19" s="181">
        <v>0.152</v>
      </c>
      <c r="H19" s="181">
        <v>0.1</v>
      </c>
      <c r="I19" s="181">
        <v>0.30299999999999999</v>
      </c>
      <c r="J19" s="181">
        <v>0.128</v>
      </c>
      <c r="K19" s="181">
        <v>5.5E-2</v>
      </c>
      <c r="L19" s="41">
        <f t="shared" ca="1" si="6"/>
        <v>168</v>
      </c>
      <c r="M19" s="42">
        <f t="shared" si="7"/>
        <v>0</v>
      </c>
      <c r="N19" s="43">
        <f t="shared" si="7"/>
        <v>0</v>
      </c>
      <c r="O19" s="43">
        <f t="shared" si="7"/>
        <v>0</v>
      </c>
      <c r="P19" s="43">
        <f t="shared" si="7"/>
        <v>0</v>
      </c>
      <c r="Q19" s="43">
        <f t="shared" si="7"/>
        <v>7</v>
      </c>
      <c r="R19" s="43">
        <f t="shared" si="7"/>
        <v>0</v>
      </c>
      <c r="S19" s="44">
        <f t="shared" si="7"/>
        <v>0</v>
      </c>
      <c r="T19" s="45">
        <f t="shared" ca="1" si="8"/>
        <v>28</v>
      </c>
      <c r="U19" s="46">
        <v>5100</v>
      </c>
      <c r="V19" s="47">
        <v>5100</v>
      </c>
      <c r="W19" s="47">
        <v>5100</v>
      </c>
      <c r="X19" s="47">
        <v>5100</v>
      </c>
      <c r="Y19" s="47">
        <v>5100</v>
      </c>
      <c r="Z19" s="47">
        <v>5100</v>
      </c>
      <c r="AA19" s="48">
        <v>5100</v>
      </c>
      <c r="AB19" s="49">
        <f t="shared" ca="1" si="9"/>
        <v>0</v>
      </c>
      <c r="AC19" s="50">
        <f t="shared" ca="1" si="9"/>
        <v>0</v>
      </c>
      <c r="AD19" s="50">
        <f t="shared" ca="1" si="9"/>
        <v>0</v>
      </c>
      <c r="AE19" s="50">
        <f t="shared" ca="1" si="9"/>
        <v>0</v>
      </c>
      <c r="AF19" s="50">
        <f t="shared" ca="1" si="9"/>
        <v>142800</v>
      </c>
      <c r="AG19" s="50">
        <f t="shared" ca="1" si="9"/>
        <v>0</v>
      </c>
      <c r="AH19" s="51">
        <f t="shared" ca="1" si="9"/>
        <v>0</v>
      </c>
      <c r="AI19" s="114">
        <f t="shared" ca="1" si="10"/>
        <v>142800</v>
      </c>
      <c r="AJ19" s="49">
        <f t="shared" ca="1" si="11"/>
        <v>0</v>
      </c>
      <c r="AK19" s="50">
        <f t="shared" ca="1" si="11"/>
        <v>0</v>
      </c>
      <c r="AL19" s="50">
        <f t="shared" ca="1" si="11"/>
        <v>0</v>
      </c>
      <c r="AM19" s="50">
        <f t="shared" ca="1" si="11"/>
        <v>0</v>
      </c>
      <c r="AN19" s="50">
        <f t="shared" ca="1" si="11"/>
        <v>50.903999999999996</v>
      </c>
      <c r="AO19" s="50">
        <f t="shared" ca="1" si="11"/>
        <v>0</v>
      </c>
      <c r="AP19" s="51">
        <f t="shared" ca="1" si="11"/>
        <v>0</v>
      </c>
      <c r="AQ19" s="52">
        <f t="shared" ca="1" si="12"/>
        <v>50.903999999999996</v>
      </c>
      <c r="AR19" s="49" t="str">
        <f t="shared" ca="1" si="13"/>
        <v/>
      </c>
      <c r="AS19" s="50" t="str">
        <f t="shared" ca="1" si="13"/>
        <v/>
      </c>
      <c r="AT19" s="50" t="str">
        <f t="shared" ca="1" si="13"/>
        <v/>
      </c>
      <c r="AU19" s="50" t="str">
        <f t="shared" ca="1" si="13"/>
        <v/>
      </c>
      <c r="AV19" s="50">
        <f t="shared" ca="1" si="13"/>
        <v>2805.2805280528055</v>
      </c>
      <c r="AW19" s="50" t="str">
        <f t="shared" ca="1" si="13"/>
        <v/>
      </c>
      <c r="AX19" s="51" t="str">
        <f t="shared" ca="1" si="13"/>
        <v/>
      </c>
      <c r="AY19" s="52">
        <f t="shared" ca="1" si="13"/>
        <v>2805.2805280528055</v>
      </c>
      <c r="AZ19" s="37">
        <f t="shared" si="16"/>
        <v>6692.9133858267714</v>
      </c>
      <c r="BA19" s="37">
        <f t="shared" si="14"/>
        <v>3526.9709543568465</v>
      </c>
      <c r="BB19" s="37">
        <f t="shared" si="14"/>
        <v>5592.105263157895</v>
      </c>
      <c r="BC19" s="37">
        <f t="shared" si="14"/>
        <v>8500</v>
      </c>
      <c r="BD19" s="37">
        <f t="shared" si="14"/>
        <v>2805.2805280528055</v>
      </c>
      <c r="BE19" s="37">
        <f t="shared" si="14"/>
        <v>6640.625</v>
      </c>
      <c r="BF19" s="133">
        <f t="shared" si="14"/>
        <v>15454.545454545454</v>
      </c>
      <c r="BG19" s="134">
        <f t="shared" si="17"/>
        <v>0</v>
      </c>
      <c r="BH19" s="134">
        <f t="shared" si="18"/>
        <v>0</v>
      </c>
      <c r="BI19" s="134">
        <f t="shared" si="19"/>
        <v>0</v>
      </c>
      <c r="BJ19" s="134">
        <f t="shared" si="20"/>
        <v>0</v>
      </c>
      <c r="BK19" s="134">
        <f t="shared" si="21"/>
        <v>7</v>
      </c>
      <c r="BL19" s="134">
        <f t="shared" si="22"/>
        <v>0</v>
      </c>
      <c r="BM19" s="134">
        <f t="shared" si="23"/>
        <v>0</v>
      </c>
      <c r="BO19" s="119"/>
    </row>
    <row r="20" spans="2:67" ht="15" thickBot="1">
      <c r="B20" s="3" t="s">
        <v>52</v>
      </c>
      <c r="C20" s="39">
        <v>0.58333333333333337</v>
      </c>
      <c r="D20" s="40">
        <v>0.625</v>
      </c>
      <c r="E20" s="181">
        <v>6.2E-2</v>
      </c>
      <c r="F20" s="181">
        <v>0.15</v>
      </c>
      <c r="G20" s="181">
        <v>0.158</v>
      </c>
      <c r="H20" s="181">
        <v>0.152</v>
      </c>
      <c r="I20" s="181">
        <v>0.14099999999999999</v>
      </c>
      <c r="J20" s="181">
        <v>0.158</v>
      </c>
      <c r="K20" s="181">
        <v>0.27</v>
      </c>
      <c r="L20" s="41">
        <f t="shared" ca="1" si="6"/>
        <v>60</v>
      </c>
      <c r="M20" s="42">
        <f t="shared" si="7"/>
        <v>0</v>
      </c>
      <c r="N20" s="43">
        <f t="shared" si="7"/>
        <v>0</v>
      </c>
      <c r="O20" s="43">
        <f t="shared" si="7"/>
        <v>0</v>
      </c>
      <c r="P20" s="43">
        <f t="shared" si="7"/>
        <v>0</v>
      </c>
      <c r="Q20" s="43">
        <f t="shared" si="7"/>
        <v>0</v>
      </c>
      <c r="R20" s="43">
        <f t="shared" si="7"/>
        <v>0</v>
      </c>
      <c r="S20" s="44">
        <f t="shared" si="7"/>
        <v>2</v>
      </c>
      <c r="T20" s="45">
        <f t="shared" ca="1" si="8"/>
        <v>10</v>
      </c>
      <c r="U20" s="46">
        <v>5100</v>
      </c>
      <c r="V20" s="47">
        <v>5100</v>
      </c>
      <c r="W20" s="47">
        <v>5100</v>
      </c>
      <c r="X20" s="47">
        <v>5100</v>
      </c>
      <c r="Y20" s="47">
        <v>5100</v>
      </c>
      <c r="Z20" s="47">
        <v>5100</v>
      </c>
      <c r="AA20" s="48">
        <v>5100</v>
      </c>
      <c r="AB20" s="49">
        <f t="shared" ca="1" si="9"/>
        <v>0</v>
      </c>
      <c r="AC20" s="50">
        <f t="shared" ca="1" si="9"/>
        <v>0</v>
      </c>
      <c r="AD20" s="50">
        <f t="shared" ca="1" si="9"/>
        <v>0</v>
      </c>
      <c r="AE20" s="50">
        <f t="shared" ca="1" si="9"/>
        <v>0</v>
      </c>
      <c r="AF20" s="50">
        <f t="shared" ca="1" si="9"/>
        <v>0</v>
      </c>
      <c r="AG20" s="50">
        <f t="shared" ca="1" si="9"/>
        <v>0</v>
      </c>
      <c r="AH20" s="51">
        <f t="shared" ca="1" si="9"/>
        <v>51000</v>
      </c>
      <c r="AI20" s="114">
        <f t="shared" ca="1" si="10"/>
        <v>51000</v>
      </c>
      <c r="AJ20" s="49">
        <f t="shared" ca="1" si="11"/>
        <v>0</v>
      </c>
      <c r="AK20" s="50">
        <f t="shared" ca="1" si="11"/>
        <v>0</v>
      </c>
      <c r="AL20" s="50">
        <f t="shared" ca="1" si="11"/>
        <v>0</v>
      </c>
      <c r="AM20" s="50">
        <f t="shared" ca="1" si="11"/>
        <v>0</v>
      </c>
      <c r="AN20" s="50">
        <f t="shared" ca="1" si="11"/>
        <v>0</v>
      </c>
      <c r="AO20" s="50">
        <f t="shared" ca="1" si="11"/>
        <v>0</v>
      </c>
      <c r="AP20" s="51">
        <f t="shared" ca="1" si="11"/>
        <v>16.200000000000003</v>
      </c>
      <c r="AQ20" s="52">
        <f t="shared" ca="1" si="12"/>
        <v>16.200000000000003</v>
      </c>
      <c r="AR20" s="49" t="str">
        <f t="shared" ca="1" si="13"/>
        <v/>
      </c>
      <c r="AS20" s="50" t="str">
        <f t="shared" ca="1" si="13"/>
        <v/>
      </c>
      <c r="AT20" s="50" t="str">
        <f t="shared" ca="1" si="13"/>
        <v/>
      </c>
      <c r="AU20" s="50" t="str">
        <f t="shared" ca="1" si="13"/>
        <v/>
      </c>
      <c r="AV20" s="50" t="str">
        <f t="shared" ca="1" si="13"/>
        <v/>
      </c>
      <c r="AW20" s="50" t="str">
        <f t="shared" ca="1" si="13"/>
        <v/>
      </c>
      <c r="AX20" s="51">
        <f t="shared" ca="1" si="13"/>
        <v>3148.1481481481478</v>
      </c>
      <c r="AY20" s="52">
        <f t="shared" ca="1" si="13"/>
        <v>3148.1481481481478</v>
      </c>
      <c r="AZ20" s="37">
        <f t="shared" si="16"/>
        <v>13709.677419354839</v>
      </c>
      <c r="BA20" s="37">
        <f t="shared" si="14"/>
        <v>5666.666666666667</v>
      </c>
      <c r="BB20" s="37">
        <f t="shared" si="14"/>
        <v>5379.7468354430375</v>
      </c>
      <c r="BC20" s="37">
        <f t="shared" si="14"/>
        <v>5592.105263157895</v>
      </c>
      <c r="BD20" s="37">
        <f t="shared" si="14"/>
        <v>6028.3687943262421</v>
      </c>
      <c r="BE20" s="37">
        <f t="shared" si="14"/>
        <v>5379.7468354430375</v>
      </c>
      <c r="BF20" s="133">
        <f t="shared" si="14"/>
        <v>3148.1481481481478</v>
      </c>
      <c r="BG20" s="134">
        <f t="shared" si="17"/>
        <v>0</v>
      </c>
      <c r="BH20" s="134">
        <f t="shared" si="18"/>
        <v>0</v>
      </c>
      <c r="BI20" s="134">
        <f t="shared" si="19"/>
        <v>0</v>
      </c>
      <c r="BJ20" s="134">
        <f t="shared" si="20"/>
        <v>0</v>
      </c>
      <c r="BK20" s="134">
        <f t="shared" si="21"/>
        <v>0</v>
      </c>
      <c r="BL20" s="134">
        <f t="shared" si="22"/>
        <v>0</v>
      </c>
      <c r="BM20" s="134">
        <f t="shared" si="23"/>
        <v>2</v>
      </c>
      <c r="BO20" s="119"/>
    </row>
    <row r="21" spans="2:67" ht="15" thickBot="1">
      <c r="B21" s="3" t="s">
        <v>52</v>
      </c>
      <c r="C21" s="39">
        <v>0.625</v>
      </c>
      <c r="D21" s="40">
        <v>0.66666666666666663</v>
      </c>
      <c r="E21" s="181">
        <v>0.09</v>
      </c>
      <c r="F21" s="181">
        <v>0.22600000000000001</v>
      </c>
      <c r="G21" s="181">
        <v>0.22900000000000001</v>
      </c>
      <c r="H21" s="181">
        <v>0.22</v>
      </c>
      <c r="I21" s="181">
        <v>0.24399999999999999</v>
      </c>
      <c r="J21" s="181">
        <v>0.14699999999999999</v>
      </c>
      <c r="K21" s="181">
        <v>0.254</v>
      </c>
      <c r="L21" s="41">
        <f t="shared" ca="1" si="6"/>
        <v>108</v>
      </c>
      <c r="M21" s="42">
        <f t="shared" si="7"/>
        <v>0</v>
      </c>
      <c r="N21" s="43">
        <f t="shared" si="7"/>
        <v>0</v>
      </c>
      <c r="O21" s="43">
        <f t="shared" si="7"/>
        <v>0</v>
      </c>
      <c r="P21" s="43">
        <f t="shared" si="7"/>
        <v>0</v>
      </c>
      <c r="Q21" s="43">
        <f t="shared" si="7"/>
        <v>2</v>
      </c>
      <c r="R21" s="43">
        <f t="shared" si="7"/>
        <v>0</v>
      </c>
      <c r="S21" s="44">
        <f t="shared" si="7"/>
        <v>2</v>
      </c>
      <c r="T21" s="45">
        <f t="shared" ca="1" si="8"/>
        <v>18</v>
      </c>
      <c r="U21" s="46">
        <v>5100</v>
      </c>
      <c r="V21" s="47">
        <v>5100</v>
      </c>
      <c r="W21" s="47">
        <v>5100</v>
      </c>
      <c r="X21" s="47">
        <v>5100</v>
      </c>
      <c r="Y21" s="47">
        <v>5100</v>
      </c>
      <c r="Z21" s="47">
        <v>5100</v>
      </c>
      <c r="AA21" s="48">
        <v>5100</v>
      </c>
      <c r="AB21" s="49">
        <f t="shared" ca="1" si="9"/>
        <v>0</v>
      </c>
      <c r="AC21" s="50">
        <f t="shared" ca="1" si="9"/>
        <v>0</v>
      </c>
      <c r="AD21" s="50">
        <f t="shared" ca="1" si="9"/>
        <v>0</v>
      </c>
      <c r="AE21" s="50">
        <f t="shared" ca="1" si="9"/>
        <v>0</v>
      </c>
      <c r="AF21" s="50">
        <f t="shared" ca="1" si="9"/>
        <v>40800</v>
      </c>
      <c r="AG21" s="50">
        <f t="shared" ca="1" si="9"/>
        <v>0</v>
      </c>
      <c r="AH21" s="51">
        <f t="shared" ca="1" si="9"/>
        <v>51000</v>
      </c>
      <c r="AI21" s="114">
        <f t="shared" ca="1" si="10"/>
        <v>91800</v>
      </c>
      <c r="AJ21" s="49">
        <f t="shared" ca="1" si="11"/>
        <v>0</v>
      </c>
      <c r="AK21" s="50">
        <f t="shared" ca="1" si="11"/>
        <v>0</v>
      </c>
      <c r="AL21" s="50">
        <f t="shared" ca="1" si="11"/>
        <v>0</v>
      </c>
      <c r="AM21" s="50">
        <f t="shared" ca="1" si="11"/>
        <v>0</v>
      </c>
      <c r="AN21" s="50">
        <f t="shared" ca="1" si="11"/>
        <v>11.712</v>
      </c>
      <c r="AO21" s="50">
        <f t="shared" ca="1" si="11"/>
        <v>0</v>
      </c>
      <c r="AP21" s="51">
        <f t="shared" ca="1" si="11"/>
        <v>15.24</v>
      </c>
      <c r="AQ21" s="52">
        <f t="shared" ca="1" si="12"/>
        <v>26.951999999999998</v>
      </c>
      <c r="AR21" s="49" t="str">
        <f t="shared" ca="1" si="13"/>
        <v/>
      </c>
      <c r="AS21" s="50" t="str">
        <f t="shared" ca="1" si="13"/>
        <v/>
      </c>
      <c r="AT21" s="50" t="str">
        <f t="shared" ca="1" si="13"/>
        <v/>
      </c>
      <c r="AU21" s="50" t="str">
        <f t="shared" ca="1" si="13"/>
        <v/>
      </c>
      <c r="AV21" s="50">
        <f t="shared" ca="1" si="13"/>
        <v>3483.6065573770493</v>
      </c>
      <c r="AW21" s="50" t="str">
        <f t="shared" ca="1" si="13"/>
        <v/>
      </c>
      <c r="AX21" s="51">
        <f t="shared" ca="1" si="13"/>
        <v>3346.4566929133857</v>
      </c>
      <c r="AY21" s="52">
        <f t="shared" ca="1" si="13"/>
        <v>3406.0552092609087</v>
      </c>
      <c r="AZ21" s="37">
        <f t="shared" si="16"/>
        <v>9444.4444444444453</v>
      </c>
      <c r="BA21" s="37">
        <f t="shared" si="14"/>
        <v>3761.0619469026547</v>
      </c>
      <c r="BB21" s="37">
        <f t="shared" si="14"/>
        <v>3711.7903930131001</v>
      </c>
      <c r="BC21" s="37">
        <f t="shared" si="14"/>
        <v>3863.6363636363635</v>
      </c>
      <c r="BD21" s="37">
        <f t="shared" si="14"/>
        <v>3483.6065573770493</v>
      </c>
      <c r="BE21" s="37">
        <f t="shared" si="14"/>
        <v>5782.3129251700684</v>
      </c>
      <c r="BF21" s="133">
        <f t="shared" si="14"/>
        <v>3346.4566929133857</v>
      </c>
      <c r="BG21" s="134">
        <f t="shared" si="17"/>
        <v>0</v>
      </c>
      <c r="BH21" s="134">
        <f t="shared" si="18"/>
        <v>0</v>
      </c>
      <c r="BI21" s="134">
        <f t="shared" si="19"/>
        <v>0</v>
      </c>
      <c r="BJ21" s="134">
        <f t="shared" si="20"/>
        <v>0</v>
      </c>
      <c r="BK21" s="134">
        <f t="shared" si="21"/>
        <v>2</v>
      </c>
      <c r="BL21" s="134">
        <f t="shared" si="22"/>
        <v>0</v>
      </c>
      <c r="BM21" s="134">
        <f t="shared" si="23"/>
        <v>2</v>
      </c>
      <c r="BO21" s="119"/>
    </row>
    <row r="22" spans="2:67" ht="15" thickBot="1">
      <c r="B22" s="3" t="s">
        <v>52</v>
      </c>
      <c r="C22" s="39">
        <v>0.66666666666666663</v>
      </c>
      <c r="D22" s="40">
        <v>0.70833333333333337</v>
      </c>
      <c r="E22" s="181">
        <v>0.18</v>
      </c>
      <c r="F22" s="181">
        <v>0.186</v>
      </c>
      <c r="G22" s="181">
        <v>0.20300000000000001</v>
      </c>
      <c r="H22" s="181">
        <v>0.215</v>
      </c>
      <c r="I22" s="181">
        <v>0.34799999999999998</v>
      </c>
      <c r="J22" s="181">
        <v>0.24199999999999999</v>
      </c>
      <c r="K22" s="181">
        <v>0.24399999999999999</v>
      </c>
      <c r="L22" s="41">
        <f t="shared" ca="1" si="6"/>
        <v>252</v>
      </c>
      <c r="M22" s="42">
        <f t="shared" si="7"/>
        <v>0</v>
      </c>
      <c r="N22" s="43">
        <f t="shared" si="7"/>
        <v>0</v>
      </c>
      <c r="O22" s="43">
        <f t="shared" si="7"/>
        <v>0</v>
      </c>
      <c r="P22" s="43">
        <f t="shared" si="7"/>
        <v>0</v>
      </c>
      <c r="Q22" s="43">
        <f t="shared" si="7"/>
        <v>8</v>
      </c>
      <c r="R22" s="43">
        <f t="shared" si="7"/>
        <v>0</v>
      </c>
      <c r="S22" s="44">
        <f t="shared" si="7"/>
        <v>2</v>
      </c>
      <c r="T22" s="45">
        <f t="shared" ca="1" si="8"/>
        <v>42</v>
      </c>
      <c r="U22" s="46">
        <v>5100</v>
      </c>
      <c r="V22" s="47">
        <v>5100</v>
      </c>
      <c r="W22" s="47">
        <v>5100</v>
      </c>
      <c r="X22" s="47">
        <v>5100</v>
      </c>
      <c r="Y22" s="47">
        <v>5100</v>
      </c>
      <c r="Z22" s="47">
        <v>5100</v>
      </c>
      <c r="AA22" s="48">
        <v>5100</v>
      </c>
      <c r="AB22" s="49">
        <f t="shared" ca="1" si="9"/>
        <v>0</v>
      </c>
      <c r="AC22" s="50">
        <f t="shared" ca="1" si="9"/>
        <v>0</v>
      </c>
      <c r="AD22" s="50">
        <f t="shared" ca="1" si="9"/>
        <v>0</v>
      </c>
      <c r="AE22" s="50">
        <f t="shared" ca="1" si="9"/>
        <v>0</v>
      </c>
      <c r="AF22" s="50">
        <f t="shared" ca="1" si="9"/>
        <v>163200</v>
      </c>
      <c r="AG22" s="50">
        <f t="shared" ca="1" si="9"/>
        <v>0</v>
      </c>
      <c r="AH22" s="51">
        <f t="shared" ca="1" si="9"/>
        <v>51000</v>
      </c>
      <c r="AI22" s="114">
        <f t="shared" ca="1" si="10"/>
        <v>214200</v>
      </c>
      <c r="AJ22" s="49">
        <f t="shared" ca="1" si="11"/>
        <v>0</v>
      </c>
      <c r="AK22" s="50">
        <f t="shared" ca="1" si="11"/>
        <v>0</v>
      </c>
      <c r="AL22" s="50">
        <f t="shared" ca="1" si="11"/>
        <v>0</v>
      </c>
      <c r="AM22" s="50">
        <f t="shared" ca="1" si="11"/>
        <v>0</v>
      </c>
      <c r="AN22" s="50">
        <f t="shared" ca="1" si="11"/>
        <v>66.816000000000003</v>
      </c>
      <c r="AO22" s="50">
        <f t="shared" ca="1" si="11"/>
        <v>0</v>
      </c>
      <c r="AP22" s="51">
        <f t="shared" ca="1" si="11"/>
        <v>14.64</v>
      </c>
      <c r="AQ22" s="52">
        <f t="shared" ca="1" si="12"/>
        <v>81.456000000000003</v>
      </c>
      <c r="AR22" s="49" t="str">
        <f t="shared" ca="1" si="13"/>
        <v/>
      </c>
      <c r="AS22" s="50" t="str">
        <f t="shared" ca="1" si="13"/>
        <v/>
      </c>
      <c r="AT22" s="50" t="str">
        <f t="shared" ca="1" si="13"/>
        <v/>
      </c>
      <c r="AU22" s="50" t="str">
        <f t="shared" ca="1" si="13"/>
        <v/>
      </c>
      <c r="AV22" s="50">
        <f t="shared" ca="1" si="13"/>
        <v>2442.5287356321837</v>
      </c>
      <c r="AW22" s="50" t="str">
        <f t="shared" ca="1" si="13"/>
        <v/>
      </c>
      <c r="AX22" s="51">
        <f t="shared" ca="1" si="13"/>
        <v>3483.6065573770488</v>
      </c>
      <c r="AY22" s="52">
        <f t="shared" ca="1" si="13"/>
        <v>2629.640542133176</v>
      </c>
      <c r="AZ22" s="37">
        <f t="shared" si="16"/>
        <v>4722.2222222222226</v>
      </c>
      <c r="BA22" s="37">
        <f t="shared" si="14"/>
        <v>4569.8924731182797</v>
      </c>
      <c r="BB22" s="37">
        <f t="shared" si="14"/>
        <v>4187.1921182266005</v>
      </c>
      <c r="BC22" s="37">
        <f t="shared" si="14"/>
        <v>3953.4883720930234</v>
      </c>
      <c r="BD22" s="37">
        <f t="shared" si="14"/>
        <v>2442.5287356321842</v>
      </c>
      <c r="BE22" s="37">
        <f t="shared" si="14"/>
        <v>3512.3966942148763</v>
      </c>
      <c r="BF22" s="133">
        <f t="shared" si="14"/>
        <v>3483.6065573770493</v>
      </c>
      <c r="BG22" s="134">
        <f t="shared" si="17"/>
        <v>0</v>
      </c>
      <c r="BH22" s="134">
        <f t="shared" si="18"/>
        <v>0</v>
      </c>
      <c r="BI22" s="134">
        <f t="shared" si="19"/>
        <v>0</v>
      </c>
      <c r="BJ22" s="134">
        <f t="shared" si="20"/>
        <v>0</v>
      </c>
      <c r="BK22" s="134">
        <f t="shared" si="21"/>
        <v>8</v>
      </c>
      <c r="BL22" s="134">
        <f t="shared" si="22"/>
        <v>0</v>
      </c>
      <c r="BM22" s="134">
        <f t="shared" si="23"/>
        <v>2</v>
      </c>
      <c r="BO22" s="119"/>
    </row>
    <row r="23" spans="2:67" ht="15" thickBot="1">
      <c r="B23" s="3" t="s">
        <v>52</v>
      </c>
      <c r="C23" s="39">
        <v>0.70833333333333337</v>
      </c>
      <c r="D23" s="40">
        <v>0.75</v>
      </c>
      <c r="E23" s="181">
        <v>0.34300000000000003</v>
      </c>
      <c r="F23" s="181">
        <v>0.30599999999999999</v>
      </c>
      <c r="G23" s="181">
        <v>0.41599999999999998</v>
      </c>
      <c r="H23" s="181">
        <v>0.35799999999999998</v>
      </c>
      <c r="I23" s="181">
        <v>0.69599999999999995</v>
      </c>
      <c r="J23" s="181">
        <v>0.36199999999999999</v>
      </c>
      <c r="K23" s="181">
        <v>0.20599999999999999</v>
      </c>
      <c r="L23" s="41">
        <f t="shared" ca="1" si="6"/>
        <v>1224</v>
      </c>
      <c r="M23" s="42">
        <f t="shared" si="7"/>
        <v>8</v>
      </c>
      <c r="N23" s="43">
        <f t="shared" si="7"/>
        <v>7</v>
      </c>
      <c r="O23" s="43">
        <f t="shared" si="7"/>
        <v>8</v>
      </c>
      <c r="P23" s="43">
        <f t="shared" si="7"/>
        <v>8</v>
      </c>
      <c r="Q23" s="43">
        <f t="shared" si="7"/>
        <v>8</v>
      </c>
      <c r="R23" s="43">
        <f t="shared" si="7"/>
        <v>8</v>
      </c>
      <c r="S23" s="44">
        <f t="shared" si="7"/>
        <v>0</v>
      </c>
      <c r="T23" s="45">
        <f t="shared" ca="1" si="8"/>
        <v>204</v>
      </c>
      <c r="U23" s="46">
        <v>5100</v>
      </c>
      <c r="V23" s="47">
        <v>5100</v>
      </c>
      <c r="W23" s="47">
        <v>5100</v>
      </c>
      <c r="X23" s="47">
        <v>5100</v>
      </c>
      <c r="Y23" s="47">
        <v>5100</v>
      </c>
      <c r="Z23" s="47">
        <v>5100</v>
      </c>
      <c r="AA23" s="48">
        <v>5100</v>
      </c>
      <c r="AB23" s="49">
        <f t="shared" ca="1" si="9"/>
        <v>204000</v>
      </c>
      <c r="AC23" s="50">
        <f t="shared" ca="1" si="9"/>
        <v>142800</v>
      </c>
      <c r="AD23" s="50">
        <f t="shared" ca="1" si="9"/>
        <v>163200</v>
      </c>
      <c r="AE23" s="50">
        <f t="shared" ca="1" si="9"/>
        <v>163200</v>
      </c>
      <c r="AF23" s="50">
        <f t="shared" ca="1" si="9"/>
        <v>163200</v>
      </c>
      <c r="AG23" s="50">
        <f t="shared" ca="1" si="9"/>
        <v>204000</v>
      </c>
      <c r="AH23" s="51">
        <f t="shared" ca="1" si="9"/>
        <v>0</v>
      </c>
      <c r="AI23" s="114">
        <f t="shared" ca="1" si="10"/>
        <v>1040400</v>
      </c>
      <c r="AJ23" s="49">
        <f t="shared" ca="1" si="11"/>
        <v>82.320000000000007</v>
      </c>
      <c r="AK23" s="50">
        <f t="shared" ca="1" si="11"/>
        <v>51.408000000000001</v>
      </c>
      <c r="AL23" s="50">
        <f t="shared" ca="1" si="11"/>
        <v>79.872</v>
      </c>
      <c r="AM23" s="50">
        <f t="shared" ca="1" si="11"/>
        <v>68.73599999999999</v>
      </c>
      <c r="AN23" s="50">
        <f t="shared" ca="1" si="11"/>
        <v>133.63200000000001</v>
      </c>
      <c r="AO23" s="50">
        <f t="shared" ca="1" si="11"/>
        <v>86.88</v>
      </c>
      <c r="AP23" s="51">
        <f t="shared" ca="1" si="11"/>
        <v>0</v>
      </c>
      <c r="AQ23" s="52">
        <f t="shared" ca="1" si="12"/>
        <v>502.84800000000001</v>
      </c>
      <c r="AR23" s="49">
        <f t="shared" ca="1" si="13"/>
        <v>2478.1341107871717</v>
      </c>
      <c r="AS23" s="50">
        <f t="shared" ca="1" si="13"/>
        <v>2777.7777777777778</v>
      </c>
      <c r="AT23" s="50">
        <f t="shared" ca="1" si="13"/>
        <v>2043.2692307692307</v>
      </c>
      <c r="AU23" s="50">
        <f t="shared" ca="1" si="13"/>
        <v>2374.3016759776538</v>
      </c>
      <c r="AV23" s="50">
        <f t="shared" ca="1" si="13"/>
        <v>1221.2643678160919</v>
      </c>
      <c r="AW23" s="50">
        <f t="shared" ca="1" si="13"/>
        <v>2348.0662983425414</v>
      </c>
      <c r="AX23" s="51" t="str">
        <f t="shared" ca="1" si="13"/>
        <v/>
      </c>
      <c r="AY23" s="52">
        <f t="shared" ca="1" si="13"/>
        <v>2069.0148911798397</v>
      </c>
      <c r="AZ23" s="37">
        <f t="shared" si="16"/>
        <v>2478.1341107871717</v>
      </c>
      <c r="BA23" s="37">
        <f t="shared" si="14"/>
        <v>2777.7777777777778</v>
      </c>
      <c r="BB23" s="37">
        <f t="shared" si="14"/>
        <v>2043.2692307692309</v>
      </c>
      <c r="BC23" s="37">
        <f t="shared" si="14"/>
        <v>2374.3016759776538</v>
      </c>
      <c r="BD23" s="37">
        <f t="shared" si="14"/>
        <v>1221.2643678160921</v>
      </c>
      <c r="BE23" s="37">
        <f t="shared" si="14"/>
        <v>2348.0662983425414</v>
      </c>
      <c r="BF23" s="133">
        <f t="shared" si="14"/>
        <v>4126.2135922330099</v>
      </c>
      <c r="BG23" s="134">
        <f t="shared" si="17"/>
        <v>8</v>
      </c>
      <c r="BH23" s="134">
        <f t="shared" si="18"/>
        <v>7</v>
      </c>
      <c r="BI23" s="134">
        <f t="shared" si="19"/>
        <v>8</v>
      </c>
      <c r="BJ23" s="134">
        <f t="shared" si="20"/>
        <v>8</v>
      </c>
      <c r="BK23" s="134">
        <f t="shared" si="21"/>
        <v>8</v>
      </c>
      <c r="BL23" s="134">
        <f t="shared" si="22"/>
        <v>8</v>
      </c>
      <c r="BM23" s="134">
        <f t="shared" si="23"/>
        <v>0</v>
      </c>
      <c r="BO23" s="119"/>
    </row>
    <row r="24" spans="2:67" ht="15" thickBot="1">
      <c r="B24" s="3" t="s">
        <v>48</v>
      </c>
      <c r="C24" s="39">
        <v>0.75</v>
      </c>
      <c r="D24" s="40">
        <v>0.79166666666666663</v>
      </c>
      <c r="E24" s="181">
        <v>0.501</v>
      </c>
      <c r="F24" s="181">
        <v>0.39</v>
      </c>
      <c r="G24" s="181">
        <v>0.46200000000000002</v>
      </c>
      <c r="H24" s="181">
        <v>0.434</v>
      </c>
      <c r="I24" s="181">
        <v>0.47799999999999998</v>
      </c>
      <c r="J24" s="181">
        <v>0.65900000000000003</v>
      </c>
      <c r="K24" s="181">
        <v>0.51300000000000001</v>
      </c>
      <c r="L24" s="41">
        <f t="shared" ca="1" si="6"/>
        <v>924</v>
      </c>
      <c r="M24" s="42">
        <f t="shared" si="7"/>
        <v>7</v>
      </c>
      <c r="N24" s="43">
        <f t="shared" si="7"/>
        <v>0</v>
      </c>
      <c r="O24" s="43">
        <f t="shared" si="7"/>
        <v>2</v>
      </c>
      <c r="P24" s="43">
        <f t="shared" si="7"/>
        <v>2</v>
      </c>
      <c r="Q24" s="43">
        <f t="shared" si="7"/>
        <v>7</v>
      </c>
      <c r="R24" s="43">
        <f t="shared" si="7"/>
        <v>8</v>
      </c>
      <c r="S24" s="44">
        <f t="shared" si="7"/>
        <v>7</v>
      </c>
      <c r="T24" s="45">
        <f t="shared" ca="1" si="8"/>
        <v>154</v>
      </c>
      <c r="U24" s="46">
        <v>8500</v>
      </c>
      <c r="V24" s="47">
        <v>8500</v>
      </c>
      <c r="W24" s="47">
        <v>8500</v>
      </c>
      <c r="X24" s="47">
        <v>8500</v>
      </c>
      <c r="Y24" s="47">
        <v>8500</v>
      </c>
      <c r="Z24" s="47">
        <v>8500</v>
      </c>
      <c r="AA24" s="48">
        <v>8500</v>
      </c>
      <c r="AB24" s="49">
        <f t="shared" ca="1" si="9"/>
        <v>297500</v>
      </c>
      <c r="AC24" s="50">
        <f t="shared" ca="1" si="9"/>
        <v>0</v>
      </c>
      <c r="AD24" s="50">
        <f t="shared" ca="1" si="9"/>
        <v>68000</v>
      </c>
      <c r="AE24" s="50">
        <f t="shared" ca="1" si="9"/>
        <v>68000</v>
      </c>
      <c r="AF24" s="50">
        <f t="shared" ca="1" si="9"/>
        <v>238000</v>
      </c>
      <c r="AG24" s="50">
        <f t="shared" ca="1" si="9"/>
        <v>340000</v>
      </c>
      <c r="AH24" s="51">
        <f t="shared" ca="1" si="9"/>
        <v>297500</v>
      </c>
      <c r="AI24" s="114">
        <f t="shared" ca="1" si="10"/>
        <v>1309000</v>
      </c>
      <c r="AJ24" s="49">
        <f t="shared" ca="1" si="11"/>
        <v>105.21</v>
      </c>
      <c r="AK24" s="50">
        <f t="shared" ca="1" si="11"/>
        <v>0</v>
      </c>
      <c r="AL24" s="50">
        <f t="shared" ca="1" si="11"/>
        <v>22.176000000000002</v>
      </c>
      <c r="AM24" s="50">
        <f t="shared" ca="1" si="11"/>
        <v>20.832000000000001</v>
      </c>
      <c r="AN24" s="50">
        <f t="shared" ca="1" si="11"/>
        <v>80.304000000000002</v>
      </c>
      <c r="AO24" s="50">
        <f t="shared" ca="1" si="11"/>
        <v>158.16</v>
      </c>
      <c r="AP24" s="51">
        <f t="shared" ca="1" si="11"/>
        <v>107.73</v>
      </c>
      <c r="AQ24" s="52">
        <f t="shared" ca="1" si="12"/>
        <v>494.41200000000003</v>
      </c>
      <c r="AR24" s="49">
        <f t="shared" ca="1" si="13"/>
        <v>2827.6779773785765</v>
      </c>
      <c r="AS24" s="50" t="str">
        <f t="shared" ca="1" si="13"/>
        <v/>
      </c>
      <c r="AT24" s="50">
        <f t="shared" ca="1" si="13"/>
        <v>3066.3780663780663</v>
      </c>
      <c r="AU24" s="50">
        <f t="shared" ca="1" si="13"/>
        <v>3264.2089093701998</v>
      </c>
      <c r="AV24" s="50">
        <f t="shared" ca="1" si="13"/>
        <v>2963.7377963737795</v>
      </c>
      <c r="AW24" s="50">
        <f t="shared" ca="1" si="13"/>
        <v>2149.7218007081437</v>
      </c>
      <c r="AX24" s="51">
        <f t="shared" ca="1" si="13"/>
        <v>2761.5334632878494</v>
      </c>
      <c r="AY24" s="52">
        <f t="shared" ca="1" si="13"/>
        <v>2647.5894598027553</v>
      </c>
      <c r="AZ24" s="37">
        <f t="shared" si="16"/>
        <v>2827.6779773785765</v>
      </c>
      <c r="BA24" s="37">
        <f t="shared" si="14"/>
        <v>3632.4786324786323</v>
      </c>
      <c r="BB24" s="37">
        <f t="shared" si="14"/>
        <v>3066.3780663780663</v>
      </c>
      <c r="BC24" s="37">
        <f t="shared" si="14"/>
        <v>3264.2089093701998</v>
      </c>
      <c r="BD24" s="37">
        <f t="shared" si="14"/>
        <v>2963.7377963737799</v>
      </c>
      <c r="BE24" s="37">
        <f t="shared" si="14"/>
        <v>2149.7218007081437</v>
      </c>
      <c r="BF24" s="133">
        <f t="shared" si="14"/>
        <v>2761.5334632878494</v>
      </c>
      <c r="BG24" s="134">
        <f t="shared" si="17"/>
        <v>7</v>
      </c>
      <c r="BH24" s="134">
        <f t="shared" si="18"/>
        <v>0</v>
      </c>
      <c r="BI24" s="134">
        <f t="shared" si="19"/>
        <v>2</v>
      </c>
      <c r="BJ24" s="134">
        <f t="shared" si="20"/>
        <v>2</v>
      </c>
      <c r="BK24" s="134">
        <f t="shared" si="21"/>
        <v>7</v>
      </c>
      <c r="BL24" s="134">
        <f t="shared" si="22"/>
        <v>8</v>
      </c>
      <c r="BM24" s="134">
        <f t="shared" si="23"/>
        <v>7</v>
      </c>
      <c r="BO24" s="119"/>
    </row>
    <row r="25" spans="2:67" ht="15" thickBot="1">
      <c r="B25" s="3" t="s">
        <v>48</v>
      </c>
      <c r="C25" s="39">
        <v>0.79166666666666663</v>
      </c>
      <c r="D25" s="40">
        <v>0.83333333333333337</v>
      </c>
      <c r="E25" s="181">
        <v>0.35399999999999998</v>
      </c>
      <c r="F25" s="181">
        <v>0.25900000000000001</v>
      </c>
      <c r="G25" s="181">
        <v>0.41299999999999998</v>
      </c>
      <c r="H25" s="181">
        <v>0.39600000000000002</v>
      </c>
      <c r="I25" s="181">
        <v>0.35099999999999998</v>
      </c>
      <c r="J25" s="181">
        <v>0.41399999999999998</v>
      </c>
      <c r="K25" s="181">
        <v>0.59199999999999997</v>
      </c>
      <c r="L25" s="41">
        <f t="shared" ca="1" si="6"/>
        <v>0</v>
      </c>
      <c r="M25" s="42">
        <f t="shared" si="7"/>
        <v>0</v>
      </c>
      <c r="N25" s="43">
        <f t="shared" si="7"/>
        <v>0</v>
      </c>
      <c r="O25" s="43">
        <f t="shared" si="7"/>
        <v>0</v>
      </c>
      <c r="P25" s="43">
        <f t="shared" si="7"/>
        <v>0</v>
      </c>
      <c r="Q25" s="43">
        <f t="shared" si="7"/>
        <v>0</v>
      </c>
      <c r="R25" s="43">
        <f t="shared" si="7"/>
        <v>0</v>
      </c>
      <c r="S25" s="44">
        <f t="shared" si="7"/>
        <v>0</v>
      </c>
      <c r="T25" s="45">
        <f t="shared" ca="1" si="8"/>
        <v>0</v>
      </c>
      <c r="U25" s="46">
        <v>21675</v>
      </c>
      <c r="V25" s="47">
        <v>21675</v>
      </c>
      <c r="W25" s="47">
        <v>21675</v>
      </c>
      <c r="X25" s="47">
        <v>21675</v>
      </c>
      <c r="Y25" s="47">
        <v>21675</v>
      </c>
      <c r="Z25" s="47">
        <v>21675</v>
      </c>
      <c r="AA25" s="48">
        <v>21675</v>
      </c>
      <c r="AB25" s="49">
        <f t="shared" ca="1" si="9"/>
        <v>0</v>
      </c>
      <c r="AC25" s="50">
        <f t="shared" ca="1" si="9"/>
        <v>0</v>
      </c>
      <c r="AD25" s="50">
        <f t="shared" ca="1" si="9"/>
        <v>0</v>
      </c>
      <c r="AE25" s="50">
        <f t="shared" ca="1" si="9"/>
        <v>0</v>
      </c>
      <c r="AF25" s="50">
        <f t="shared" ca="1" si="9"/>
        <v>0</v>
      </c>
      <c r="AG25" s="50">
        <f t="shared" ca="1" si="9"/>
        <v>0</v>
      </c>
      <c r="AH25" s="51">
        <f t="shared" ca="1" si="9"/>
        <v>0</v>
      </c>
      <c r="AI25" s="114">
        <f t="shared" ca="1" si="10"/>
        <v>0</v>
      </c>
      <c r="AJ25" s="49">
        <f t="shared" ca="1" si="11"/>
        <v>0</v>
      </c>
      <c r="AK25" s="50">
        <f t="shared" ca="1" si="11"/>
        <v>0</v>
      </c>
      <c r="AL25" s="50">
        <f t="shared" ca="1" si="11"/>
        <v>0</v>
      </c>
      <c r="AM25" s="50">
        <f t="shared" ca="1" si="11"/>
        <v>0</v>
      </c>
      <c r="AN25" s="50">
        <f t="shared" ca="1" si="11"/>
        <v>0</v>
      </c>
      <c r="AO25" s="50">
        <f t="shared" ca="1" si="11"/>
        <v>0</v>
      </c>
      <c r="AP25" s="51">
        <f t="shared" ca="1" si="11"/>
        <v>0</v>
      </c>
      <c r="AQ25" s="52">
        <f t="shared" ca="1" si="12"/>
        <v>0</v>
      </c>
      <c r="AR25" s="49" t="str">
        <f t="shared" ca="1" si="13"/>
        <v/>
      </c>
      <c r="AS25" s="50" t="str">
        <f t="shared" ca="1" si="13"/>
        <v/>
      </c>
      <c r="AT25" s="50" t="str">
        <f t="shared" ca="1" si="13"/>
        <v/>
      </c>
      <c r="AU25" s="50" t="str">
        <f t="shared" ca="1" si="13"/>
        <v/>
      </c>
      <c r="AV25" s="50" t="str">
        <f t="shared" ca="1" si="13"/>
        <v/>
      </c>
      <c r="AW25" s="50" t="str">
        <f t="shared" ca="1" si="13"/>
        <v/>
      </c>
      <c r="AX25" s="51" t="str">
        <f t="shared" ca="1" si="13"/>
        <v/>
      </c>
      <c r="AY25" s="52" t="str">
        <f t="shared" ca="1" si="13"/>
        <v/>
      </c>
      <c r="AZ25" s="37">
        <f t="shared" si="16"/>
        <v>10204.802259887007</v>
      </c>
      <c r="BA25" s="37">
        <f t="shared" si="14"/>
        <v>13947.876447876448</v>
      </c>
      <c r="BB25" s="37">
        <f t="shared" si="14"/>
        <v>8746.973365617434</v>
      </c>
      <c r="BC25" s="37">
        <f t="shared" si="14"/>
        <v>9122.4747474747473</v>
      </c>
      <c r="BD25" s="37">
        <f t="shared" si="14"/>
        <v>10292.022792022794</v>
      </c>
      <c r="BE25" s="37">
        <f t="shared" si="14"/>
        <v>8725.8454106280205</v>
      </c>
      <c r="BF25" s="133">
        <f t="shared" si="14"/>
        <v>6102.1959459459458</v>
      </c>
      <c r="BG25" s="134">
        <f t="shared" si="17"/>
        <v>0</v>
      </c>
      <c r="BH25" s="134">
        <f t="shared" si="18"/>
        <v>0</v>
      </c>
      <c r="BI25" s="134">
        <f t="shared" si="19"/>
        <v>0</v>
      </c>
      <c r="BJ25" s="134">
        <f t="shared" si="20"/>
        <v>0</v>
      </c>
      <c r="BK25" s="134">
        <f t="shared" si="21"/>
        <v>0</v>
      </c>
      <c r="BL25" s="134">
        <f t="shared" si="22"/>
        <v>0</v>
      </c>
      <c r="BM25" s="134">
        <f t="shared" si="23"/>
        <v>0</v>
      </c>
      <c r="BO25" s="119"/>
    </row>
    <row r="26" spans="2:67" ht="15" thickBot="1">
      <c r="B26" s="3" t="s">
        <v>47</v>
      </c>
      <c r="C26" s="39">
        <v>0.83333333333333337</v>
      </c>
      <c r="D26" s="40">
        <v>0.875</v>
      </c>
      <c r="E26" s="181">
        <v>0.40600000000000003</v>
      </c>
      <c r="F26" s="181">
        <v>0.58699999999999997</v>
      </c>
      <c r="G26" s="181">
        <v>0.314</v>
      </c>
      <c r="H26" s="181">
        <v>0.54500000000000004</v>
      </c>
      <c r="I26" s="181">
        <v>0.46300000000000002</v>
      </c>
      <c r="J26" s="181">
        <v>0.51900000000000002</v>
      </c>
      <c r="K26" s="181">
        <v>0.628</v>
      </c>
      <c r="L26" s="41">
        <f t="shared" ca="1" si="6"/>
        <v>312</v>
      </c>
      <c r="M26" s="42">
        <f t="shared" si="7"/>
        <v>0</v>
      </c>
      <c r="N26" s="43">
        <f t="shared" si="7"/>
        <v>3</v>
      </c>
      <c r="O26" s="43">
        <f t="shared" si="7"/>
        <v>0</v>
      </c>
      <c r="P26" s="43">
        <f t="shared" si="7"/>
        <v>0</v>
      </c>
      <c r="Q26" s="43">
        <f t="shared" si="7"/>
        <v>0</v>
      </c>
      <c r="R26" s="43">
        <f t="shared" si="7"/>
        <v>0</v>
      </c>
      <c r="S26" s="44">
        <f t="shared" si="7"/>
        <v>8</v>
      </c>
      <c r="T26" s="45">
        <f t="shared" ca="1" si="8"/>
        <v>52</v>
      </c>
      <c r="U26" s="46">
        <v>36890</v>
      </c>
      <c r="V26" s="47">
        <v>36890</v>
      </c>
      <c r="W26" s="47">
        <v>36890</v>
      </c>
      <c r="X26" s="47">
        <v>36890</v>
      </c>
      <c r="Y26" s="47">
        <v>36890</v>
      </c>
      <c r="Z26" s="47">
        <v>36890</v>
      </c>
      <c r="AA26" s="48">
        <v>36890</v>
      </c>
      <c r="AB26" s="49">
        <f t="shared" ca="1" si="9"/>
        <v>0</v>
      </c>
      <c r="AC26" s="50">
        <f t="shared" ca="1" si="9"/>
        <v>442680</v>
      </c>
      <c r="AD26" s="50">
        <f t="shared" ca="1" si="9"/>
        <v>0</v>
      </c>
      <c r="AE26" s="50">
        <f t="shared" ca="1" si="9"/>
        <v>0</v>
      </c>
      <c r="AF26" s="50">
        <f t="shared" ca="1" si="9"/>
        <v>0</v>
      </c>
      <c r="AG26" s="50">
        <f t="shared" ca="1" si="9"/>
        <v>0</v>
      </c>
      <c r="AH26" s="51">
        <f t="shared" ca="1" si="9"/>
        <v>1475600</v>
      </c>
      <c r="AI26" s="114">
        <f t="shared" ca="1" si="10"/>
        <v>1918280</v>
      </c>
      <c r="AJ26" s="49">
        <f t="shared" ca="1" si="11"/>
        <v>0</v>
      </c>
      <c r="AK26" s="50">
        <f t="shared" ca="1" si="11"/>
        <v>42.263999999999996</v>
      </c>
      <c r="AL26" s="50">
        <f t="shared" ca="1" si="11"/>
        <v>0</v>
      </c>
      <c r="AM26" s="50">
        <f t="shared" ca="1" si="11"/>
        <v>0</v>
      </c>
      <c r="AN26" s="50">
        <f t="shared" ca="1" si="11"/>
        <v>0</v>
      </c>
      <c r="AO26" s="50">
        <f t="shared" ca="1" si="11"/>
        <v>0</v>
      </c>
      <c r="AP26" s="51">
        <f t="shared" ca="1" si="11"/>
        <v>150.72</v>
      </c>
      <c r="AQ26" s="52">
        <f t="shared" ca="1" si="12"/>
        <v>192.98399999999998</v>
      </c>
      <c r="AR26" s="49" t="str">
        <f t="shared" ca="1" si="13"/>
        <v/>
      </c>
      <c r="AS26" s="50">
        <f t="shared" ca="1" si="13"/>
        <v>10474.162407722886</v>
      </c>
      <c r="AT26" s="50" t="str">
        <f t="shared" ca="1" si="13"/>
        <v/>
      </c>
      <c r="AU26" s="50" t="str">
        <f t="shared" ca="1" si="13"/>
        <v/>
      </c>
      <c r="AV26" s="50" t="str">
        <f t="shared" ca="1" si="13"/>
        <v/>
      </c>
      <c r="AW26" s="50" t="str">
        <f t="shared" ca="1" si="13"/>
        <v/>
      </c>
      <c r="AX26" s="51">
        <f t="shared" ca="1" si="13"/>
        <v>9790.3397027600859</v>
      </c>
      <c r="AY26" s="52">
        <f t="shared" ca="1" si="13"/>
        <v>9940.0986610288946</v>
      </c>
      <c r="AZ26" s="37">
        <f t="shared" si="16"/>
        <v>15143.678160919539</v>
      </c>
      <c r="BA26" s="37">
        <f t="shared" si="14"/>
        <v>10474.162407722884</v>
      </c>
      <c r="BB26" s="37">
        <f t="shared" si="14"/>
        <v>19580.679405520168</v>
      </c>
      <c r="BC26" s="37">
        <f t="shared" si="14"/>
        <v>11281.345565749234</v>
      </c>
      <c r="BD26" s="37">
        <f t="shared" si="14"/>
        <v>13279.337652987761</v>
      </c>
      <c r="BE26" s="37">
        <f t="shared" si="14"/>
        <v>11846.499678869621</v>
      </c>
      <c r="BF26" s="133">
        <f t="shared" si="14"/>
        <v>9790.339702760084</v>
      </c>
      <c r="BG26" s="174">
        <f t="shared" ref="BG26:BG28" si="24">IFERROR(VLOOKUP(AZ26,$BU$2:$BV$12,2,TRUE),"")</f>
        <v>0</v>
      </c>
      <c r="BH26" s="174">
        <f t="shared" ref="BH26:BH28" si="25">IFERROR(VLOOKUP(BA26,$BU$2:$BV$12,2,TRUE),"")</f>
        <v>3</v>
      </c>
      <c r="BI26" s="174">
        <f t="shared" ref="BI26:BI28" si="26">IFERROR(VLOOKUP(BB26,$BU$2:$BV$12,2,TRUE),"")</f>
        <v>0</v>
      </c>
      <c r="BJ26" s="174">
        <f t="shared" ref="BJ26:BJ28" si="27">IFERROR(VLOOKUP(BC26,$BU$2:$BV$12,2,TRUE),"")</f>
        <v>0</v>
      </c>
      <c r="BK26" s="174">
        <f t="shared" ref="BK26" si="28">IFERROR(VLOOKUP(BD26,$BU$2:$BV$12,2,TRUE),"")</f>
        <v>0</v>
      </c>
      <c r="BL26" s="174">
        <f t="shared" ref="BL26:BL28" si="29">IFERROR(VLOOKUP(BE26,$BU$2:$BV$12,2,TRUE),"")</f>
        <v>0</v>
      </c>
      <c r="BM26" s="174">
        <f t="shared" ref="BM26:BM28" si="30">IFERROR(VLOOKUP(BF26,$BU$2:$BV$12,2,TRUE),"")</f>
        <v>8</v>
      </c>
      <c r="BO26" s="119"/>
    </row>
    <row r="27" spans="2:67" ht="15" thickBot="1">
      <c r="B27" s="3" t="s">
        <v>47</v>
      </c>
      <c r="C27" s="39">
        <v>0.875</v>
      </c>
      <c r="D27" s="40">
        <v>0.91666666666666663</v>
      </c>
      <c r="E27" s="181">
        <v>0.33100000000000002</v>
      </c>
      <c r="F27" s="181">
        <v>0.36599999999999999</v>
      </c>
      <c r="G27" s="181">
        <v>0.315</v>
      </c>
      <c r="H27" s="181">
        <v>0.14299999999999999</v>
      </c>
      <c r="I27" s="181">
        <v>0.22</v>
      </c>
      <c r="J27" s="181">
        <v>0.36299999999999999</v>
      </c>
      <c r="K27" s="181">
        <v>0.36899999999999999</v>
      </c>
      <c r="L27" s="41">
        <f t="shared" ca="1" si="6"/>
        <v>0</v>
      </c>
      <c r="M27" s="42">
        <f t="shared" si="7"/>
        <v>0</v>
      </c>
      <c r="N27" s="43">
        <f t="shared" si="7"/>
        <v>0</v>
      </c>
      <c r="O27" s="43">
        <f t="shared" si="7"/>
        <v>0</v>
      </c>
      <c r="P27" s="43">
        <f t="shared" si="7"/>
        <v>0</v>
      </c>
      <c r="Q27" s="43">
        <f t="shared" si="7"/>
        <v>0</v>
      </c>
      <c r="R27" s="43">
        <f t="shared" si="7"/>
        <v>0</v>
      </c>
      <c r="S27" s="44">
        <f t="shared" si="7"/>
        <v>0</v>
      </c>
      <c r="T27" s="45">
        <f t="shared" ca="1" si="8"/>
        <v>0</v>
      </c>
      <c r="U27" s="46">
        <v>32130</v>
      </c>
      <c r="V27" s="47">
        <v>32130</v>
      </c>
      <c r="W27" s="47">
        <v>32130</v>
      </c>
      <c r="X27" s="47">
        <v>32130</v>
      </c>
      <c r="Y27" s="47">
        <v>32130</v>
      </c>
      <c r="Z27" s="47">
        <v>32130</v>
      </c>
      <c r="AA27" s="48">
        <v>32130</v>
      </c>
      <c r="AB27" s="49">
        <f t="shared" ca="1" si="9"/>
        <v>0</v>
      </c>
      <c r="AC27" s="50">
        <f t="shared" ca="1" si="9"/>
        <v>0</v>
      </c>
      <c r="AD27" s="50">
        <f t="shared" ca="1" si="9"/>
        <v>0</v>
      </c>
      <c r="AE27" s="50">
        <f t="shared" ca="1" si="9"/>
        <v>0</v>
      </c>
      <c r="AF27" s="50">
        <f t="shared" ca="1" si="9"/>
        <v>0</v>
      </c>
      <c r="AG27" s="50">
        <f t="shared" ca="1" si="9"/>
        <v>0</v>
      </c>
      <c r="AH27" s="51">
        <f t="shared" ca="1" si="9"/>
        <v>0</v>
      </c>
      <c r="AI27" s="114">
        <f t="shared" ca="1" si="10"/>
        <v>0</v>
      </c>
      <c r="AJ27" s="49">
        <f t="shared" ca="1" si="11"/>
        <v>0</v>
      </c>
      <c r="AK27" s="50">
        <f t="shared" ca="1" si="11"/>
        <v>0</v>
      </c>
      <c r="AL27" s="50">
        <f t="shared" ca="1" si="11"/>
        <v>0</v>
      </c>
      <c r="AM27" s="50">
        <f t="shared" ca="1" si="11"/>
        <v>0</v>
      </c>
      <c r="AN27" s="50">
        <f t="shared" ca="1" si="11"/>
        <v>0</v>
      </c>
      <c r="AO27" s="50">
        <f t="shared" ca="1" si="11"/>
        <v>0</v>
      </c>
      <c r="AP27" s="51">
        <f t="shared" ca="1" si="11"/>
        <v>0</v>
      </c>
      <c r="AQ27" s="52">
        <f t="shared" ca="1" si="12"/>
        <v>0</v>
      </c>
      <c r="AR27" s="49" t="str">
        <f t="shared" ca="1" si="13"/>
        <v/>
      </c>
      <c r="AS27" s="50" t="str">
        <f t="shared" ca="1" si="13"/>
        <v/>
      </c>
      <c r="AT27" s="50" t="str">
        <f t="shared" ca="1" si="13"/>
        <v/>
      </c>
      <c r="AU27" s="50" t="str">
        <f t="shared" ca="1" si="13"/>
        <v/>
      </c>
      <c r="AV27" s="50" t="str">
        <f t="shared" ca="1" si="13"/>
        <v/>
      </c>
      <c r="AW27" s="50" t="str">
        <f t="shared" ca="1" si="13"/>
        <v/>
      </c>
      <c r="AX27" s="51" t="str">
        <f t="shared" ca="1" si="13"/>
        <v/>
      </c>
      <c r="AY27" s="52" t="str">
        <f t="shared" ca="1" si="13"/>
        <v/>
      </c>
      <c r="AZ27" s="37">
        <f t="shared" si="16"/>
        <v>16178.247734138971</v>
      </c>
      <c r="BA27" s="37">
        <f t="shared" si="14"/>
        <v>14631.147540983608</v>
      </c>
      <c r="BB27" s="37">
        <f t="shared" si="14"/>
        <v>17000</v>
      </c>
      <c r="BC27" s="37">
        <f t="shared" si="14"/>
        <v>37447.552447552451</v>
      </c>
      <c r="BD27" s="37">
        <f t="shared" si="14"/>
        <v>24340.909090909092</v>
      </c>
      <c r="BE27" s="37">
        <f t="shared" si="14"/>
        <v>14752.066115702481</v>
      </c>
      <c r="BF27" s="133">
        <f t="shared" si="14"/>
        <v>14512.195121951219</v>
      </c>
      <c r="BG27" s="174">
        <f t="shared" si="24"/>
        <v>0</v>
      </c>
      <c r="BH27" s="174">
        <f t="shared" si="25"/>
        <v>0</v>
      </c>
      <c r="BI27" s="174">
        <f t="shared" si="26"/>
        <v>0</v>
      </c>
      <c r="BJ27" s="174">
        <f t="shared" si="27"/>
        <v>0</v>
      </c>
      <c r="BK27" s="174">
        <f>IFERROR(VLOOKUP(BD27,$BU$2:$BV$12,2,TRUE),"")</f>
        <v>0</v>
      </c>
      <c r="BL27" s="174">
        <f t="shared" si="29"/>
        <v>0</v>
      </c>
      <c r="BM27" s="174">
        <f t="shared" si="30"/>
        <v>0</v>
      </c>
      <c r="BO27" s="119"/>
    </row>
    <row r="28" spans="2:67" ht="15" thickBot="1">
      <c r="B28" s="3" t="s">
        <v>47</v>
      </c>
      <c r="C28" s="39">
        <v>0.91666666666666663</v>
      </c>
      <c r="D28" s="40">
        <v>0.95833333333333337</v>
      </c>
      <c r="E28" s="181">
        <v>0.30099999999999999</v>
      </c>
      <c r="F28" s="181">
        <v>0.32400000000000001</v>
      </c>
      <c r="G28" s="181">
        <v>0.35199999999999998</v>
      </c>
      <c r="H28" s="181">
        <v>0.44700000000000001</v>
      </c>
      <c r="I28" s="181">
        <v>0.39100000000000001</v>
      </c>
      <c r="J28" s="181">
        <v>0.30499999999999999</v>
      </c>
      <c r="K28" s="181">
        <v>0.32700000000000001</v>
      </c>
      <c r="L28" s="41">
        <f t="shared" ca="1" si="6"/>
        <v>738</v>
      </c>
      <c r="M28" s="42">
        <f t="shared" si="7"/>
        <v>0</v>
      </c>
      <c r="N28" s="43">
        <f t="shared" si="7"/>
        <v>3</v>
      </c>
      <c r="O28" s="43">
        <f t="shared" si="7"/>
        <v>8</v>
      </c>
      <c r="P28" s="43">
        <f t="shared" si="7"/>
        <v>8</v>
      </c>
      <c r="Q28" s="43">
        <f t="shared" si="7"/>
        <v>8</v>
      </c>
      <c r="R28" s="43">
        <f t="shared" si="7"/>
        <v>0</v>
      </c>
      <c r="S28" s="44">
        <f t="shared" si="7"/>
        <v>3</v>
      </c>
      <c r="T28" s="45">
        <f t="shared" ca="1" si="8"/>
        <v>123</v>
      </c>
      <c r="U28" s="46">
        <v>20230</v>
      </c>
      <c r="V28" s="47">
        <v>20230</v>
      </c>
      <c r="W28" s="47">
        <v>20230</v>
      </c>
      <c r="X28" s="47">
        <v>20230</v>
      </c>
      <c r="Y28" s="47">
        <v>20230</v>
      </c>
      <c r="Z28" s="47">
        <v>20230</v>
      </c>
      <c r="AA28" s="48">
        <v>20230</v>
      </c>
      <c r="AB28" s="49">
        <f t="shared" ca="1" si="9"/>
        <v>0</v>
      </c>
      <c r="AC28" s="50">
        <f t="shared" ca="1" si="9"/>
        <v>242760</v>
      </c>
      <c r="AD28" s="50">
        <f t="shared" ca="1" si="9"/>
        <v>647360</v>
      </c>
      <c r="AE28" s="50">
        <f t="shared" ca="1" si="9"/>
        <v>647360</v>
      </c>
      <c r="AF28" s="50">
        <f t="shared" ca="1" si="9"/>
        <v>647360</v>
      </c>
      <c r="AG28" s="50">
        <f t="shared" ca="1" si="9"/>
        <v>0</v>
      </c>
      <c r="AH28" s="51">
        <f t="shared" ca="1" si="9"/>
        <v>303450</v>
      </c>
      <c r="AI28" s="114">
        <f t="shared" ca="1" si="10"/>
        <v>2488290</v>
      </c>
      <c r="AJ28" s="49">
        <f t="shared" ca="1" si="11"/>
        <v>0</v>
      </c>
      <c r="AK28" s="50">
        <f t="shared" ca="1" si="11"/>
        <v>23.327999999999999</v>
      </c>
      <c r="AL28" s="50">
        <f t="shared" ca="1" si="11"/>
        <v>67.584000000000003</v>
      </c>
      <c r="AM28" s="50">
        <f t="shared" ca="1" si="11"/>
        <v>85.823999999999998</v>
      </c>
      <c r="AN28" s="50">
        <f t="shared" ca="1" si="11"/>
        <v>75.072000000000003</v>
      </c>
      <c r="AO28" s="50">
        <f t="shared" ca="1" si="11"/>
        <v>0</v>
      </c>
      <c r="AP28" s="51">
        <f t="shared" ca="1" si="11"/>
        <v>29.43</v>
      </c>
      <c r="AQ28" s="52">
        <f t="shared" ca="1" si="12"/>
        <v>281.238</v>
      </c>
      <c r="AR28" s="49" t="str">
        <f t="shared" ca="1" si="13"/>
        <v/>
      </c>
      <c r="AS28" s="50">
        <f t="shared" ca="1" si="13"/>
        <v>10406.378600823045</v>
      </c>
      <c r="AT28" s="50">
        <f t="shared" ca="1" si="13"/>
        <v>9578.5984848484841</v>
      </c>
      <c r="AU28" s="50">
        <f t="shared" ca="1" si="13"/>
        <v>7542.8784489187174</v>
      </c>
      <c r="AV28" s="50">
        <f t="shared" ca="1" si="13"/>
        <v>8623.188405797102</v>
      </c>
      <c r="AW28" s="50" t="str">
        <f t="shared" ca="1" si="13"/>
        <v/>
      </c>
      <c r="AX28" s="51">
        <f t="shared" ca="1" si="13"/>
        <v>10310.907237512742</v>
      </c>
      <c r="AY28" s="52">
        <f t="shared" ca="1" si="13"/>
        <v>8847.6308322488421</v>
      </c>
      <c r="AZ28" s="37">
        <f t="shared" si="16"/>
        <v>11201.550387596899</v>
      </c>
      <c r="BA28" s="37">
        <f t="shared" si="14"/>
        <v>10406.378600823044</v>
      </c>
      <c r="BB28" s="37">
        <f t="shared" si="14"/>
        <v>9578.5984848484841</v>
      </c>
      <c r="BC28" s="37">
        <f t="shared" si="14"/>
        <v>7542.8784489187165</v>
      </c>
      <c r="BD28" s="37">
        <f t="shared" si="14"/>
        <v>8623.1884057971001</v>
      </c>
      <c r="BE28" s="37">
        <f t="shared" si="14"/>
        <v>11054.644808743169</v>
      </c>
      <c r="BF28" s="133">
        <f t="shared" si="14"/>
        <v>10310.907237512742</v>
      </c>
      <c r="BG28" s="174">
        <f t="shared" si="24"/>
        <v>0</v>
      </c>
      <c r="BH28" s="174">
        <f t="shared" si="25"/>
        <v>3</v>
      </c>
      <c r="BI28" s="174">
        <f t="shared" si="26"/>
        <v>8</v>
      </c>
      <c r="BJ28" s="174">
        <f t="shared" si="27"/>
        <v>8</v>
      </c>
      <c r="BK28" s="174">
        <f t="shared" ref="BK28" si="31">IFERROR(VLOOKUP(BD28,$BU$2:$BV$12,2,TRUE),"")</f>
        <v>8</v>
      </c>
      <c r="BL28" s="174">
        <f t="shared" si="29"/>
        <v>0</v>
      </c>
      <c r="BM28" s="174">
        <f t="shared" si="30"/>
        <v>3</v>
      </c>
      <c r="BO28" s="119"/>
    </row>
    <row r="29" spans="2:67" ht="15" thickBot="1">
      <c r="B29" s="3" t="s">
        <v>49</v>
      </c>
      <c r="C29" s="54">
        <v>0.95833333333333337</v>
      </c>
      <c r="D29" s="55">
        <v>0</v>
      </c>
      <c r="E29" s="181">
        <v>9.7000000000000003E-2</v>
      </c>
      <c r="F29" s="181">
        <v>0.14199999999999999</v>
      </c>
      <c r="G29" s="181">
        <v>9.6000000000000002E-2</v>
      </c>
      <c r="H29" s="181">
        <v>0.16300000000000001</v>
      </c>
      <c r="I29" s="181">
        <v>0.13400000000000001</v>
      </c>
      <c r="J29" s="181">
        <v>0.14699999999999999</v>
      </c>
      <c r="K29" s="181">
        <v>0.32100000000000001</v>
      </c>
      <c r="L29" s="56">
        <f t="shared" ca="1" si="6"/>
        <v>0</v>
      </c>
      <c r="M29" s="57">
        <f t="shared" si="7"/>
        <v>0</v>
      </c>
      <c r="N29" s="58">
        <f t="shared" si="7"/>
        <v>0</v>
      </c>
      <c r="O29" s="58">
        <f t="shared" si="7"/>
        <v>0</v>
      </c>
      <c r="P29" s="58">
        <f t="shared" si="7"/>
        <v>0</v>
      </c>
      <c r="Q29" s="58">
        <f t="shared" si="7"/>
        <v>0</v>
      </c>
      <c r="R29" s="58">
        <f t="shared" si="7"/>
        <v>0</v>
      </c>
      <c r="S29" s="59">
        <f t="shared" si="7"/>
        <v>0</v>
      </c>
      <c r="T29" s="60">
        <f t="shared" ca="1" si="8"/>
        <v>0</v>
      </c>
      <c r="U29" s="61">
        <v>8500</v>
      </c>
      <c r="V29" s="62">
        <v>8500</v>
      </c>
      <c r="W29" s="62">
        <v>8500</v>
      </c>
      <c r="X29" s="62">
        <v>8500</v>
      </c>
      <c r="Y29" s="62">
        <v>8500</v>
      </c>
      <c r="Z29" s="62">
        <v>8500</v>
      </c>
      <c r="AA29" s="63">
        <v>8500</v>
      </c>
      <c r="AB29" s="64">
        <f t="shared" ca="1" si="9"/>
        <v>0</v>
      </c>
      <c r="AC29" s="65">
        <f t="shared" ca="1" si="9"/>
        <v>0</v>
      </c>
      <c r="AD29" s="65">
        <f t="shared" ca="1" si="9"/>
        <v>0</v>
      </c>
      <c r="AE29" s="65">
        <f t="shared" ca="1" si="9"/>
        <v>0</v>
      </c>
      <c r="AF29" s="65">
        <f t="shared" ca="1" si="9"/>
        <v>0</v>
      </c>
      <c r="AG29" s="65">
        <f t="shared" ca="1" si="9"/>
        <v>0</v>
      </c>
      <c r="AH29" s="66">
        <f t="shared" ca="1" si="9"/>
        <v>0</v>
      </c>
      <c r="AI29" s="115">
        <f t="shared" ca="1" si="10"/>
        <v>0</v>
      </c>
      <c r="AJ29" s="64">
        <f t="shared" ca="1" si="11"/>
        <v>0</v>
      </c>
      <c r="AK29" s="65">
        <f t="shared" ca="1" si="11"/>
        <v>0</v>
      </c>
      <c r="AL29" s="65">
        <f t="shared" ca="1" si="11"/>
        <v>0</v>
      </c>
      <c r="AM29" s="65">
        <f t="shared" ca="1" si="11"/>
        <v>0</v>
      </c>
      <c r="AN29" s="65">
        <f t="shared" ca="1" si="11"/>
        <v>0</v>
      </c>
      <c r="AO29" s="65">
        <f t="shared" ca="1" si="11"/>
        <v>0</v>
      </c>
      <c r="AP29" s="66">
        <f t="shared" ca="1" si="11"/>
        <v>0</v>
      </c>
      <c r="AQ29" s="67">
        <f t="shared" ca="1" si="12"/>
        <v>0</v>
      </c>
      <c r="AR29" s="64" t="str">
        <f t="shared" ca="1" si="13"/>
        <v/>
      </c>
      <c r="AS29" s="65" t="str">
        <f t="shared" ca="1" si="13"/>
        <v/>
      </c>
      <c r="AT29" s="65" t="str">
        <f t="shared" ca="1" si="13"/>
        <v/>
      </c>
      <c r="AU29" s="65" t="str">
        <f t="shared" ca="1" si="13"/>
        <v/>
      </c>
      <c r="AV29" s="65" t="str">
        <f t="shared" ca="1" si="13"/>
        <v/>
      </c>
      <c r="AW29" s="65" t="str">
        <f t="shared" ca="1" si="13"/>
        <v/>
      </c>
      <c r="AX29" s="66" t="str">
        <f t="shared" ca="1" si="13"/>
        <v/>
      </c>
      <c r="AY29" s="67" t="str">
        <f t="shared" ca="1" si="13"/>
        <v/>
      </c>
      <c r="AZ29" s="37">
        <f t="shared" si="16"/>
        <v>14604.810996563574</v>
      </c>
      <c r="BA29" s="37">
        <f t="shared" si="14"/>
        <v>9976.5258215962458</v>
      </c>
      <c r="BB29" s="37">
        <f t="shared" si="14"/>
        <v>14756.944444444445</v>
      </c>
      <c r="BC29" s="37">
        <f t="shared" si="14"/>
        <v>8691.2065439672806</v>
      </c>
      <c r="BD29" s="37">
        <f t="shared" si="14"/>
        <v>10572.139303482587</v>
      </c>
      <c r="BE29" s="37">
        <f t="shared" si="14"/>
        <v>9637.1882086167807</v>
      </c>
      <c r="BF29" s="133">
        <f t="shared" si="14"/>
        <v>4413.291796469367</v>
      </c>
      <c r="BG29" s="134">
        <f t="shared" si="17"/>
        <v>0</v>
      </c>
      <c r="BH29" s="134">
        <f t="shared" si="18"/>
        <v>0</v>
      </c>
      <c r="BI29" s="134">
        <f t="shared" si="19"/>
        <v>0</v>
      </c>
      <c r="BJ29" s="134">
        <f t="shared" si="20"/>
        <v>0</v>
      </c>
      <c r="BK29" s="134">
        <f t="shared" si="21"/>
        <v>0</v>
      </c>
      <c r="BL29" s="134">
        <f t="shared" si="22"/>
        <v>0</v>
      </c>
      <c r="BM29" s="134">
        <f t="shared" si="23"/>
        <v>0</v>
      </c>
      <c r="BO29" s="119"/>
    </row>
    <row r="30" spans="2:67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32">SUM(M6:M29)</f>
        <v>15</v>
      </c>
      <c r="N30" s="70">
        <f t="shared" si="32"/>
        <v>13</v>
      </c>
      <c r="O30" s="70">
        <f t="shared" si="32"/>
        <v>25</v>
      </c>
      <c r="P30" s="70">
        <f t="shared" si="32"/>
        <v>18</v>
      </c>
      <c r="Q30" s="70">
        <f t="shared" si="32"/>
        <v>40</v>
      </c>
      <c r="R30" s="70">
        <f t="shared" si="32"/>
        <v>18</v>
      </c>
      <c r="S30" s="70">
        <f t="shared" si="32"/>
        <v>24</v>
      </c>
      <c r="T30" s="71">
        <f t="shared" ca="1" si="32"/>
        <v>669</v>
      </c>
      <c r="U30" s="68"/>
      <c r="V30" s="68"/>
      <c r="W30" s="68"/>
      <c r="X30" s="68"/>
      <c r="Y30" s="68"/>
      <c r="Z30" s="68"/>
      <c r="AA30" s="68"/>
      <c r="AB30" s="70">
        <f t="shared" ref="AB30:AQ30" ca="1" si="33">SUM(AB6:AB29)</f>
        <v>501500</v>
      </c>
      <c r="AC30" s="70">
        <f t="shared" ca="1" si="33"/>
        <v>828240</v>
      </c>
      <c r="AD30" s="70">
        <f t="shared" ca="1" si="33"/>
        <v>973760</v>
      </c>
      <c r="AE30" s="70">
        <f t="shared" ca="1" si="33"/>
        <v>878560</v>
      </c>
      <c r="AF30" s="70">
        <f t="shared" ca="1" si="33"/>
        <v>1395360</v>
      </c>
      <c r="AG30" s="70">
        <f t="shared" ca="1" si="33"/>
        <v>629000</v>
      </c>
      <c r="AH30" s="70">
        <f t="shared" ca="1" si="33"/>
        <v>2229550</v>
      </c>
      <c r="AI30" s="71">
        <f t="shared" ca="1" si="33"/>
        <v>7435970</v>
      </c>
      <c r="AJ30" s="70">
        <f t="shared" ca="1" si="33"/>
        <v>187.53</v>
      </c>
      <c r="AK30" s="70">
        <f t="shared" ca="1" si="33"/>
        <v>117</v>
      </c>
      <c r="AL30" s="70">
        <f t="shared" ca="1" si="33"/>
        <v>202.05599999999998</v>
      </c>
      <c r="AM30" s="70">
        <f t="shared" ca="1" si="33"/>
        <v>175.392</v>
      </c>
      <c r="AN30" s="70">
        <f t="shared" ca="1" si="33"/>
        <v>418.44000000000005</v>
      </c>
      <c r="AO30" s="70">
        <f t="shared" ca="1" si="33"/>
        <v>273.36</v>
      </c>
      <c r="AP30" s="70">
        <f t="shared" ca="1" si="33"/>
        <v>333.96</v>
      </c>
      <c r="AQ30" s="71">
        <f t="shared" ca="1" si="33"/>
        <v>1707.7380000000001</v>
      </c>
      <c r="AR30" s="70">
        <f t="shared" ref="AR30:AY30" ca="1" si="34">AB30/AJ30</f>
        <v>2674.2387884605128</v>
      </c>
      <c r="AS30" s="70">
        <f t="shared" ca="1" si="34"/>
        <v>7078.9743589743593</v>
      </c>
      <c r="AT30" s="70">
        <f t="shared" ca="1" si="34"/>
        <v>4819.258027477531</v>
      </c>
      <c r="AU30" s="70">
        <f t="shared" ca="1" si="34"/>
        <v>5009.1224229155268</v>
      </c>
      <c r="AV30" s="70">
        <f t="shared" ca="1" si="34"/>
        <v>3334.671637510754</v>
      </c>
      <c r="AW30" s="70">
        <f t="shared" ca="1" si="34"/>
        <v>2300.9950248756218</v>
      </c>
      <c r="AX30" s="70">
        <f t="shared" ca="1" si="34"/>
        <v>6676.0989340040724</v>
      </c>
      <c r="AY30" s="72">
        <f t="shared" ca="1" si="34"/>
        <v>4354.2803404269271</v>
      </c>
      <c r="AZ30" s="73"/>
      <c r="BA30" s="73"/>
      <c r="BB30" s="73"/>
      <c r="BC30" s="73"/>
      <c r="BD30" s="73"/>
      <c r="BE30" s="73"/>
      <c r="BF30" s="73"/>
    </row>
    <row r="31" spans="2:67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7" ht="15" thickBot="1">
      <c r="B32" s="76" t="s">
        <v>26</v>
      </c>
      <c r="C32" s="99">
        <v>6000000</v>
      </c>
      <c r="D32" s="78"/>
      <c r="E32" s="68"/>
      <c r="F32" s="68"/>
      <c r="G32" s="68"/>
      <c r="H32" s="69"/>
      <c r="I32" s="69"/>
      <c r="J32" s="69"/>
      <c r="O32" s="77"/>
      <c r="P32" s="77"/>
      <c r="Q32" s="77"/>
      <c r="R32" s="77"/>
      <c r="S32" s="77"/>
      <c r="T32" s="77"/>
      <c r="U32" s="74"/>
      <c r="V32" s="126"/>
      <c r="W32" s="68"/>
      <c r="X32" s="68"/>
      <c r="Y32" s="274"/>
      <c r="Z32" s="274"/>
      <c r="AA32" s="274"/>
      <c r="AB32" s="274"/>
      <c r="AC32" s="274"/>
      <c r="AD32" s="274"/>
      <c r="AE32" s="274"/>
      <c r="AF32" s="274"/>
      <c r="AG32" s="274"/>
      <c r="AH32" s="68"/>
      <c r="AI32" s="126"/>
      <c r="AJ32" s="68"/>
      <c r="AK32" s="68"/>
      <c r="AL32" s="68"/>
      <c r="AM32" s="68"/>
      <c r="AN32" s="68"/>
      <c r="AO32" s="68"/>
      <c r="AP32" s="68"/>
      <c r="AQ32" s="80">
        <f ca="1">SUM(AQ26:AQ28)</f>
        <v>474.22199999999998</v>
      </c>
      <c r="AR32" s="68"/>
      <c r="AS32" s="68"/>
      <c r="AT32" s="68"/>
      <c r="AU32" s="68"/>
      <c r="AV32" s="68"/>
      <c r="AW32" s="68"/>
      <c r="AX32" s="68"/>
      <c r="AY32" s="81">
        <f ca="1">AI30</f>
        <v>7435970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  <c r="BH32" s="1"/>
    </row>
    <row r="33" spans="1:58" ht="15" thickBot="1">
      <c r="B33" s="5" t="s">
        <v>31</v>
      </c>
      <c r="C33" s="78">
        <f ca="1">AI30/AQ30</f>
        <v>4354.2803404269271</v>
      </c>
      <c r="D33" s="82"/>
      <c r="E33" s="68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109"/>
      <c r="AJ33" s="68"/>
      <c r="AK33" s="68"/>
      <c r="AL33" s="68"/>
      <c r="AM33" s="68"/>
      <c r="AN33" s="68"/>
      <c r="AO33" s="68"/>
      <c r="AP33" s="68"/>
      <c r="AQ33" s="83">
        <f ca="1">AQ32/AQ30</f>
        <v>0.27769013748010524</v>
      </c>
      <c r="AR33" s="68"/>
      <c r="AS33" s="68"/>
      <c r="AT33" s="68"/>
      <c r="AU33" s="68"/>
      <c r="AV33" s="68"/>
      <c r="AW33" s="68"/>
      <c r="AX33" s="68"/>
      <c r="AY33" s="84">
        <f ca="1">AY32-C32</f>
        <v>1435970</v>
      </c>
      <c r="AZ33" s="73">
        <f ca="1">AQ30*70%</f>
        <v>1195.4166</v>
      </c>
      <c r="BA33" s="73">
        <v>2515.0176000000001</v>
      </c>
      <c r="BB33" s="73">
        <f ca="1">AZ33+BA33</f>
        <v>3710.4342000000001</v>
      </c>
      <c r="BC33" s="73">
        <f ca="1">AY32</f>
        <v>7435970</v>
      </c>
      <c r="BD33" s="73">
        <f ca="1">BC33/BB33</f>
        <v>2004.0700357925764</v>
      </c>
      <c r="BE33" s="73"/>
      <c r="BF33" s="73"/>
    </row>
    <row r="34" spans="1:58" ht="15" thickBot="1">
      <c r="B34" s="5" t="s">
        <v>32</v>
      </c>
      <c r="C34" s="85">
        <f ca="1">C33*3</f>
        <v>13062.841021280781</v>
      </c>
      <c r="D34" s="86"/>
      <c r="E34" s="68"/>
      <c r="F34" s="68"/>
      <c r="G34" s="68"/>
      <c r="H34" s="68"/>
      <c r="I34" s="68"/>
      <c r="J34" s="68"/>
      <c r="K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80"/>
      <c r="AR34" s="68"/>
      <c r="AS34" s="68"/>
      <c r="AT34" s="68"/>
      <c r="AU34" s="68"/>
      <c r="AV34" s="68"/>
      <c r="AW34" s="68"/>
      <c r="AX34" s="68"/>
      <c r="AY34" s="87"/>
      <c r="AZ34" s="139"/>
      <c r="BA34" s="73"/>
      <c r="BB34" s="73"/>
      <c r="BC34" s="73"/>
      <c r="BD34" s="73"/>
      <c r="BE34" s="73"/>
      <c r="BF34" s="73"/>
    </row>
    <row r="35" spans="1:58" ht="15" thickBot="1">
      <c r="B35" s="90"/>
      <c r="C35" s="91"/>
      <c r="D35" s="92"/>
      <c r="E35" s="89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8">
      <c r="AZ36" s="73"/>
      <c r="BA36" s="73"/>
      <c r="BB36" s="73"/>
      <c r="BC36" s="73"/>
      <c r="BD36" s="73"/>
    </row>
    <row r="38" spans="1:58">
      <c r="AQ38" s="69"/>
      <c r="AR38" s="69"/>
      <c r="AS38" s="69"/>
      <c r="AT38" s="69"/>
      <c r="AU38" s="69"/>
      <c r="AV38" s="69"/>
      <c r="AW38" s="69"/>
      <c r="AX38" s="69"/>
      <c r="AY38" s="9"/>
      <c r="AZ38" s="9"/>
      <c r="BA38" s="9"/>
      <c r="BB38" s="9"/>
      <c r="BC38" s="9"/>
      <c r="BD38" s="9"/>
      <c r="BE38" s="69"/>
      <c r="BF38" s="69"/>
    </row>
    <row r="39" spans="1:58">
      <c r="AQ39" s="69"/>
      <c r="AR39" s="69"/>
      <c r="AS39" s="69"/>
      <c r="AT39" s="69"/>
      <c r="AU39" s="69"/>
      <c r="AV39" s="69"/>
      <c r="AW39" s="69"/>
      <c r="AX39" s="69"/>
      <c r="AY39" s="9"/>
      <c r="AZ39" s="164"/>
      <c r="BA39" s="164"/>
      <c r="BB39" s="164"/>
      <c r="BC39" s="164"/>
      <c r="BD39" s="164"/>
      <c r="BE39" s="69"/>
      <c r="BF39" s="69"/>
    </row>
    <row r="40" spans="1:58">
      <c r="AQ40" s="69"/>
      <c r="AR40" s="69"/>
      <c r="AS40" s="69"/>
      <c r="AT40" s="69"/>
      <c r="AU40" s="69"/>
      <c r="AV40" s="69"/>
      <c r="AW40" s="69"/>
      <c r="AX40" s="69"/>
      <c r="AY40" s="9"/>
      <c r="AZ40" s="164"/>
      <c r="BA40" s="164"/>
      <c r="BB40" s="164"/>
      <c r="BC40" s="164"/>
      <c r="BD40" s="164"/>
      <c r="BE40" s="69"/>
      <c r="BF40" s="69"/>
    </row>
    <row r="41" spans="1:58">
      <c r="AQ41" s="69"/>
      <c r="AR41" s="69"/>
      <c r="AS41" s="69"/>
      <c r="AT41" s="69"/>
      <c r="AU41" s="69"/>
      <c r="AV41" s="69"/>
      <c r="AW41" s="69"/>
      <c r="AX41" s="69"/>
      <c r="AY41" s="9"/>
      <c r="AZ41" s="164"/>
      <c r="BA41" s="164"/>
      <c r="BB41" s="164"/>
      <c r="BC41" s="164"/>
      <c r="BD41" s="164"/>
      <c r="BE41" s="69"/>
      <c r="BF41" s="69"/>
    </row>
    <row r="42" spans="1:58">
      <c r="B42" t="s">
        <v>54</v>
      </c>
      <c r="C42" t="s">
        <v>55</v>
      </c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</row>
    <row r="43" spans="1:58">
      <c r="A43" s="3" t="s">
        <v>46</v>
      </c>
      <c r="B43" s="135">
        <f ca="1">SUMIFS($AI$6:$AI$29,$B$6:$B$29,A43)/$B$51</f>
        <v>1.2802633684643698E-2</v>
      </c>
      <c r="C43" s="135">
        <f ca="1">SUMIFS($AQ$6:$AQ$29,$B$6:$B$29,A43)/$C$51</f>
        <v>1.8986519009356235E-2</v>
      </c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</row>
    <row r="44" spans="1:58">
      <c r="A44" s="3" t="s">
        <v>50</v>
      </c>
      <c r="B44" s="135">
        <f t="shared" ref="B44:B49" ca="1" si="35">SUMIFS($AI$6:$AI$29,$B$6:$B$29,A44)/$B$51</f>
        <v>1.1430922932717587E-2</v>
      </c>
      <c r="C44" s="135">
        <f t="shared" ref="C44:C49" ca="1" si="36">SUMIFS($AQ$6:$AQ$29,$B$6:$B$29,A44)/$C$51</f>
        <v>1.6583340067387386E-2</v>
      </c>
    </row>
    <row r="45" spans="1:58">
      <c r="A45" s="3" t="s">
        <v>51</v>
      </c>
      <c r="B45" s="135">
        <f t="shared" ca="1" si="35"/>
        <v>1.9203950526965548E-2</v>
      </c>
      <c r="C45" s="135">
        <f t="shared" ca="1" si="36"/>
        <v>2.9807851087227662E-2</v>
      </c>
    </row>
    <row r="46" spans="1:58">
      <c r="A46" s="3" t="s">
        <v>52</v>
      </c>
      <c r="B46" s="135">
        <f t="shared" ca="1" si="35"/>
        <v>0.18792437301387713</v>
      </c>
      <c r="C46" s="135">
        <f t="shared" ca="1" si="36"/>
        <v>0.36741935823879307</v>
      </c>
    </row>
    <row r="47" spans="1:58">
      <c r="A47" s="3" t="s">
        <v>48</v>
      </c>
      <c r="B47" s="135">
        <f t="shared" ca="1" si="35"/>
        <v>0.17603621316385085</v>
      </c>
      <c r="C47" s="135">
        <f t="shared" ca="1" si="36"/>
        <v>0.28951279411713038</v>
      </c>
    </row>
    <row r="48" spans="1:58">
      <c r="A48" s="171" t="s">
        <v>47</v>
      </c>
      <c r="B48" s="135">
        <f t="shared" ca="1" si="35"/>
        <v>0.59260190667794521</v>
      </c>
      <c r="C48" s="135">
        <f t="shared" ca="1" si="36"/>
        <v>0.27769013748010524</v>
      </c>
    </row>
    <row r="49" spans="1:3">
      <c r="A49" s="3" t="s">
        <v>49</v>
      </c>
      <c r="B49" s="135">
        <f t="shared" ca="1" si="35"/>
        <v>0</v>
      </c>
      <c r="C49" s="135">
        <f t="shared" ca="1" si="36"/>
        <v>0</v>
      </c>
    </row>
    <row r="51" spans="1:3">
      <c r="B51" s="1">
        <f ca="1">AI30</f>
        <v>7435970</v>
      </c>
      <c r="C51" s="1">
        <f ca="1">AQ30</f>
        <v>1707.7380000000001</v>
      </c>
    </row>
  </sheetData>
  <mergeCells count="17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  <mergeCell ref="Y32:AG32"/>
  </mergeCells>
  <conditionalFormatting sqref="E6:K29">
    <cfRule type="colorScale" priority="8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35" priority="3" operator="containsText" text="Paid">
      <formula>NOT(ISERROR(SEARCH("Paid",B6)))</formula>
    </cfRule>
    <cfRule type="containsText" dxfId="34" priority="4" operator="containsText" text="FOC">
      <formula>NOT(ISERROR(SEARCH("FOC",B6)))</formula>
    </cfRule>
  </conditionalFormatting>
  <conditionalFormatting sqref="A43:A49">
    <cfRule type="containsText" dxfId="33" priority="1" operator="containsText" text="Paid">
      <formula>NOT(ISERROR(SEARCH("Paid",A43)))</formula>
    </cfRule>
    <cfRule type="containsText" dxfId="32" priority="2" operator="containsText" text="FOC">
      <formula>NOT(ISERROR(SEARCH("FOC",A43)))</formula>
    </cfRule>
  </conditionalFormatting>
  <dataValidations disablePrompts="1"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Z44"/>
  <sheetViews>
    <sheetView topLeftCell="E1" zoomScale="50" zoomScaleNormal="50" workbookViewId="0">
      <selection activeCell="AY21" sqref="AY21"/>
    </sheetView>
  </sheetViews>
  <sheetFormatPr defaultRowHeight="14.5"/>
  <cols>
    <col min="1" max="1" width="12.26953125" bestFit="1" customWidth="1"/>
    <col min="3" max="3" width="15.54296875" bestFit="1" customWidth="1"/>
    <col min="4" max="4" width="13.36328125" bestFit="1" customWidth="1"/>
    <col min="12" max="12" width="17.7265625" bestFit="1" customWidth="1"/>
    <col min="13" max="13" width="15.453125" hidden="1" customWidth="1"/>
    <col min="14" max="14" width="9.453125" hidden="1" customWidth="1"/>
    <col min="15" max="19" width="0" hidden="1" customWidth="1"/>
    <col min="21" max="21" width="10.54296875" hidden="1" customWidth="1"/>
    <col min="22" max="25" width="10.1796875" hidden="1" customWidth="1"/>
    <col min="26" max="27" width="10.54296875" hidden="1" customWidth="1"/>
    <col min="28" max="29" width="0" hidden="1" customWidth="1"/>
    <col min="30" max="30" width="10.1796875" hidden="1" customWidth="1"/>
    <col min="31" max="34" width="0" hidden="1" customWidth="1"/>
    <col min="35" max="35" width="18.7265625" bestFit="1" customWidth="1"/>
    <col min="36" max="42" width="0" hidden="1" customWidth="1"/>
    <col min="43" max="43" width="16.453125" bestFit="1" customWidth="1"/>
    <col min="44" max="50" width="0" hidden="1" customWidth="1"/>
    <col min="51" max="51" width="16.1796875" bestFit="1" customWidth="1"/>
    <col min="52" max="52" width="12.7265625" bestFit="1" customWidth="1"/>
    <col min="53" max="53" width="13" bestFit="1" customWidth="1"/>
    <col min="54" max="54" width="13.453125" bestFit="1" customWidth="1"/>
    <col min="55" max="55" width="11" bestFit="1" customWidth="1"/>
    <col min="56" max="57" width="10.54296875" bestFit="1" customWidth="1"/>
  </cols>
  <sheetData>
    <row r="1" spans="1:78">
      <c r="A1" s="275">
        <v>43525</v>
      </c>
      <c r="B1" s="276" t="s">
        <v>56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  <c r="BD1" s="277"/>
      <c r="BE1" s="277"/>
      <c r="BF1" s="277"/>
      <c r="BG1" s="277"/>
      <c r="BH1" s="277"/>
      <c r="BI1" s="277"/>
      <c r="BJ1" s="277"/>
      <c r="BK1" s="277"/>
      <c r="BL1" s="277"/>
      <c r="BM1" s="277"/>
    </row>
    <row r="2" spans="1:78" ht="15" thickBot="1">
      <c r="A2" s="275"/>
      <c r="B2" s="276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277"/>
      <c r="BG2" s="277"/>
      <c r="BH2" s="277"/>
      <c r="BI2" s="277"/>
      <c r="BJ2" s="277"/>
      <c r="BK2" s="277"/>
      <c r="BL2" s="277"/>
      <c r="BM2" s="277"/>
      <c r="BO2" s="1">
        <v>1</v>
      </c>
      <c r="BP2">
        <v>8</v>
      </c>
      <c r="BR2" s="1">
        <v>1</v>
      </c>
      <c r="BS2">
        <v>8</v>
      </c>
    </row>
    <row r="3" spans="1:78" ht="15" thickBot="1">
      <c r="A3" s="2">
        <f>DAY(DATE(YEAR(A1),MONTH(A1)+1,1)-1)</f>
        <v>31</v>
      </c>
      <c r="B3" s="3"/>
      <c r="C3" s="278" t="s">
        <v>0</v>
      </c>
      <c r="D3" s="279"/>
      <c r="E3" s="280" t="s">
        <v>1</v>
      </c>
      <c r="F3" s="281"/>
      <c r="G3" s="281"/>
      <c r="H3" s="281"/>
      <c r="I3" s="281"/>
      <c r="J3" s="281"/>
      <c r="K3" s="282"/>
      <c r="L3" s="4" t="s">
        <v>2</v>
      </c>
      <c r="M3" s="283" t="s">
        <v>3</v>
      </c>
      <c r="N3" s="284"/>
      <c r="O3" s="284"/>
      <c r="P3" s="284"/>
      <c r="Q3" s="284"/>
      <c r="R3" s="284"/>
      <c r="S3" s="284"/>
      <c r="T3" s="285" t="s">
        <v>4</v>
      </c>
      <c r="U3" s="288" t="s">
        <v>5</v>
      </c>
      <c r="V3" s="288"/>
      <c r="W3" s="288"/>
      <c r="X3" s="288"/>
      <c r="Y3" s="288"/>
      <c r="Z3" s="288"/>
      <c r="AA3" s="289"/>
      <c r="AB3" s="262" t="s">
        <v>6</v>
      </c>
      <c r="AC3" s="263"/>
      <c r="AD3" s="263"/>
      <c r="AE3" s="263"/>
      <c r="AF3" s="263"/>
      <c r="AG3" s="263"/>
      <c r="AH3" s="263"/>
      <c r="AI3" s="290" t="s">
        <v>7</v>
      </c>
      <c r="AJ3" s="263" t="s">
        <v>8</v>
      </c>
      <c r="AK3" s="263"/>
      <c r="AL3" s="263"/>
      <c r="AM3" s="263"/>
      <c r="AN3" s="263"/>
      <c r="AO3" s="263"/>
      <c r="AP3" s="263"/>
      <c r="AQ3" s="260" t="s">
        <v>9</v>
      </c>
      <c r="AR3" s="263" t="s">
        <v>10</v>
      </c>
      <c r="AS3" s="263"/>
      <c r="AT3" s="263"/>
      <c r="AU3" s="263"/>
      <c r="AV3" s="263"/>
      <c r="AW3" s="263"/>
      <c r="AX3" s="263"/>
      <c r="AY3" s="260" t="s">
        <v>11</v>
      </c>
      <c r="AZ3" s="262" t="s">
        <v>12</v>
      </c>
      <c r="BA3" s="263"/>
      <c r="BB3" s="263"/>
      <c r="BC3" s="263"/>
      <c r="BD3" s="263"/>
      <c r="BE3" s="263"/>
      <c r="BF3" s="264"/>
      <c r="BG3" s="265" t="s">
        <v>13</v>
      </c>
      <c r="BH3" s="266"/>
      <c r="BI3" s="266"/>
      <c r="BJ3" s="266"/>
      <c r="BK3" s="266"/>
      <c r="BL3" s="266"/>
      <c r="BM3" s="267"/>
      <c r="BO3">
        <v>1500</v>
      </c>
      <c r="BP3">
        <v>6</v>
      </c>
      <c r="BR3">
        <v>1500</v>
      </c>
      <c r="BS3">
        <v>8</v>
      </c>
    </row>
    <row r="4" spans="1:78" ht="15" thickBot="1">
      <c r="B4" s="3"/>
      <c r="C4" s="178"/>
      <c r="D4" s="179"/>
      <c r="E4" s="178"/>
      <c r="F4" s="179"/>
      <c r="G4" s="179"/>
      <c r="H4" s="179"/>
      <c r="I4" s="179"/>
      <c r="J4" s="179"/>
      <c r="K4" s="180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86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91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61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61"/>
      <c r="AZ4" s="271" t="s">
        <v>14</v>
      </c>
      <c r="BA4" s="272"/>
      <c r="BB4" s="272"/>
      <c r="BC4" s="272"/>
      <c r="BD4" s="272"/>
      <c r="BE4" s="272"/>
      <c r="BF4" s="273"/>
      <c r="BG4" s="268"/>
      <c r="BH4" s="269"/>
      <c r="BI4" s="269"/>
      <c r="BJ4" s="269"/>
      <c r="BK4" s="269"/>
      <c r="BL4" s="269"/>
      <c r="BM4" s="270"/>
      <c r="BO4">
        <f>BO3+1000</f>
        <v>2500</v>
      </c>
      <c r="BP4">
        <v>0</v>
      </c>
      <c r="BR4">
        <f>BR3+1000</f>
        <v>2500</v>
      </c>
      <c r="BS4">
        <v>0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87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92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61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61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 t="shared" ref="BO5:BO10" si="4">BO4+1000</f>
        <v>3500</v>
      </c>
      <c r="BP5">
        <v>0</v>
      </c>
      <c r="BR5">
        <f t="shared" ref="BR5:BR10" si="5">BR4+1000</f>
        <v>3500</v>
      </c>
      <c r="BS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1">
        <v>2.5999999999999999E-2</v>
      </c>
      <c r="F6" s="181">
        <v>5.5E-2</v>
      </c>
      <c r="G6" s="181">
        <v>0.09</v>
      </c>
      <c r="H6" s="181">
        <v>0.311</v>
      </c>
      <c r="I6" s="181">
        <v>0.218</v>
      </c>
      <c r="J6" s="181">
        <v>1.2E-2</v>
      </c>
      <c r="K6" s="181">
        <v>0.215</v>
      </c>
      <c r="L6" s="24">
        <f t="shared" ref="L6:L29" ca="1" si="6">T6*6</f>
        <v>516</v>
      </c>
      <c r="M6" s="25">
        <f t="shared" ref="M6:M29" si="7">BG6</f>
        <v>0</v>
      </c>
      <c r="N6" s="26">
        <f t="shared" ref="N6:N29" si="8">BH6</f>
        <v>0</v>
      </c>
      <c r="O6" s="26">
        <f t="shared" ref="O6:O29" si="9">BI6</f>
        <v>0</v>
      </c>
      <c r="P6" s="26">
        <f t="shared" ref="P6:P29" si="10">BJ6</f>
        <v>8</v>
      </c>
      <c r="Q6" s="26">
        <f t="shared" ref="Q6:Q29" si="11">BK6</f>
        <v>6</v>
      </c>
      <c r="R6" s="26">
        <f t="shared" ref="R6:R29" si="12">BL6</f>
        <v>0</v>
      </c>
      <c r="S6" s="27">
        <f t="shared" ref="S6:S29" si="13">BM6</f>
        <v>6</v>
      </c>
      <c r="T6" s="28">
        <f t="shared" ref="T6:T29" ca="1" si="14">IFERROR(M6*M$4+N6*N$4+O6*O$4+P6*P$4+Q6*Q$4+R6*R$4+S6*S$4,"0")</f>
        <v>86</v>
      </c>
      <c r="U6" s="29">
        <v>2550</v>
      </c>
      <c r="V6" s="29">
        <v>2550</v>
      </c>
      <c r="W6" s="29">
        <v>2550</v>
      </c>
      <c r="X6" s="29">
        <v>2550</v>
      </c>
      <c r="Y6" s="29">
        <v>2550</v>
      </c>
      <c r="Z6" s="29">
        <v>2550</v>
      </c>
      <c r="AA6" s="29">
        <v>2550</v>
      </c>
      <c r="AB6" s="32">
        <f t="shared" ref="AB6:AB29" ca="1" si="15">M6*U6*AB$4</f>
        <v>0</v>
      </c>
      <c r="AC6" s="33">
        <f t="shared" ref="AC6:AC29" ca="1" si="16">N6*V6*AC$4</f>
        <v>0</v>
      </c>
      <c r="AD6" s="33">
        <f t="shared" ref="AD6:AD29" ca="1" si="17">O6*W6*AD$4</f>
        <v>0</v>
      </c>
      <c r="AE6" s="33">
        <f t="shared" ref="AE6:AE29" ca="1" si="18">P6*X6*AE$4</f>
        <v>81600</v>
      </c>
      <c r="AF6" s="33">
        <f t="shared" ref="AF6:AF29" ca="1" si="19">Q6*Y6*AF$4</f>
        <v>61200</v>
      </c>
      <c r="AG6" s="33">
        <f t="shared" ref="AG6:AG29" ca="1" si="20">R6*Z6*AG$4</f>
        <v>0</v>
      </c>
      <c r="AH6" s="34">
        <f t="shared" ref="AH6:AH29" ca="1" si="21">S6*AA6*AH$4</f>
        <v>76500</v>
      </c>
      <c r="AI6" s="35">
        <f t="shared" ref="AI6:AI29" ca="1" si="22">IFERROR(SUM(AB6:AH6),"")</f>
        <v>219300</v>
      </c>
      <c r="AJ6" s="32">
        <f t="shared" ref="AJ6:AJ29" ca="1" si="23">M6*AJ$4*60/$L$4*E6</f>
        <v>0</v>
      </c>
      <c r="AK6" s="33">
        <f t="shared" ref="AK6:AK29" ca="1" si="24">N6*AK$4*60/$L$4*F6</f>
        <v>0</v>
      </c>
      <c r="AL6" s="33">
        <f t="shared" ref="AL6:AL29" ca="1" si="25">O6*AL$4*60/$L$4*G6</f>
        <v>0</v>
      </c>
      <c r="AM6" s="33">
        <f t="shared" ref="AM6:AM29" ca="1" si="26">P6*AM$4*60/$L$4*H6</f>
        <v>59.712000000000003</v>
      </c>
      <c r="AN6" s="33">
        <f t="shared" ref="AN6:AN29" ca="1" si="27">Q6*AN$4*60/$L$4*I6</f>
        <v>31.391999999999999</v>
      </c>
      <c r="AO6" s="33">
        <f t="shared" ref="AO6:AO29" ca="1" si="28">R6*AO$4*60/$L$4*J6</f>
        <v>0</v>
      </c>
      <c r="AP6" s="34">
        <f t="shared" ref="AP6:AP29" ca="1" si="29">S6*AP$4*60/$L$4*K6</f>
        <v>38.700000000000003</v>
      </c>
      <c r="AQ6" s="36">
        <f t="shared" ref="AQ6:AQ29" ca="1" si="30">IFERROR(SUM(AJ6:AP6),"")</f>
        <v>129.804</v>
      </c>
      <c r="AR6" s="32" t="str">
        <f t="shared" ref="AR6:AR29" ca="1" si="31">IFERROR(AB6/AJ6,"")</f>
        <v/>
      </c>
      <c r="AS6" s="33" t="str">
        <f t="shared" ref="AS6:AS29" ca="1" si="32">IFERROR(AC6/AK6,"")</f>
        <v/>
      </c>
      <c r="AT6" s="33" t="str">
        <f t="shared" ref="AT6:AT29" ca="1" si="33">IFERROR(AD6/AL6,"")</f>
        <v/>
      </c>
      <c r="AU6" s="33">
        <f t="shared" ref="AU6:AU29" ca="1" si="34">IFERROR(AE6/AM6,"")</f>
        <v>1366.5594855305465</v>
      </c>
      <c r="AV6" s="33">
        <f t="shared" ref="AV6:AV29" ca="1" si="35">IFERROR(AF6/AN6,"")</f>
        <v>1949.5412844036698</v>
      </c>
      <c r="AW6" s="33" t="str">
        <f t="shared" ref="AW6:AW29" ca="1" si="36">IFERROR(AG6/AO6,"")</f>
        <v/>
      </c>
      <c r="AX6" s="34">
        <f t="shared" ref="AX6:AX29" ca="1" si="37">IFERROR(AH6/AP6,"")</f>
        <v>1976.7441860465115</v>
      </c>
      <c r="AY6" s="36">
        <f t="shared" ref="AY6:AY29" ca="1" si="38">IFERROR(AI6/AQ6,"")</f>
        <v>1689.470278265693</v>
      </c>
      <c r="AZ6" s="37">
        <f t="shared" ref="AZ6:AZ29" si="39">IFERROR(U6/6/E6,"0")</f>
        <v>16346.153846153848</v>
      </c>
      <c r="BA6" s="37">
        <f t="shared" ref="BA6:BA29" si="40">IFERROR(V6/6/F6,"0")</f>
        <v>7727.272727272727</v>
      </c>
      <c r="BB6" s="37">
        <f t="shared" ref="BB6:BB29" si="41">IFERROR(W6/6/G6,"0")</f>
        <v>4722.2222222222226</v>
      </c>
      <c r="BC6" s="37">
        <f t="shared" ref="BC6:BC29" si="42">IFERROR(X6/6/H6,"0")</f>
        <v>1366.5594855305467</v>
      </c>
      <c r="BD6" s="37">
        <f t="shared" ref="BD6:BD29" si="43">IFERROR(Y6/6/I6,"0")</f>
        <v>1949.5412844036698</v>
      </c>
      <c r="BE6" s="37">
        <f t="shared" ref="BE6:BE29" si="44">IFERROR(Z6/6/J6,"0")</f>
        <v>35416.666666666664</v>
      </c>
      <c r="BF6" s="37">
        <f t="shared" ref="BF6:BF29" si="45">IFERROR(AA6/6/K6,"0")</f>
        <v>1976.7441860465117</v>
      </c>
      <c r="BG6" s="38">
        <f t="shared" ref="BG6" si="46">VLOOKUP(AZ6,$BO$2:$BP$10,2,TRUE)</f>
        <v>0</v>
      </c>
      <c r="BH6" s="38">
        <f t="shared" ref="BH6" si="47">VLOOKUP(BA6,$BO$2:$BP$10,2,TRUE)</f>
        <v>0</v>
      </c>
      <c r="BI6" s="38">
        <f t="shared" ref="BI6" si="48">VLOOKUP(BB6,$BO$2:$BP$10,2,TRUE)</f>
        <v>0</v>
      </c>
      <c r="BJ6" s="38">
        <f t="shared" ref="BJ6" si="49">VLOOKUP(BC6,$BO$2:$BP$10,2,TRUE)</f>
        <v>8</v>
      </c>
      <c r="BK6" s="38">
        <f t="shared" ref="BK6" si="50">VLOOKUP(BD6,$BO$2:$BP$10,2,TRUE)</f>
        <v>6</v>
      </c>
      <c r="BL6" s="38">
        <f t="shared" ref="BL6" si="51">VLOOKUP(BE6,$BO$2:$BP$10,2,TRUE)</f>
        <v>0</v>
      </c>
      <c r="BM6" s="38">
        <f t="shared" ref="BM6" si="52">VLOOKUP(BF6,$BO$2:$BP$10,2,TRUE)</f>
        <v>6</v>
      </c>
      <c r="BO6">
        <f t="shared" si="4"/>
        <v>4500</v>
      </c>
      <c r="BP6">
        <v>0</v>
      </c>
      <c r="BR6">
        <f t="shared" si="5"/>
        <v>4500</v>
      </c>
      <c r="BS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2.1999999999999999E-2</v>
      </c>
      <c r="F7" s="181">
        <v>6.7000000000000004E-2</v>
      </c>
      <c r="G7" s="181">
        <v>0.245</v>
      </c>
      <c r="H7" s="181">
        <v>0.19900000000000001</v>
      </c>
      <c r="I7" s="181">
        <v>0.2</v>
      </c>
      <c r="J7" s="181">
        <v>5.8000000000000003E-2</v>
      </c>
      <c r="K7" s="181">
        <v>3.4000000000000002E-2</v>
      </c>
      <c r="L7" s="41">
        <f t="shared" ca="1" si="6"/>
        <v>0</v>
      </c>
      <c r="M7" s="42">
        <f t="shared" si="7"/>
        <v>0</v>
      </c>
      <c r="N7" s="43">
        <f t="shared" si="8"/>
        <v>0</v>
      </c>
      <c r="O7" s="43">
        <f t="shared" si="9"/>
        <v>0</v>
      </c>
      <c r="P7" s="43">
        <f t="shared" si="10"/>
        <v>0</v>
      </c>
      <c r="Q7" s="43">
        <f t="shared" si="11"/>
        <v>0</v>
      </c>
      <c r="R7" s="43">
        <f t="shared" si="12"/>
        <v>0</v>
      </c>
      <c r="S7" s="44">
        <f t="shared" si="13"/>
        <v>0</v>
      </c>
      <c r="T7" s="45">
        <f t="shared" ca="1" si="14"/>
        <v>0</v>
      </c>
      <c r="U7" s="29">
        <v>2550</v>
      </c>
      <c r="V7" s="29">
        <v>2550</v>
      </c>
      <c r="W7" s="29">
        <v>2550</v>
      </c>
      <c r="X7" s="29">
        <v>2550</v>
      </c>
      <c r="Y7" s="29">
        <v>2550</v>
      </c>
      <c r="Z7" s="29">
        <v>2550</v>
      </c>
      <c r="AA7" s="29">
        <v>2550</v>
      </c>
      <c r="AB7" s="49">
        <f t="shared" ca="1" si="15"/>
        <v>0</v>
      </c>
      <c r="AC7" s="50">
        <f t="shared" ca="1" si="16"/>
        <v>0</v>
      </c>
      <c r="AD7" s="50">
        <f t="shared" ca="1" si="17"/>
        <v>0</v>
      </c>
      <c r="AE7" s="50">
        <f t="shared" ca="1" si="18"/>
        <v>0</v>
      </c>
      <c r="AF7" s="50">
        <f t="shared" ca="1" si="19"/>
        <v>0</v>
      </c>
      <c r="AG7" s="50">
        <f t="shared" ca="1" si="20"/>
        <v>0</v>
      </c>
      <c r="AH7" s="51">
        <f t="shared" ca="1" si="21"/>
        <v>0</v>
      </c>
      <c r="AI7" s="35">
        <f t="shared" ca="1" si="22"/>
        <v>0</v>
      </c>
      <c r="AJ7" s="49">
        <f t="shared" ca="1" si="23"/>
        <v>0</v>
      </c>
      <c r="AK7" s="50">
        <f t="shared" ca="1" si="24"/>
        <v>0</v>
      </c>
      <c r="AL7" s="50">
        <f t="shared" ca="1" si="25"/>
        <v>0</v>
      </c>
      <c r="AM7" s="50">
        <f t="shared" ca="1" si="26"/>
        <v>0</v>
      </c>
      <c r="AN7" s="50">
        <f t="shared" ca="1" si="27"/>
        <v>0</v>
      </c>
      <c r="AO7" s="50">
        <f t="shared" ca="1" si="28"/>
        <v>0</v>
      </c>
      <c r="AP7" s="51">
        <f t="shared" ca="1" si="29"/>
        <v>0</v>
      </c>
      <c r="AQ7" s="36">
        <f t="shared" ca="1" si="30"/>
        <v>0</v>
      </c>
      <c r="AR7" s="49" t="str">
        <f t="shared" ca="1" si="31"/>
        <v/>
      </c>
      <c r="AS7" s="50" t="str">
        <f t="shared" ca="1" si="32"/>
        <v/>
      </c>
      <c r="AT7" s="50" t="str">
        <f t="shared" ca="1" si="33"/>
        <v/>
      </c>
      <c r="AU7" s="50" t="str">
        <f t="shared" ca="1" si="34"/>
        <v/>
      </c>
      <c r="AV7" s="50" t="str">
        <f t="shared" ca="1" si="35"/>
        <v/>
      </c>
      <c r="AW7" s="50" t="str">
        <f t="shared" ca="1" si="36"/>
        <v/>
      </c>
      <c r="AX7" s="51" t="str">
        <f t="shared" ca="1" si="37"/>
        <v/>
      </c>
      <c r="AY7" s="52" t="str">
        <f t="shared" ca="1" si="38"/>
        <v/>
      </c>
      <c r="AZ7" s="37">
        <f t="shared" si="39"/>
        <v>19318.18181818182</v>
      </c>
      <c r="BA7" s="37">
        <f t="shared" si="40"/>
        <v>6343.2835820895516</v>
      </c>
      <c r="BB7" s="37">
        <f t="shared" si="41"/>
        <v>1734.6938775510205</v>
      </c>
      <c r="BC7" s="37">
        <f t="shared" si="42"/>
        <v>2135.6783919597988</v>
      </c>
      <c r="BD7" s="37">
        <f t="shared" si="43"/>
        <v>2125</v>
      </c>
      <c r="BE7" s="37">
        <f t="shared" si="44"/>
        <v>7327.5862068965516</v>
      </c>
      <c r="BF7" s="37">
        <f t="shared" si="45"/>
        <v>12500</v>
      </c>
      <c r="BG7" s="38"/>
      <c r="BH7" s="38"/>
      <c r="BI7" s="38"/>
      <c r="BJ7" s="38"/>
      <c r="BK7" s="38"/>
      <c r="BL7" s="38"/>
      <c r="BM7" s="38"/>
      <c r="BO7">
        <f t="shared" si="4"/>
        <v>5500</v>
      </c>
      <c r="BP7">
        <v>0</v>
      </c>
      <c r="BR7">
        <f t="shared" si="5"/>
        <v>5500</v>
      </c>
      <c r="BS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5.5E-2</v>
      </c>
      <c r="F8" s="181">
        <v>5.3999999999999999E-2</v>
      </c>
      <c r="G8" s="181">
        <v>0.14899999999999999</v>
      </c>
      <c r="H8" s="181">
        <v>0.42799999999999999</v>
      </c>
      <c r="I8" s="181">
        <v>0.17299999999999999</v>
      </c>
      <c r="J8" s="181">
        <v>0.17599999999999999</v>
      </c>
      <c r="K8" s="181">
        <v>2E-3</v>
      </c>
      <c r="L8" s="41">
        <f t="shared" ca="1" si="6"/>
        <v>0</v>
      </c>
      <c r="M8" s="42">
        <f t="shared" si="7"/>
        <v>0</v>
      </c>
      <c r="N8" s="43">
        <f t="shared" si="8"/>
        <v>0</v>
      </c>
      <c r="O8" s="43">
        <f t="shared" si="9"/>
        <v>0</v>
      </c>
      <c r="P8" s="43">
        <f t="shared" si="10"/>
        <v>0</v>
      </c>
      <c r="Q8" s="43">
        <f t="shared" si="11"/>
        <v>0</v>
      </c>
      <c r="R8" s="43">
        <f t="shared" si="12"/>
        <v>0</v>
      </c>
      <c r="S8" s="44">
        <f t="shared" si="13"/>
        <v>0</v>
      </c>
      <c r="T8" s="45">
        <f t="shared" ca="1" si="14"/>
        <v>0</v>
      </c>
      <c r="U8" s="29">
        <v>2550</v>
      </c>
      <c r="V8" s="29">
        <v>2550</v>
      </c>
      <c r="W8" s="29">
        <v>2550</v>
      </c>
      <c r="X8" s="29">
        <v>2550</v>
      </c>
      <c r="Y8" s="29">
        <v>2550</v>
      </c>
      <c r="Z8" s="29">
        <v>2550</v>
      </c>
      <c r="AA8" s="29">
        <v>2550</v>
      </c>
      <c r="AB8" s="49">
        <f t="shared" ca="1" si="15"/>
        <v>0</v>
      </c>
      <c r="AC8" s="50">
        <f t="shared" ca="1" si="16"/>
        <v>0</v>
      </c>
      <c r="AD8" s="50">
        <f t="shared" ca="1" si="17"/>
        <v>0</v>
      </c>
      <c r="AE8" s="50">
        <f t="shared" ca="1" si="18"/>
        <v>0</v>
      </c>
      <c r="AF8" s="50">
        <f t="shared" ca="1" si="19"/>
        <v>0</v>
      </c>
      <c r="AG8" s="50">
        <f t="shared" ca="1" si="20"/>
        <v>0</v>
      </c>
      <c r="AH8" s="51">
        <f t="shared" ca="1" si="21"/>
        <v>0</v>
      </c>
      <c r="AI8" s="35">
        <f t="shared" ca="1" si="22"/>
        <v>0</v>
      </c>
      <c r="AJ8" s="49">
        <f t="shared" ca="1" si="23"/>
        <v>0</v>
      </c>
      <c r="AK8" s="50">
        <f t="shared" ca="1" si="24"/>
        <v>0</v>
      </c>
      <c r="AL8" s="50">
        <f t="shared" ca="1" si="25"/>
        <v>0</v>
      </c>
      <c r="AM8" s="50">
        <f t="shared" ca="1" si="26"/>
        <v>0</v>
      </c>
      <c r="AN8" s="50">
        <f t="shared" ca="1" si="27"/>
        <v>0</v>
      </c>
      <c r="AO8" s="50">
        <f t="shared" ca="1" si="28"/>
        <v>0</v>
      </c>
      <c r="AP8" s="51">
        <f t="shared" ca="1" si="29"/>
        <v>0</v>
      </c>
      <c r="AQ8" s="36">
        <f t="shared" ca="1" si="30"/>
        <v>0</v>
      </c>
      <c r="AR8" s="49" t="str">
        <f t="shared" ca="1" si="31"/>
        <v/>
      </c>
      <c r="AS8" s="50" t="str">
        <f t="shared" ca="1" si="32"/>
        <v/>
      </c>
      <c r="AT8" s="50" t="str">
        <f t="shared" ca="1" si="33"/>
        <v/>
      </c>
      <c r="AU8" s="50" t="str">
        <f t="shared" ca="1" si="34"/>
        <v/>
      </c>
      <c r="AV8" s="50" t="str">
        <f t="shared" ca="1" si="35"/>
        <v/>
      </c>
      <c r="AW8" s="50" t="str">
        <f t="shared" ca="1" si="36"/>
        <v/>
      </c>
      <c r="AX8" s="51" t="str">
        <f t="shared" ca="1" si="37"/>
        <v/>
      </c>
      <c r="AY8" s="52" t="str">
        <f t="shared" ca="1" si="38"/>
        <v/>
      </c>
      <c r="AZ8" s="37">
        <f t="shared" si="39"/>
        <v>7727.272727272727</v>
      </c>
      <c r="BA8" s="37">
        <f t="shared" si="40"/>
        <v>7870.3703703703704</v>
      </c>
      <c r="BB8" s="37">
        <f t="shared" si="41"/>
        <v>2852.3489932885909</v>
      </c>
      <c r="BC8" s="37">
        <f t="shared" si="42"/>
        <v>992.99065420560748</v>
      </c>
      <c r="BD8" s="37">
        <f t="shared" si="43"/>
        <v>2456.6473988439307</v>
      </c>
      <c r="BE8" s="37">
        <f t="shared" si="44"/>
        <v>2414.7727272727275</v>
      </c>
      <c r="BF8" s="37">
        <f t="shared" si="45"/>
        <v>212500</v>
      </c>
      <c r="BG8" s="38"/>
      <c r="BH8" s="38"/>
      <c r="BI8" s="38"/>
      <c r="BJ8" s="38"/>
      <c r="BK8" s="38"/>
      <c r="BL8" s="38"/>
      <c r="BM8" s="38"/>
      <c r="BO8">
        <f t="shared" si="4"/>
        <v>6500</v>
      </c>
      <c r="BP8">
        <v>0</v>
      </c>
      <c r="BR8">
        <f t="shared" si="5"/>
        <v>6500</v>
      </c>
      <c r="BS8">
        <v>0</v>
      </c>
      <c r="BY8">
        <v>5000</v>
      </c>
      <c r="BZ8">
        <v>0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1.7999999999999999E-2</v>
      </c>
      <c r="F9" s="181">
        <v>7.0000000000000007E-2</v>
      </c>
      <c r="G9" s="181">
        <v>0.182</v>
      </c>
      <c r="H9" s="181">
        <v>0.38100000000000001</v>
      </c>
      <c r="I9" s="181">
        <v>0.13</v>
      </c>
      <c r="J9" s="181">
        <v>0.27300000000000002</v>
      </c>
      <c r="K9" s="181">
        <v>2E-3</v>
      </c>
      <c r="L9" s="41">
        <f t="shared" ca="1" si="6"/>
        <v>0</v>
      </c>
      <c r="M9" s="42">
        <f t="shared" si="7"/>
        <v>0</v>
      </c>
      <c r="N9" s="43">
        <f t="shared" si="8"/>
        <v>0</v>
      </c>
      <c r="O9" s="43">
        <f t="shared" si="9"/>
        <v>0</v>
      </c>
      <c r="P9" s="43">
        <f t="shared" si="10"/>
        <v>0</v>
      </c>
      <c r="Q9" s="43">
        <f t="shared" si="11"/>
        <v>0</v>
      </c>
      <c r="R9" s="43">
        <f t="shared" si="12"/>
        <v>0</v>
      </c>
      <c r="S9" s="44">
        <f t="shared" si="13"/>
        <v>0</v>
      </c>
      <c r="T9" s="45">
        <f t="shared" ca="1" si="14"/>
        <v>0</v>
      </c>
      <c r="U9" s="29">
        <v>2550</v>
      </c>
      <c r="V9" s="29">
        <v>2550</v>
      </c>
      <c r="W9" s="29">
        <v>2550</v>
      </c>
      <c r="X9" s="29">
        <v>2550</v>
      </c>
      <c r="Y9" s="29">
        <v>2550</v>
      </c>
      <c r="Z9" s="29">
        <v>2550</v>
      </c>
      <c r="AA9" s="29">
        <v>2550</v>
      </c>
      <c r="AB9" s="49">
        <f t="shared" ca="1" si="15"/>
        <v>0</v>
      </c>
      <c r="AC9" s="50">
        <f t="shared" ca="1" si="16"/>
        <v>0</v>
      </c>
      <c r="AD9" s="50">
        <f t="shared" ca="1" si="17"/>
        <v>0</v>
      </c>
      <c r="AE9" s="50">
        <f t="shared" ca="1" si="18"/>
        <v>0</v>
      </c>
      <c r="AF9" s="50">
        <f t="shared" ca="1" si="19"/>
        <v>0</v>
      </c>
      <c r="AG9" s="50">
        <f t="shared" ca="1" si="20"/>
        <v>0</v>
      </c>
      <c r="AH9" s="51">
        <f t="shared" ca="1" si="21"/>
        <v>0</v>
      </c>
      <c r="AI9" s="35">
        <f t="shared" ca="1" si="22"/>
        <v>0</v>
      </c>
      <c r="AJ9" s="49">
        <f t="shared" ca="1" si="23"/>
        <v>0</v>
      </c>
      <c r="AK9" s="50">
        <f t="shared" ca="1" si="24"/>
        <v>0</v>
      </c>
      <c r="AL9" s="50">
        <f t="shared" ca="1" si="25"/>
        <v>0</v>
      </c>
      <c r="AM9" s="50">
        <f t="shared" ca="1" si="26"/>
        <v>0</v>
      </c>
      <c r="AN9" s="50">
        <f t="shared" ca="1" si="27"/>
        <v>0</v>
      </c>
      <c r="AO9" s="50">
        <f t="shared" ca="1" si="28"/>
        <v>0</v>
      </c>
      <c r="AP9" s="51">
        <f t="shared" ca="1" si="29"/>
        <v>0</v>
      </c>
      <c r="AQ9" s="36">
        <f t="shared" ca="1" si="30"/>
        <v>0</v>
      </c>
      <c r="AR9" s="49" t="str">
        <f t="shared" ca="1" si="31"/>
        <v/>
      </c>
      <c r="AS9" s="50" t="str">
        <f t="shared" ca="1" si="32"/>
        <v/>
      </c>
      <c r="AT9" s="50" t="str">
        <f t="shared" ca="1" si="33"/>
        <v/>
      </c>
      <c r="AU9" s="50" t="str">
        <f t="shared" ca="1" si="34"/>
        <v/>
      </c>
      <c r="AV9" s="50" t="str">
        <f t="shared" ca="1" si="35"/>
        <v/>
      </c>
      <c r="AW9" s="50" t="str">
        <f t="shared" ca="1" si="36"/>
        <v/>
      </c>
      <c r="AX9" s="51" t="str">
        <f t="shared" ca="1" si="37"/>
        <v/>
      </c>
      <c r="AY9" s="52" t="str">
        <f t="shared" ca="1" si="38"/>
        <v/>
      </c>
      <c r="AZ9" s="37">
        <f t="shared" si="39"/>
        <v>23611.111111111113</v>
      </c>
      <c r="BA9" s="37">
        <f t="shared" si="40"/>
        <v>6071.4285714285706</v>
      </c>
      <c r="BB9" s="37">
        <f t="shared" si="41"/>
        <v>2335.164835164835</v>
      </c>
      <c r="BC9" s="37">
        <f t="shared" si="42"/>
        <v>1115.4855643044618</v>
      </c>
      <c r="BD9" s="37">
        <f t="shared" si="43"/>
        <v>3269.2307692307691</v>
      </c>
      <c r="BE9" s="37">
        <f t="shared" si="44"/>
        <v>1556.7765567765566</v>
      </c>
      <c r="BF9" s="37">
        <f t="shared" si="45"/>
        <v>212500</v>
      </c>
      <c r="BG9" s="38"/>
      <c r="BH9" s="38"/>
      <c r="BI9" s="38"/>
      <c r="BJ9" s="38"/>
      <c r="BK9" s="38"/>
      <c r="BL9" s="38"/>
      <c r="BM9" s="38"/>
      <c r="BO9">
        <f t="shared" si="4"/>
        <v>7500</v>
      </c>
      <c r="BP9">
        <v>0</v>
      </c>
      <c r="BR9">
        <f t="shared" si="5"/>
        <v>7500</v>
      </c>
      <c r="BS9">
        <v>0</v>
      </c>
      <c r="BY9">
        <v>6500</v>
      </c>
      <c r="BZ9">
        <v>0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7.0000000000000001E-3</v>
      </c>
      <c r="F10" s="181">
        <v>2.8000000000000001E-2</v>
      </c>
      <c r="G10" s="181">
        <v>0.19800000000000001</v>
      </c>
      <c r="H10" s="181">
        <v>0.442</v>
      </c>
      <c r="I10" s="181">
        <v>0.21099999999999999</v>
      </c>
      <c r="J10" s="181">
        <v>0.27600000000000002</v>
      </c>
      <c r="K10" s="181">
        <v>0.1</v>
      </c>
      <c r="L10" s="41">
        <f t="shared" ca="1" si="6"/>
        <v>0</v>
      </c>
      <c r="M10" s="42">
        <f t="shared" si="7"/>
        <v>0</v>
      </c>
      <c r="N10" s="43">
        <f t="shared" si="8"/>
        <v>0</v>
      </c>
      <c r="O10" s="43">
        <f t="shared" si="9"/>
        <v>0</v>
      </c>
      <c r="P10" s="43">
        <f t="shared" si="10"/>
        <v>0</v>
      </c>
      <c r="Q10" s="43">
        <f t="shared" si="11"/>
        <v>0</v>
      </c>
      <c r="R10" s="43">
        <f t="shared" si="12"/>
        <v>0</v>
      </c>
      <c r="S10" s="44">
        <f t="shared" si="13"/>
        <v>0</v>
      </c>
      <c r="T10" s="45">
        <f t="shared" ca="1" si="14"/>
        <v>0</v>
      </c>
      <c r="U10" s="29">
        <v>2550</v>
      </c>
      <c r="V10" s="29">
        <v>2550</v>
      </c>
      <c r="W10" s="29">
        <v>2550</v>
      </c>
      <c r="X10" s="29">
        <v>2550</v>
      </c>
      <c r="Y10" s="29">
        <v>2550</v>
      </c>
      <c r="Z10" s="29">
        <v>2550</v>
      </c>
      <c r="AA10" s="29">
        <v>2550</v>
      </c>
      <c r="AB10" s="49">
        <f t="shared" ca="1" si="15"/>
        <v>0</v>
      </c>
      <c r="AC10" s="50">
        <f t="shared" ca="1" si="16"/>
        <v>0</v>
      </c>
      <c r="AD10" s="50">
        <f t="shared" ca="1" si="17"/>
        <v>0</v>
      </c>
      <c r="AE10" s="50">
        <f t="shared" ca="1" si="18"/>
        <v>0</v>
      </c>
      <c r="AF10" s="50">
        <f t="shared" ca="1" si="19"/>
        <v>0</v>
      </c>
      <c r="AG10" s="50">
        <f t="shared" ca="1" si="20"/>
        <v>0</v>
      </c>
      <c r="AH10" s="51">
        <f t="shared" ca="1" si="21"/>
        <v>0</v>
      </c>
      <c r="AI10" s="35">
        <f t="shared" ca="1" si="22"/>
        <v>0</v>
      </c>
      <c r="AJ10" s="49">
        <f t="shared" ca="1" si="23"/>
        <v>0</v>
      </c>
      <c r="AK10" s="50">
        <f t="shared" ca="1" si="24"/>
        <v>0</v>
      </c>
      <c r="AL10" s="50">
        <f t="shared" ca="1" si="25"/>
        <v>0</v>
      </c>
      <c r="AM10" s="50">
        <f t="shared" ca="1" si="26"/>
        <v>0</v>
      </c>
      <c r="AN10" s="50">
        <f t="shared" ca="1" si="27"/>
        <v>0</v>
      </c>
      <c r="AO10" s="50">
        <f t="shared" ca="1" si="28"/>
        <v>0</v>
      </c>
      <c r="AP10" s="51">
        <f t="shared" ca="1" si="29"/>
        <v>0</v>
      </c>
      <c r="AQ10" s="36">
        <f t="shared" ca="1" si="30"/>
        <v>0</v>
      </c>
      <c r="AR10" s="49" t="str">
        <f t="shared" ca="1" si="31"/>
        <v/>
      </c>
      <c r="AS10" s="50" t="str">
        <f t="shared" ca="1" si="32"/>
        <v/>
      </c>
      <c r="AT10" s="50" t="str">
        <f t="shared" ca="1" si="33"/>
        <v/>
      </c>
      <c r="AU10" s="50" t="str">
        <f t="shared" ca="1" si="34"/>
        <v/>
      </c>
      <c r="AV10" s="50" t="str">
        <f t="shared" ca="1" si="35"/>
        <v/>
      </c>
      <c r="AW10" s="50" t="str">
        <f t="shared" ca="1" si="36"/>
        <v/>
      </c>
      <c r="AX10" s="51" t="str">
        <f t="shared" ca="1" si="37"/>
        <v/>
      </c>
      <c r="AY10" s="52" t="str">
        <f t="shared" ca="1" si="38"/>
        <v/>
      </c>
      <c r="AZ10" s="37">
        <f t="shared" si="39"/>
        <v>60714.28571428571</v>
      </c>
      <c r="BA10" s="37">
        <f t="shared" si="40"/>
        <v>15178.571428571428</v>
      </c>
      <c r="BB10" s="37">
        <f t="shared" si="41"/>
        <v>2146.4646464646462</v>
      </c>
      <c r="BC10" s="37">
        <f t="shared" si="42"/>
        <v>961.53846153846155</v>
      </c>
      <c r="BD10" s="37">
        <f t="shared" si="43"/>
        <v>2014.2180094786731</v>
      </c>
      <c r="BE10" s="37">
        <f t="shared" si="44"/>
        <v>1539.855072463768</v>
      </c>
      <c r="BF10" s="37">
        <f t="shared" si="45"/>
        <v>4250</v>
      </c>
      <c r="BG10" s="38"/>
      <c r="BH10" s="38"/>
      <c r="BI10" s="38"/>
      <c r="BJ10" s="38"/>
      <c r="BK10" s="38"/>
      <c r="BL10" s="38"/>
      <c r="BM10" s="38"/>
      <c r="BO10">
        <f t="shared" si="4"/>
        <v>8500</v>
      </c>
      <c r="BP10">
        <v>0</v>
      </c>
      <c r="BR10">
        <f t="shared" si="5"/>
        <v>8500</v>
      </c>
      <c r="BS10">
        <v>0</v>
      </c>
      <c r="BY10">
        <v>7000</v>
      </c>
      <c r="BZ10">
        <v>0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6.4000000000000001E-2</v>
      </c>
      <c r="F11" s="181">
        <v>0</v>
      </c>
      <c r="G11" s="181">
        <v>0.13400000000000001</v>
      </c>
      <c r="H11" s="181">
        <v>0.27900000000000003</v>
      </c>
      <c r="I11" s="181">
        <v>0.157</v>
      </c>
      <c r="J11" s="181">
        <v>0.14299999999999999</v>
      </c>
      <c r="K11" s="181">
        <v>6.4000000000000001E-2</v>
      </c>
      <c r="L11" s="41">
        <f t="shared" ca="1" si="6"/>
        <v>0</v>
      </c>
      <c r="M11" s="42">
        <f t="shared" si="7"/>
        <v>0</v>
      </c>
      <c r="N11" s="43">
        <f t="shared" si="8"/>
        <v>0</v>
      </c>
      <c r="O11" s="43">
        <f t="shared" si="9"/>
        <v>0</v>
      </c>
      <c r="P11" s="43">
        <f t="shared" si="10"/>
        <v>0</v>
      </c>
      <c r="Q11" s="43">
        <f t="shared" si="11"/>
        <v>0</v>
      </c>
      <c r="R11" s="43">
        <f t="shared" si="12"/>
        <v>0</v>
      </c>
      <c r="S11" s="44">
        <f t="shared" si="13"/>
        <v>0</v>
      </c>
      <c r="T11" s="45">
        <f t="shared" ca="1" si="14"/>
        <v>0</v>
      </c>
      <c r="U11" s="29">
        <v>2550</v>
      </c>
      <c r="V11" s="29">
        <v>2550</v>
      </c>
      <c r="W11" s="29">
        <v>2550</v>
      </c>
      <c r="X11" s="29">
        <v>2550</v>
      </c>
      <c r="Y11" s="29">
        <v>2550</v>
      </c>
      <c r="Z11" s="29">
        <v>2550</v>
      </c>
      <c r="AA11" s="29">
        <v>2550</v>
      </c>
      <c r="AB11" s="49">
        <f t="shared" ca="1" si="15"/>
        <v>0</v>
      </c>
      <c r="AC11" s="50">
        <f t="shared" ca="1" si="16"/>
        <v>0</v>
      </c>
      <c r="AD11" s="50">
        <f t="shared" ca="1" si="17"/>
        <v>0</v>
      </c>
      <c r="AE11" s="50">
        <f t="shared" ca="1" si="18"/>
        <v>0</v>
      </c>
      <c r="AF11" s="50">
        <f t="shared" ca="1" si="19"/>
        <v>0</v>
      </c>
      <c r="AG11" s="50">
        <f t="shared" ca="1" si="20"/>
        <v>0</v>
      </c>
      <c r="AH11" s="51">
        <f t="shared" ca="1" si="21"/>
        <v>0</v>
      </c>
      <c r="AI11" s="35">
        <f t="shared" ca="1" si="22"/>
        <v>0</v>
      </c>
      <c r="AJ11" s="49">
        <f t="shared" ca="1" si="23"/>
        <v>0</v>
      </c>
      <c r="AK11" s="50">
        <f t="shared" ca="1" si="24"/>
        <v>0</v>
      </c>
      <c r="AL11" s="50">
        <f t="shared" ca="1" si="25"/>
        <v>0</v>
      </c>
      <c r="AM11" s="50">
        <f t="shared" ca="1" si="26"/>
        <v>0</v>
      </c>
      <c r="AN11" s="50">
        <f t="shared" ca="1" si="27"/>
        <v>0</v>
      </c>
      <c r="AO11" s="50">
        <f t="shared" ca="1" si="28"/>
        <v>0</v>
      </c>
      <c r="AP11" s="51">
        <f t="shared" ca="1" si="29"/>
        <v>0</v>
      </c>
      <c r="AQ11" s="36">
        <f t="shared" ca="1" si="30"/>
        <v>0</v>
      </c>
      <c r="AR11" s="49" t="str">
        <f t="shared" ca="1" si="31"/>
        <v/>
      </c>
      <c r="AS11" s="50" t="str">
        <f t="shared" ca="1" si="32"/>
        <v/>
      </c>
      <c r="AT11" s="50" t="str">
        <f t="shared" ca="1" si="33"/>
        <v/>
      </c>
      <c r="AU11" s="50" t="str">
        <f t="shared" ca="1" si="34"/>
        <v/>
      </c>
      <c r="AV11" s="50" t="str">
        <f t="shared" ca="1" si="35"/>
        <v/>
      </c>
      <c r="AW11" s="50" t="str">
        <f t="shared" ca="1" si="36"/>
        <v/>
      </c>
      <c r="AX11" s="51" t="str">
        <f t="shared" ca="1" si="37"/>
        <v/>
      </c>
      <c r="AY11" s="52" t="str">
        <f t="shared" ca="1" si="38"/>
        <v/>
      </c>
      <c r="AZ11" s="37">
        <f t="shared" si="39"/>
        <v>6640.625</v>
      </c>
      <c r="BA11" s="37" t="str">
        <f t="shared" si="40"/>
        <v>0</v>
      </c>
      <c r="BB11" s="37">
        <f t="shared" si="41"/>
        <v>3171.6417910447758</v>
      </c>
      <c r="BC11" s="37">
        <f t="shared" si="42"/>
        <v>1523.2974910394264</v>
      </c>
      <c r="BD11" s="37">
        <f t="shared" si="43"/>
        <v>2707.0063694267515</v>
      </c>
      <c r="BE11" s="37">
        <f t="shared" si="44"/>
        <v>2972.0279720279723</v>
      </c>
      <c r="BF11" s="37">
        <f t="shared" si="45"/>
        <v>6640.625</v>
      </c>
      <c r="BG11" s="38"/>
      <c r="BH11" s="38"/>
      <c r="BI11" s="38"/>
      <c r="BJ11" s="38"/>
      <c r="BK11" s="38"/>
      <c r="BL11" s="38"/>
      <c r="BM11" s="38"/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1.2999999999999999E-2</v>
      </c>
      <c r="F12" s="181">
        <v>2E-3</v>
      </c>
      <c r="G12" s="181">
        <v>9.6000000000000002E-2</v>
      </c>
      <c r="H12" s="181">
        <v>0.01</v>
      </c>
      <c r="I12" s="181">
        <v>7.2999999999999995E-2</v>
      </c>
      <c r="J12" s="181">
        <v>4.5999999999999999E-2</v>
      </c>
      <c r="K12" s="181">
        <v>6.5000000000000002E-2</v>
      </c>
      <c r="L12" s="41">
        <f t="shared" ca="1" si="6"/>
        <v>0</v>
      </c>
      <c r="M12" s="42">
        <f t="shared" si="7"/>
        <v>0</v>
      </c>
      <c r="N12" s="43">
        <f t="shared" si="8"/>
        <v>0</v>
      </c>
      <c r="O12" s="43">
        <f t="shared" si="9"/>
        <v>0</v>
      </c>
      <c r="P12" s="43">
        <f t="shared" si="10"/>
        <v>0</v>
      </c>
      <c r="Q12" s="43">
        <f t="shared" si="11"/>
        <v>0</v>
      </c>
      <c r="R12" s="43">
        <f t="shared" si="12"/>
        <v>0</v>
      </c>
      <c r="S12" s="44">
        <f t="shared" si="13"/>
        <v>0</v>
      </c>
      <c r="T12" s="45">
        <f t="shared" ca="1" si="14"/>
        <v>0</v>
      </c>
      <c r="U12" s="29">
        <v>2550</v>
      </c>
      <c r="V12" s="29">
        <v>2550</v>
      </c>
      <c r="W12" s="29">
        <v>2550</v>
      </c>
      <c r="X12" s="29">
        <v>2550</v>
      </c>
      <c r="Y12" s="29">
        <v>2550</v>
      </c>
      <c r="Z12" s="29">
        <v>2550</v>
      </c>
      <c r="AA12" s="29">
        <v>2550</v>
      </c>
      <c r="AB12" s="49">
        <f t="shared" ca="1" si="15"/>
        <v>0</v>
      </c>
      <c r="AC12" s="50">
        <f t="shared" ca="1" si="16"/>
        <v>0</v>
      </c>
      <c r="AD12" s="50">
        <f t="shared" ca="1" si="17"/>
        <v>0</v>
      </c>
      <c r="AE12" s="50">
        <f t="shared" ca="1" si="18"/>
        <v>0</v>
      </c>
      <c r="AF12" s="50">
        <f t="shared" ca="1" si="19"/>
        <v>0</v>
      </c>
      <c r="AG12" s="50">
        <f t="shared" ca="1" si="20"/>
        <v>0</v>
      </c>
      <c r="AH12" s="51">
        <f t="shared" ca="1" si="21"/>
        <v>0</v>
      </c>
      <c r="AI12" s="35">
        <f t="shared" ca="1" si="22"/>
        <v>0</v>
      </c>
      <c r="AJ12" s="49">
        <f t="shared" ca="1" si="23"/>
        <v>0</v>
      </c>
      <c r="AK12" s="50">
        <f t="shared" ca="1" si="24"/>
        <v>0</v>
      </c>
      <c r="AL12" s="50">
        <f t="shared" ca="1" si="25"/>
        <v>0</v>
      </c>
      <c r="AM12" s="50">
        <f t="shared" ca="1" si="26"/>
        <v>0</v>
      </c>
      <c r="AN12" s="50">
        <f t="shared" ca="1" si="27"/>
        <v>0</v>
      </c>
      <c r="AO12" s="50">
        <f t="shared" ca="1" si="28"/>
        <v>0</v>
      </c>
      <c r="AP12" s="51">
        <f t="shared" ca="1" si="29"/>
        <v>0</v>
      </c>
      <c r="AQ12" s="36">
        <f t="shared" ca="1" si="30"/>
        <v>0</v>
      </c>
      <c r="AR12" s="49" t="str">
        <f t="shared" ca="1" si="31"/>
        <v/>
      </c>
      <c r="AS12" s="50" t="str">
        <f t="shared" ca="1" si="32"/>
        <v/>
      </c>
      <c r="AT12" s="50" t="str">
        <f t="shared" ca="1" si="33"/>
        <v/>
      </c>
      <c r="AU12" s="50" t="str">
        <f t="shared" ca="1" si="34"/>
        <v/>
      </c>
      <c r="AV12" s="50" t="str">
        <f t="shared" ca="1" si="35"/>
        <v/>
      </c>
      <c r="AW12" s="50" t="str">
        <f t="shared" ca="1" si="36"/>
        <v/>
      </c>
      <c r="AX12" s="51" t="str">
        <f t="shared" ca="1" si="37"/>
        <v/>
      </c>
      <c r="AY12" s="52" t="str">
        <f t="shared" ca="1" si="38"/>
        <v/>
      </c>
      <c r="AZ12" s="37">
        <f t="shared" si="39"/>
        <v>32692.307692307695</v>
      </c>
      <c r="BA12" s="37">
        <f t="shared" si="40"/>
        <v>212500</v>
      </c>
      <c r="BB12" s="37">
        <f t="shared" si="41"/>
        <v>4427.083333333333</v>
      </c>
      <c r="BC12" s="37">
        <f t="shared" si="42"/>
        <v>42500</v>
      </c>
      <c r="BD12" s="37">
        <f t="shared" si="43"/>
        <v>5821.9178082191784</v>
      </c>
      <c r="BE12" s="37">
        <f t="shared" si="44"/>
        <v>9239.1304347826081</v>
      </c>
      <c r="BF12" s="37">
        <f t="shared" si="45"/>
        <v>6538.4615384615381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1.0999999999999999E-2</v>
      </c>
      <c r="F13" s="181">
        <v>5.0000000000000001E-3</v>
      </c>
      <c r="G13" s="181">
        <v>8.3000000000000004E-2</v>
      </c>
      <c r="H13" s="181">
        <v>2.5000000000000001E-2</v>
      </c>
      <c r="I13" s="181">
        <v>0.16800000000000001</v>
      </c>
      <c r="J13" s="181">
        <v>3.1E-2</v>
      </c>
      <c r="K13" s="181">
        <v>7.0000000000000007E-2</v>
      </c>
      <c r="L13" s="41">
        <f t="shared" ca="1" si="6"/>
        <v>0</v>
      </c>
      <c r="M13" s="42">
        <f t="shared" si="7"/>
        <v>0</v>
      </c>
      <c r="N13" s="43">
        <f t="shared" si="8"/>
        <v>0</v>
      </c>
      <c r="O13" s="43">
        <f t="shared" si="9"/>
        <v>0</v>
      </c>
      <c r="P13" s="43">
        <f t="shared" si="10"/>
        <v>0</v>
      </c>
      <c r="Q13" s="43">
        <f t="shared" si="11"/>
        <v>0</v>
      </c>
      <c r="R13" s="43">
        <f t="shared" si="12"/>
        <v>0</v>
      </c>
      <c r="S13" s="44">
        <f t="shared" si="13"/>
        <v>0</v>
      </c>
      <c r="T13" s="45">
        <f t="shared" ca="1" si="14"/>
        <v>0</v>
      </c>
      <c r="U13" s="29">
        <v>2550</v>
      </c>
      <c r="V13" s="29">
        <v>2550</v>
      </c>
      <c r="W13" s="29">
        <v>2550</v>
      </c>
      <c r="X13" s="29">
        <v>2550</v>
      </c>
      <c r="Y13" s="29">
        <v>2550</v>
      </c>
      <c r="Z13" s="29">
        <v>2550</v>
      </c>
      <c r="AA13" s="29">
        <v>2550</v>
      </c>
      <c r="AB13" s="49">
        <f t="shared" ca="1" si="15"/>
        <v>0</v>
      </c>
      <c r="AC13" s="50">
        <f t="shared" ca="1" si="16"/>
        <v>0</v>
      </c>
      <c r="AD13" s="50">
        <f t="shared" ca="1" si="17"/>
        <v>0</v>
      </c>
      <c r="AE13" s="50">
        <f t="shared" ca="1" si="18"/>
        <v>0</v>
      </c>
      <c r="AF13" s="50">
        <f t="shared" ca="1" si="19"/>
        <v>0</v>
      </c>
      <c r="AG13" s="50">
        <f t="shared" ca="1" si="20"/>
        <v>0</v>
      </c>
      <c r="AH13" s="51">
        <f t="shared" ca="1" si="21"/>
        <v>0</v>
      </c>
      <c r="AI13" s="35">
        <f t="shared" ca="1" si="22"/>
        <v>0</v>
      </c>
      <c r="AJ13" s="49">
        <f t="shared" ca="1" si="23"/>
        <v>0</v>
      </c>
      <c r="AK13" s="50">
        <f t="shared" ca="1" si="24"/>
        <v>0</v>
      </c>
      <c r="AL13" s="50">
        <f t="shared" ca="1" si="25"/>
        <v>0</v>
      </c>
      <c r="AM13" s="50">
        <f t="shared" ca="1" si="26"/>
        <v>0</v>
      </c>
      <c r="AN13" s="50">
        <f t="shared" ca="1" si="27"/>
        <v>0</v>
      </c>
      <c r="AO13" s="50">
        <f t="shared" ca="1" si="28"/>
        <v>0</v>
      </c>
      <c r="AP13" s="51">
        <f t="shared" ca="1" si="29"/>
        <v>0</v>
      </c>
      <c r="AQ13" s="36">
        <f t="shared" ca="1" si="30"/>
        <v>0</v>
      </c>
      <c r="AR13" s="49" t="str">
        <f t="shared" ca="1" si="31"/>
        <v/>
      </c>
      <c r="AS13" s="50" t="str">
        <f t="shared" ca="1" si="32"/>
        <v/>
      </c>
      <c r="AT13" s="50" t="str">
        <f t="shared" ca="1" si="33"/>
        <v/>
      </c>
      <c r="AU13" s="50" t="str">
        <f t="shared" ca="1" si="34"/>
        <v/>
      </c>
      <c r="AV13" s="50" t="str">
        <f t="shared" ca="1" si="35"/>
        <v/>
      </c>
      <c r="AW13" s="50" t="str">
        <f t="shared" ca="1" si="36"/>
        <v/>
      </c>
      <c r="AX13" s="51" t="str">
        <f t="shared" ca="1" si="37"/>
        <v/>
      </c>
      <c r="AY13" s="52" t="str">
        <f t="shared" ca="1" si="38"/>
        <v/>
      </c>
      <c r="AZ13" s="37">
        <f t="shared" si="39"/>
        <v>38636.36363636364</v>
      </c>
      <c r="BA13" s="37">
        <f t="shared" si="40"/>
        <v>85000</v>
      </c>
      <c r="BB13" s="37">
        <f t="shared" si="41"/>
        <v>5120.4819277108427</v>
      </c>
      <c r="BC13" s="37">
        <f t="shared" si="42"/>
        <v>17000</v>
      </c>
      <c r="BD13" s="37">
        <f t="shared" si="43"/>
        <v>2529.7619047619046</v>
      </c>
      <c r="BE13" s="37">
        <f t="shared" si="44"/>
        <v>13709.677419354839</v>
      </c>
      <c r="BF13" s="37">
        <f t="shared" si="45"/>
        <v>6071.4285714285706</v>
      </c>
      <c r="BG13" s="38">
        <f t="shared" ref="BG13:BG29" si="53">VLOOKUP(AZ13,$BO$2:$BP$10,2,TRUE)</f>
        <v>0</v>
      </c>
      <c r="BH13" s="38">
        <f t="shared" ref="BH13:BH25" si="54">VLOOKUP(BA13,$BO$2:$BP$10,2,TRUE)</f>
        <v>0</v>
      </c>
      <c r="BI13" s="38">
        <f t="shared" ref="BI13:BI25" si="55">VLOOKUP(BB13,$BO$2:$BP$10,2,TRUE)</f>
        <v>0</v>
      </c>
      <c r="BJ13" s="38">
        <f t="shared" ref="BJ13:BJ25" si="56">VLOOKUP(BC13,$BO$2:$BP$10,2,TRUE)</f>
        <v>0</v>
      </c>
      <c r="BK13" s="38">
        <f t="shared" ref="BK13:BK25" si="57">VLOOKUP(BD13,$BO$2:$BP$10,2,TRUE)</f>
        <v>0</v>
      </c>
      <c r="BL13" s="38">
        <f t="shared" ref="BL13:BL25" si="58">VLOOKUP(BE13,$BO$2:$BP$10,2,TRUE)</f>
        <v>0</v>
      </c>
      <c r="BM13" s="38">
        <f t="shared" ref="BM13:BM25" si="59">VLOOKUP(BF13,$BO$2:$BP$10,2,TRUE)</f>
        <v>0</v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2E-3</v>
      </c>
      <c r="F14" s="181">
        <v>5.0000000000000001E-3</v>
      </c>
      <c r="G14" s="181">
        <v>7.6999999999999999E-2</v>
      </c>
      <c r="H14" s="181">
        <v>0.13500000000000001</v>
      </c>
      <c r="I14" s="181">
        <v>0.16200000000000001</v>
      </c>
      <c r="J14" s="181">
        <v>4.8000000000000001E-2</v>
      </c>
      <c r="K14" s="181">
        <v>2.3E-2</v>
      </c>
      <c r="L14" s="41">
        <f t="shared" ca="1" si="6"/>
        <v>0</v>
      </c>
      <c r="M14" s="42">
        <f t="shared" si="7"/>
        <v>0</v>
      </c>
      <c r="N14" s="43">
        <f t="shared" si="8"/>
        <v>0</v>
      </c>
      <c r="O14" s="43">
        <f t="shared" si="9"/>
        <v>0</v>
      </c>
      <c r="P14" s="43">
        <f t="shared" si="10"/>
        <v>0</v>
      </c>
      <c r="Q14" s="43">
        <f t="shared" si="11"/>
        <v>0</v>
      </c>
      <c r="R14" s="43">
        <f t="shared" si="12"/>
        <v>0</v>
      </c>
      <c r="S14" s="44">
        <f t="shared" si="13"/>
        <v>0</v>
      </c>
      <c r="T14" s="45">
        <f t="shared" ca="1" si="14"/>
        <v>0</v>
      </c>
      <c r="U14" s="29">
        <v>2550</v>
      </c>
      <c r="V14" s="29">
        <v>2550</v>
      </c>
      <c r="W14" s="29">
        <v>2550</v>
      </c>
      <c r="X14" s="29">
        <v>2550</v>
      </c>
      <c r="Y14" s="29">
        <v>2550</v>
      </c>
      <c r="Z14" s="29">
        <v>2550</v>
      </c>
      <c r="AA14" s="29">
        <v>2550</v>
      </c>
      <c r="AB14" s="49">
        <f t="shared" ca="1" si="15"/>
        <v>0</v>
      </c>
      <c r="AC14" s="50">
        <f t="shared" ca="1" si="16"/>
        <v>0</v>
      </c>
      <c r="AD14" s="50">
        <f t="shared" ca="1" si="17"/>
        <v>0</v>
      </c>
      <c r="AE14" s="50">
        <f t="shared" ca="1" si="18"/>
        <v>0</v>
      </c>
      <c r="AF14" s="50">
        <f t="shared" ca="1" si="19"/>
        <v>0</v>
      </c>
      <c r="AG14" s="50">
        <f t="shared" ca="1" si="20"/>
        <v>0</v>
      </c>
      <c r="AH14" s="51">
        <f t="shared" ca="1" si="21"/>
        <v>0</v>
      </c>
      <c r="AI14" s="35">
        <f t="shared" ca="1" si="22"/>
        <v>0</v>
      </c>
      <c r="AJ14" s="49">
        <f t="shared" ca="1" si="23"/>
        <v>0</v>
      </c>
      <c r="AK14" s="50">
        <f t="shared" ca="1" si="24"/>
        <v>0</v>
      </c>
      <c r="AL14" s="50">
        <f t="shared" ca="1" si="25"/>
        <v>0</v>
      </c>
      <c r="AM14" s="50">
        <f t="shared" ca="1" si="26"/>
        <v>0</v>
      </c>
      <c r="AN14" s="50">
        <f t="shared" ca="1" si="27"/>
        <v>0</v>
      </c>
      <c r="AO14" s="50">
        <f t="shared" ca="1" si="28"/>
        <v>0</v>
      </c>
      <c r="AP14" s="51">
        <f t="shared" ca="1" si="29"/>
        <v>0</v>
      </c>
      <c r="AQ14" s="36">
        <f t="shared" ca="1" si="30"/>
        <v>0</v>
      </c>
      <c r="AR14" s="49" t="str">
        <f t="shared" ca="1" si="31"/>
        <v/>
      </c>
      <c r="AS14" s="50" t="str">
        <f t="shared" ca="1" si="32"/>
        <v/>
      </c>
      <c r="AT14" s="50" t="str">
        <f t="shared" ca="1" si="33"/>
        <v/>
      </c>
      <c r="AU14" s="50" t="str">
        <f t="shared" ca="1" si="34"/>
        <v/>
      </c>
      <c r="AV14" s="50" t="str">
        <f t="shared" ca="1" si="35"/>
        <v/>
      </c>
      <c r="AW14" s="50" t="str">
        <f t="shared" ca="1" si="36"/>
        <v/>
      </c>
      <c r="AX14" s="51" t="str">
        <f t="shared" ca="1" si="37"/>
        <v/>
      </c>
      <c r="AY14" s="52" t="str">
        <f t="shared" ca="1" si="38"/>
        <v/>
      </c>
      <c r="AZ14" s="37">
        <f t="shared" si="39"/>
        <v>212500</v>
      </c>
      <c r="BA14" s="37">
        <f t="shared" si="40"/>
        <v>85000</v>
      </c>
      <c r="BB14" s="37">
        <f t="shared" si="41"/>
        <v>5519.4805194805194</v>
      </c>
      <c r="BC14" s="37">
        <f t="shared" si="42"/>
        <v>3148.1481481481478</v>
      </c>
      <c r="BD14" s="37">
        <f t="shared" si="43"/>
        <v>2623.4567901234568</v>
      </c>
      <c r="BE14" s="37">
        <f t="shared" si="44"/>
        <v>8854.1666666666661</v>
      </c>
      <c r="BF14" s="37">
        <f t="shared" si="45"/>
        <v>18478.260869565216</v>
      </c>
      <c r="BG14" s="38">
        <f t="shared" ref="BG14:BG25" si="60">VLOOKUP(AZ14,$BO$2:$BP$10,2,TRUE)</f>
        <v>0</v>
      </c>
      <c r="BH14" s="38">
        <f t="shared" si="54"/>
        <v>0</v>
      </c>
      <c r="BI14" s="38">
        <f t="shared" si="55"/>
        <v>0</v>
      </c>
      <c r="BJ14" s="38">
        <f t="shared" si="56"/>
        <v>0</v>
      </c>
      <c r="BK14" s="38">
        <f t="shared" si="57"/>
        <v>0</v>
      </c>
      <c r="BL14" s="38">
        <f t="shared" si="58"/>
        <v>0</v>
      </c>
      <c r="BM14" s="38">
        <f t="shared" si="59"/>
        <v>0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1.4E-2</v>
      </c>
      <c r="F15" s="181">
        <v>1.0999999999999999E-2</v>
      </c>
      <c r="G15" s="181">
        <v>4.2000000000000003E-2</v>
      </c>
      <c r="H15" s="181">
        <v>1.9E-2</v>
      </c>
      <c r="I15" s="181">
        <v>0.12</v>
      </c>
      <c r="J15" s="181">
        <v>9.5000000000000001E-2</v>
      </c>
      <c r="K15" s="181">
        <v>0.01</v>
      </c>
      <c r="L15" s="41">
        <f t="shared" ca="1" si="6"/>
        <v>0</v>
      </c>
      <c r="M15" s="42">
        <f t="shared" si="7"/>
        <v>0</v>
      </c>
      <c r="N15" s="43">
        <f t="shared" si="8"/>
        <v>0</v>
      </c>
      <c r="O15" s="43">
        <f t="shared" si="9"/>
        <v>0</v>
      </c>
      <c r="P15" s="43">
        <f t="shared" si="10"/>
        <v>0</v>
      </c>
      <c r="Q15" s="43">
        <f t="shared" si="11"/>
        <v>0</v>
      </c>
      <c r="R15" s="43">
        <f t="shared" si="12"/>
        <v>0</v>
      </c>
      <c r="S15" s="44">
        <f t="shared" si="13"/>
        <v>0</v>
      </c>
      <c r="T15" s="45">
        <f t="shared" ca="1" si="14"/>
        <v>0</v>
      </c>
      <c r="U15" s="29">
        <v>2550</v>
      </c>
      <c r="V15" s="29">
        <v>2550</v>
      </c>
      <c r="W15" s="29">
        <v>2550</v>
      </c>
      <c r="X15" s="29">
        <v>2550</v>
      </c>
      <c r="Y15" s="29">
        <v>2550</v>
      </c>
      <c r="Z15" s="29">
        <v>2550</v>
      </c>
      <c r="AA15" s="29">
        <v>2550</v>
      </c>
      <c r="AB15" s="49">
        <f t="shared" ca="1" si="15"/>
        <v>0</v>
      </c>
      <c r="AC15" s="50">
        <f t="shared" ca="1" si="16"/>
        <v>0</v>
      </c>
      <c r="AD15" s="50">
        <f t="shared" ca="1" si="17"/>
        <v>0</v>
      </c>
      <c r="AE15" s="50">
        <f t="shared" ca="1" si="18"/>
        <v>0</v>
      </c>
      <c r="AF15" s="50">
        <f t="shared" ca="1" si="19"/>
        <v>0</v>
      </c>
      <c r="AG15" s="50">
        <f t="shared" ca="1" si="20"/>
        <v>0</v>
      </c>
      <c r="AH15" s="51">
        <f t="shared" ca="1" si="21"/>
        <v>0</v>
      </c>
      <c r="AI15" s="35">
        <f t="shared" ca="1" si="22"/>
        <v>0</v>
      </c>
      <c r="AJ15" s="49">
        <f t="shared" ca="1" si="23"/>
        <v>0</v>
      </c>
      <c r="AK15" s="50">
        <f t="shared" ca="1" si="24"/>
        <v>0</v>
      </c>
      <c r="AL15" s="50">
        <f t="shared" ca="1" si="25"/>
        <v>0</v>
      </c>
      <c r="AM15" s="50">
        <f t="shared" ca="1" si="26"/>
        <v>0</v>
      </c>
      <c r="AN15" s="50">
        <f t="shared" ca="1" si="27"/>
        <v>0</v>
      </c>
      <c r="AO15" s="50">
        <f t="shared" ca="1" si="28"/>
        <v>0</v>
      </c>
      <c r="AP15" s="51">
        <f t="shared" ca="1" si="29"/>
        <v>0</v>
      </c>
      <c r="AQ15" s="36">
        <f t="shared" ca="1" si="30"/>
        <v>0</v>
      </c>
      <c r="AR15" s="49" t="str">
        <f t="shared" ca="1" si="31"/>
        <v/>
      </c>
      <c r="AS15" s="50" t="str">
        <f t="shared" ca="1" si="32"/>
        <v/>
      </c>
      <c r="AT15" s="50" t="str">
        <f t="shared" ca="1" si="33"/>
        <v/>
      </c>
      <c r="AU15" s="50" t="str">
        <f t="shared" ca="1" si="34"/>
        <v/>
      </c>
      <c r="AV15" s="50" t="str">
        <f t="shared" ca="1" si="35"/>
        <v/>
      </c>
      <c r="AW15" s="50" t="str">
        <f t="shared" ca="1" si="36"/>
        <v/>
      </c>
      <c r="AX15" s="51" t="str">
        <f t="shared" ca="1" si="37"/>
        <v/>
      </c>
      <c r="AY15" s="52" t="str">
        <f t="shared" ca="1" si="38"/>
        <v/>
      </c>
      <c r="AZ15" s="37">
        <f t="shared" si="39"/>
        <v>30357.142857142855</v>
      </c>
      <c r="BA15" s="37">
        <f t="shared" si="40"/>
        <v>38636.36363636364</v>
      </c>
      <c r="BB15" s="37">
        <f t="shared" si="41"/>
        <v>10119.047619047618</v>
      </c>
      <c r="BC15" s="37">
        <f t="shared" si="42"/>
        <v>22368.42105263158</v>
      </c>
      <c r="BD15" s="37">
        <f t="shared" si="43"/>
        <v>3541.666666666667</v>
      </c>
      <c r="BE15" s="37">
        <f t="shared" si="44"/>
        <v>4473.6842105263158</v>
      </c>
      <c r="BF15" s="37">
        <f t="shared" si="45"/>
        <v>42500</v>
      </c>
      <c r="BG15" s="38">
        <f t="shared" si="60"/>
        <v>0</v>
      </c>
      <c r="BH15" s="38">
        <f t="shared" si="54"/>
        <v>0</v>
      </c>
      <c r="BI15" s="38">
        <f t="shared" si="55"/>
        <v>0</v>
      </c>
      <c r="BJ15" s="38">
        <f t="shared" si="56"/>
        <v>0</v>
      </c>
      <c r="BK15" s="38">
        <f t="shared" si="57"/>
        <v>0</v>
      </c>
      <c r="BL15" s="38">
        <f t="shared" si="58"/>
        <v>0</v>
      </c>
      <c r="BM15" s="38">
        <f t="shared" si="59"/>
        <v>0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0.15</v>
      </c>
      <c r="F16" s="181">
        <v>0.13900000000000001</v>
      </c>
      <c r="G16" s="181">
        <v>0.06</v>
      </c>
      <c r="H16" s="181">
        <v>0.252</v>
      </c>
      <c r="I16" s="181">
        <v>0.24</v>
      </c>
      <c r="J16" s="181">
        <v>0.14699999999999999</v>
      </c>
      <c r="K16" s="181">
        <v>0.123</v>
      </c>
      <c r="L16" s="41">
        <f t="shared" ca="1" si="6"/>
        <v>288</v>
      </c>
      <c r="M16" s="42">
        <f t="shared" si="7"/>
        <v>0</v>
      </c>
      <c r="N16" s="43">
        <f t="shared" si="8"/>
        <v>0</v>
      </c>
      <c r="O16" s="43">
        <f t="shared" si="9"/>
        <v>0</v>
      </c>
      <c r="P16" s="43">
        <f t="shared" si="10"/>
        <v>6</v>
      </c>
      <c r="Q16" s="43">
        <f t="shared" si="11"/>
        <v>6</v>
      </c>
      <c r="R16" s="43">
        <f t="shared" si="12"/>
        <v>0</v>
      </c>
      <c r="S16" s="44">
        <f t="shared" si="13"/>
        <v>0</v>
      </c>
      <c r="T16" s="45">
        <f t="shared" ca="1" si="14"/>
        <v>48</v>
      </c>
      <c r="U16" s="29">
        <v>2550</v>
      </c>
      <c r="V16" s="29">
        <v>2550</v>
      </c>
      <c r="W16" s="29">
        <v>2550</v>
      </c>
      <c r="X16" s="29">
        <v>2550</v>
      </c>
      <c r="Y16" s="29">
        <v>2550</v>
      </c>
      <c r="Z16" s="29">
        <v>2550</v>
      </c>
      <c r="AA16" s="29">
        <v>2550</v>
      </c>
      <c r="AB16" s="49">
        <f t="shared" ca="1" si="15"/>
        <v>0</v>
      </c>
      <c r="AC16" s="50">
        <f t="shared" ca="1" si="16"/>
        <v>0</v>
      </c>
      <c r="AD16" s="50">
        <f t="shared" ca="1" si="17"/>
        <v>0</v>
      </c>
      <c r="AE16" s="50">
        <f t="shared" ca="1" si="18"/>
        <v>61200</v>
      </c>
      <c r="AF16" s="50">
        <f t="shared" ca="1" si="19"/>
        <v>61200</v>
      </c>
      <c r="AG16" s="50">
        <f t="shared" ca="1" si="20"/>
        <v>0</v>
      </c>
      <c r="AH16" s="51">
        <f t="shared" ca="1" si="21"/>
        <v>0</v>
      </c>
      <c r="AI16" s="35">
        <f t="shared" ca="1" si="22"/>
        <v>122400</v>
      </c>
      <c r="AJ16" s="49">
        <f t="shared" ca="1" si="23"/>
        <v>0</v>
      </c>
      <c r="AK16" s="50">
        <f t="shared" ca="1" si="24"/>
        <v>0</v>
      </c>
      <c r="AL16" s="50">
        <f t="shared" ca="1" si="25"/>
        <v>0</v>
      </c>
      <c r="AM16" s="50">
        <f t="shared" ca="1" si="26"/>
        <v>36.287999999999997</v>
      </c>
      <c r="AN16" s="50">
        <f t="shared" ca="1" si="27"/>
        <v>34.56</v>
      </c>
      <c r="AO16" s="50">
        <f t="shared" ca="1" si="28"/>
        <v>0</v>
      </c>
      <c r="AP16" s="51">
        <f t="shared" ca="1" si="29"/>
        <v>0</v>
      </c>
      <c r="AQ16" s="36">
        <f t="shared" ca="1" si="30"/>
        <v>70.847999999999999</v>
      </c>
      <c r="AR16" s="49" t="str">
        <f t="shared" ca="1" si="31"/>
        <v/>
      </c>
      <c r="AS16" s="50" t="str">
        <f t="shared" ca="1" si="32"/>
        <v/>
      </c>
      <c r="AT16" s="50" t="str">
        <f t="shared" ca="1" si="33"/>
        <v/>
      </c>
      <c r="AU16" s="50">
        <f t="shared" ca="1" si="34"/>
        <v>1686.5079365079366</v>
      </c>
      <c r="AV16" s="50">
        <f t="shared" ca="1" si="35"/>
        <v>1770.8333333333333</v>
      </c>
      <c r="AW16" s="50" t="str">
        <f t="shared" ca="1" si="36"/>
        <v/>
      </c>
      <c r="AX16" s="51" t="str">
        <f t="shared" ca="1" si="37"/>
        <v/>
      </c>
      <c r="AY16" s="52">
        <f t="shared" ca="1" si="38"/>
        <v>1727.6422764227643</v>
      </c>
      <c r="AZ16" s="37">
        <f t="shared" si="39"/>
        <v>2833.3333333333335</v>
      </c>
      <c r="BA16" s="37">
        <f t="shared" si="40"/>
        <v>3057.5539568345321</v>
      </c>
      <c r="BB16" s="37">
        <f t="shared" si="41"/>
        <v>7083.3333333333339</v>
      </c>
      <c r="BC16" s="37">
        <f t="shared" si="42"/>
        <v>1686.5079365079364</v>
      </c>
      <c r="BD16" s="37">
        <f t="shared" si="43"/>
        <v>1770.8333333333335</v>
      </c>
      <c r="BE16" s="37">
        <f t="shared" si="44"/>
        <v>2891.1564625850342</v>
      </c>
      <c r="BF16" s="37">
        <f t="shared" si="45"/>
        <v>3455.2845528455287</v>
      </c>
      <c r="BG16" s="38">
        <f t="shared" si="60"/>
        <v>0</v>
      </c>
      <c r="BH16" s="38">
        <f t="shared" si="54"/>
        <v>0</v>
      </c>
      <c r="BI16" s="38">
        <f t="shared" si="55"/>
        <v>0</v>
      </c>
      <c r="BJ16" s="38">
        <f t="shared" si="56"/>
        <v>6</v>
      </c>
      <c r="BK16" s="38">
        <f t="shared" si="57"/>
        <v>6</v>
      </c>
      <c r="BL16" s="38">
        <f t="shared" si="58"/>
        <v>0</v>
      </c>
      <c r="BM16" s="38">
        <f t="shared" si="59"/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1">
        <v>0.16</v>
      </c>
      <c r="F17" s="181">
        <v>1.4999999999999999E-2</v>
      </c>
      <c r="G17" s="181">
        <v>0.2</v>
      </c>
      <c r="H17" s="181">
        <v>9.0999999999999998E-2</v>
      </c>
      <c r="I17" s="181">
        <v>0.12</v>
      </c>
      <c r="J17" s="181">
        <v>0.11700000000000001</v>
      </c>
      <c r="K17" s="181">
        <v>0.16600000000000001</v>
      </c>
      <c r="L17" s="41">
        <f t="shared" ca="1" si="6"/>
        <v>144</v>
      </c>
      <c r="M17" s="42">
        <f t="shared" si="7"/>
        <v>0</v>
      </c>
      <c r="N17" s="43">
        <f t="shared" si="8"/>
        <v>0</v>
      </c>
      <c r="O17" s="43">
        <f t="shared" si="9"/>
        <v>6</v>
      </c>
      <c r="P17" s="43">
        <f t="shared" si="10"/>
        <v>0</v>
      </c>
      <c r="Q17" s="43">
        <f t="shared" si="11"/>
        <v>0</v>
      </c>
      <c r="R17" s="43">
        <f t="shared" si="12"/>
        <v>0</v>
      </c>
      <c r="S17" s="44">
        <f t="shared" si="13"/>
        <v>0</v>
      </c>
      <c r="T17" s="45">
        <f t="shared" ca="1" si="14"/>
        <v>24</v>
      </c>
      <c r="U17" s="29">
        <v>2550</v>
      </c>
      <c r="V17" s="29">
        <v>2550</v>
      </c>
      <c r="W17" s="29">
        <v>2550</v>
      </c>
      <c r="X17" s="29">
        <v>2550</v>
      </c>
      <c r="Y17" s="29">
        <v>2550</v>
      </c>
      <c r="Z17" s="29">
        <v>2550</v>
      </c>
      <c r="AA17" s="29">
        <v>2550</v>
      </c>
      <c r="AB17" s="49">
        <f t="shared" ca="1" si="15"/>
        <v>0</v>
      </c>
      <c r="AC17" s="50">
        <f t="shared" ca="1" si="16"/>
        <v>0</v>
      </c>
      <c r="AD17" s="50">
        <f t="shared" ca="1" si="17"/>
        <v>61200</v>
      </c>
      <c r="AE17" s="50">
        <f t="shared" ca="1" si="18"/>
        <v>0</v>
      </c>
      <c r="AF17" s="50">
        <f t="shared" ca="1" si="19"/>
        <v>0</v>
      </c>
      <c r="AG17" s="50">
        <f t="shared" ca="1" si="20"/>
        <v>0</v>
      </c>
      <c r="AH17" s="51">
        <f t="shared" ca="1" si="21"/>
        <v>0</v>
      </c>
      <c r="AI17" s="35">
        <f t="shared" ca="1" si="22"/>
        <v>61200</v>
      </c>
      <c r="AJ17" s="49">
        <f t="shared" ca="1" si="23"/>
        <v>0</v>
      </c>
      <c r="AK17" s="50">
        <f t="shared" ca="1" si="24"/>
        <v>0</v>
      </c>
      <c r="AL17" s="50">
        <f t="shared" ca="1" si="25"/>
        <v>28.8</v>
      </c>
      <c r="AM17" s="50">
        <f t="shared" ca="1" si="26"/>
        <v>0</v>
      </c>
      <c r="AN17" s="50">
        <f t="shared" ca="1" si="27"/>
        <v>0</v>
      </c>
      <c r="AO17" s="50">
        <f t="shared" ca="1" si="28"/>
        <v>0</v>
      </c>
      <c r="AP17" s="51">
        <f t="shared" ca="1" si="29"/>
        <v>0</v>
      </c>
      <c r="AQ17" s="36">
        <f t="shared" ca="1" si="30"/>
        <v>28.8</v>
      </c>
      <c r="AR17" s="49" t="str">
        <f t="shared" ca="1" si="31"/>
        <v/>
      </c>
      <c r="AS17" s="50" t="str">
        <f t="shared" ca="1" si="32"/>
        <v/>
      </c>
      <c r="AT17" s="50">
        <f t="shared" ca="1" si="33"/>
        <v>2125</v>
      </c>
      <c r="AU17" s="50" t="str">
        <f t="shared" ca="1" si="34"/>
        <v/>
      </c>
      <c r="AV17" s="50" t="str">
        <f t="shared" ca="1" si="35"/>
        <v/>
      </c>
      <c r="AW17" s="50" t="str">
        <f t="shared" ca="1" si="36"/>
        <v/>
      </c>
      <c r="AX17" s="51" t="str">
        <f t="shared" ca="1" si="37"/>
        <v/>
      </c>
      <c r="AY17" s="52">
        <f t="shared" ca="1" si="38"/>
        <v>2125</v>
      </c>
      <c r="AZ17" s="37">
        <f t="shared" si="39"/>
        <v>2656.25</v>
      </c>
      <c r="BA17" s="37">
        <f t="shared" si="40"/>
        <v>28333.333333333336</v>
      </c>
      <c r="BB17" s="37">
        <f t="shared" si="41"/>
        <v>2125</v>
      </c>
      <c r="BC17" s="37">
        <f t="shared" si="42"/>
        <v>4670.3296703296701</v>
      </c>
      <c r="BD17" s="37">
        <f t="shared" si="43"/>
        <v>3541.666666666667</v>
      </c>
      <c r="BE17" s="37">
        <f t="shared" si="44"/>
        <v>3632.4786324786323</v>
      </c>
      <c r="BF17" s="37">
        <f t="shared" si="45"/>
        <v>2560.2409638554213</v>
      </c>
      <c r="BG17" s="38">
        <f t="shared" si="60"/>
        <v>0</v>
      </c>
      <c r="BH17" s="38">
        <f t="shared" si="54"/>
        <v>0</v>
      </c>
      <c r="BI17" s="38">
        <f t="shared" si="55"/>
        <v>6</v>
      </c>
      <c r="BJ17" s="38">
        <f t="shared" si="56"/>
        <v>0</v>
      </c>
      <c r="BK17" s="38">
        <f t="shared" si="57"/>
        <v>0</v>
      </c>
      <c r="BL17" s="38">
        <f t="shared" si="58"/>
        <v>0</v>
      </c>
      <c r="BM17" s="38">
        <f t="shared" si="59"/>
        <v>0</v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81">
        <v>0.16200000000000001</v>
      </c>
      <c r="F18" s="181">
        <v>2.4E-2</v>
      </c>
      <c r="G18" s="181">
        <v>4.9000000000000002E-2</v>
      </c>
      <c r="H18" s="181">
        <v>0.26100000000000001</v>
      </c>
      <c r="I18" s="181">
        <v>0.182</v>
      </c>
      <c r="J18" s="181">
        <v>0.17</v>
      </c>
      <c r="K18" s="181">
        <v>0.184</v>
      </c>
      <c r="L18" s="41">
        <f t="shared" ca="1" si="6"/>
        <v>468</v>
      </c>
      <c r="M18" s="42">
        <f t="shared" si="7"/>
        <v>0</v>
      </c>
      <c r="N18" s="43">
        <f t="shared" si="8"/>
        <v>0</v>
      </c>
      <c r="O18" s="43">
        <f t="shared" si="9"/>
        <v>0</v>
      </c>
      <c r="P18" s="43">
        <f t="shared" si="10"/>
        <v>6</v>
      </c>
      <c r="Q18" s="43">
        <f t="shared" si="11"/>
        <v>6</v>
      </c>
      <c r="R18" s="43">
        <f t="shared" si="12"/>
        <v>0</v>
      </c>
      <c r="S18" s="44">
        <f t="shared" si="13"/>
        <v>6</v>
      </c>
      <c r="T18" s="45">
        <f t="shared" ca="1" si="14"/>
        <v>78</v>
      </c>
      <c r="U18" s="29">
        <v>2550</v>
      </c>
      <c r="V18" s="29">
        <v>2550</v>
      </c>
      <c r="W18" s="29">
        <v>2550</v>
      </c>
      <c r="X18" s="29">
        <v>2550</v>
      </c>
      <c r="Y18" s="29">
        <v>2550</v>
      </c>
      <c r="Z18" s="29">
        <v>2550</v>
      </c>
      <c r="AA18" s="29">
        <v>2550</v>
      </c>
      <c r="AB18" s="49">
        <f t="shared" ca="1" si="15"/>
        <v>0</v>
      </c>
      <c r="AC18" s="50">
        <f t="shared" ca="1" si="16"/>
        <v>0</v>
      </c>
      <c r="AD18" s="50">
        <f t="shared" ca="1" si="17"/>
        <v>0</v>
      </c>
      <c r="AE18" s="50">
        <f t="shared" ca="1" si="18"/>
        <v>61200</v>
      </c>
      <c r="AF18" s="50">
        <f t="shared" ca="1" si="19"/>
        <v>61200</v>
      </c>
      <c r="AG18" s="50">
        <f t="shared" ca="1" si="20"/>
        <v>0</v>
      </c>
      <c r="AH18" s="51">
        <f t="shared" ca="1" si="21"/>
        <v>76500</v>
      </c>
      <c r="AI18" s="35">
        <f t="shared" ca="1" si="22"/>
        <v>198900</v>
      </c>
      <c r="AJ18" s="49">
        <f t="shared" ca="1" si="23"/>
        <v>0</v>
      </c>
      <c r="AK18" s="50">
        <f t="shared" ca="1" si="24"/>
        <v>0</v>
      </c>
      <c r="AL18" s="50">
        <f t="shared" ca="1" si="25"/>
        <v>0</v>
      </c>
      <c r="AM18" s="50">
        <f t="shared" ca="1" si="26"/>
        <v>37.584000000000003</v>
      </c>
      <c r="AN18" s="50">
        <f t="shared" ca="1" si="27"/>
        <v>26.207999999999998</v>
      </c>
      <c r="AO18" s="50">
        <f t="shared" ca="1" si="28"/>
        <v>0</v>
      </c>
      <c r="AP18" s="51">
        <f t="shared" ca="1" si="29"/>
        <v>33.119999999999997</v>
      </c>
      <c r="AQ18" s="36">
        <f t="shared" ca="1" si="30"/>
        <v>96.912000000000006</v>
      </c>
      <c r="AR18" s="49" t="str">
        <f t="shared" ca="1" si="31"/>
        <v/>
      </c>
      <c r="AS18" s="50" t="str">
        <f t="shared" ca="1" si="32"/>
        <v/>
      </c>
      <c r="AT18" s="50" t="str">
        <f t="shared" ca="1" si="33"/>
        <v/>
      </c>
      <c r="AU18" s="50">
        <f t="shared" ca="1" si="34"/>
        <v>1628.3524904214557</v>
      </c>
      <c r="AV18" s="50">
        <f t="shared" ca="1" si="35"/>
        <v>2335.1648351648355</v>
      </c>
      <c r="AW18" s="50" t="str">
        <f t="shared" ca="1" si="36"/>
        <v/>
      </c>
      <c r="AX18" s="51">
        <f t="shared" ca="1" si="37"/>
        <v>2309.7826086956525</v>
      </c>
      <c r="AY18" s="52">
        <f t="shared" ca="1" si="38"/>
        <v>2052.377414561664</v>
      </c>
      <c r="AZ18" s="37">
        <f t="shared" si="39"/>
        <v>2623.4567901234568</v>
      </c>
      <c r="BA18" s="37">
        <f t="shared" si="40"/>
        <v>17708.333333333332</v>
      </c>
      <c r="BB18" s="37">
        <f t="shared" si="41"/>
        <v>8673.4693877551017</v>
      </c>
      <c r="BC18" s="37">
        <f t="shared" si="42"/>
        <v>1628.352490421456</v>
      </c>
      <c r="BD18" s="37">
        <f t="shared" si="43"/>
        <v>2335.164835164835</v>
      </c>
      <c r="BE18" s="37">
        <f t="shared" si="44"/>
        <v>2500</v>
      </c>
      <c r="BF18" s="37">
        <f t="shared" si="45"/>
        <v>2309.782608695652</v>
      </c>
      <c r="BG18" s="38">
        <f t="shared" si="60"/>
        <v>0</v>
      </c>
      <c r="BH18" s="38">
        <f t="shared" si="54"/>
        <v>0</v>
      </c>
      <c r="BI18" s="38">
        <f t="shared" si="55"/>
        <v>0</v>
      </c>
      <c r="BJ18" s="38">
        <f t="shared" si="56"/>
        <v>6</v>
      </c>
      <c r="BK18" s="38">
        <f t="shared" si="57"/>
        <v>6</v>
      </c>
      <c r="BL18" s="38">
        <f t="shared" si="58"/>
        <v>0</v>
      </c>
      <c r="BM18" s="38">
        <f t="shared" si="59"/>
        <v>6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1">
        <v>0.17499999999999999</v>
      </c>
      <c r="F19" s="181">
        <v>0.02</v>
      </c>
      <c r="G19" s="181">
        <v>0.13300000000000001</v>
      </c>
      <c r="H19" s="181">
        <v>6.4000000000000001E-2</v>
      </c>
      <c r="I19" s="181">
        <v>0.152</v>
      </c>
      <c r="J19" s="181">
        <v>2.9000000000000001E-2</v>
      </c>
      <c r="K19" s="181">
        <v>0.18099999999999999</v>
      </c>
      <c r="L19" s="41">
        <f t="shared" ca="1" si="6"/>
        <v>360</v>
      </c>
      <c r="M19" s="42">
        <f t="shared" si="7"/>
        <v>6</v>
      </c>
      <c r="N19" s="43">
        <f t="shared" si="8"/>
        <v>0</v>
      </c>
      <c r="O19" s="43">
        <f t="shared" si="9"/>
        <v>0</v>
      </c>
      <c r="P19" s="43">
        <f t="shared" si="10"/>
        <v>0</v>
      </c>
      <c r="Q19" s="43">
        <f t="shared" si="11"/>
        <v>0</v>
      </c>
      <c r="R19" s="43">
        <f t="shared" si="12"/>
        <v>0</v>
      </c>
      <c r="S19" s="44">
        <f t="shared" si="13"/>
        <v>6</v>
      </c>
      <c r="T19" s="45">
        <f t="shared" ca="1" si="14"/>
        <v>60</v>
      </c>
      <c r="U19" s="29">
        <v>2550</v>
      </c>
      <c r="V19" s="29">
        <v>2550</v>
      </c>
      <c r="W19" s="29">
        <v>2550</v>
      </c>
      <c r="X19" s="29">
        <v>2550</v>
      </c>
      <c r="Y19" s="29">
        <v>2550</v>
      </c>
      <c r="Z19" s="29">
        <v>2550</v>
      </c>
      <c r="AA19" s="29">
        <v>2550</v>
      </c>
      <c r="AB19" s="49">
        <f t="shared" ca="1" si="15"/>
        <v>76500</v>
      </c>
      <c r="AC19" s="50">
        <f t="shared" ca="1" si="16"/>
        <v>0</v>
      </c>
      <c r="AD19" s="50">
        <f t="shared" ca="1" si="17"/>
        <v>0</v>
      </c>
      <c r="AE19" s="50">
        <f t="shared" ca="1" si="18"/>
        <v>0</v>
      </c>
      <c r="AF19" s="50">
        <f t="shared" ca="1" si="19"/>
        <v>0</v>
      </c>
      <c r="AG19" s="50">
        <f t="shared" ca="1" si="20"/>
        <v>0</v>
      </c>
      <c r="AH19" s="51">
        <f t="shared" ca="1" si="21"/>
        <v>76500</v>
      </c>
      <c r="AI19" s="35">
        <f t="shared" ca="1" si="22"/>
        <v>153000</v>
      </c>
      <c r="AJ19" s="49">
        <f t="shared" ca="1" si="23"/>
        <v>31.499999999999996</v>
      </c>
      <c r="AK19" s="50">
        <f t="shared" ca="1" si="24"/>
        <v>0</v>
      </c>
      <c r="AL19" s="50">
        <f t="shared" ca="1" si="25"/>
        <v>0</v>
      </c>
      <c r="AM19" s="50">
        <f t="shared" ca="1" si="26"/>
        <v>0</v>
      </c>
      <c r="AN19" s="50">
        <f t="shared" ca="1" si="27"/>
        <v>0</v>
      </c>
      <c r="AO19" s="50">
        <f t="shared" ca="1" si="28"/>
        <v>0</v>
      </c>
      <c r="AP19" s="51">
        <f t="shared" ca="1" si="29"/>
        <v>32.58</v>
      </c>
      <c r="AQ19" s="36">
        <f t="shared" ca="1" si="30"/>
        <v>64.08</v>
      </c>
      <c r="AR19" s="49">
        <f t="shared" ca="1" si="31"/>
        <v>2428.5714285714289</v>
      </c>
      <c r="AS19" s="50" t="str">
        <f t="shared" ca="1" si="32"/>
        <v/>
      </c>
      <c r="AT19" s="50" t="str">
        <f t="shared" ca="1" si="33"/>
        <v/>
      </c>
      <c r="AU19" s="50" t="str">
        <f t="shared" ca="1" si="34"/>
        <v/>
      </c>
      <c r="AV19" s="50" t="str">
        <f t="shared" ca="1" si="35"/>
        <v/>
      </c>
      <c r="AW19" s="50" t="str">
        <f t="shared" ca="1" si="36"/>
        <v/>
      </c>
      <c r="AX19" s="51">
        <f t="shared" ca="1" si="37"/>
        <v>2348.0662983425414</v>
      </c>
      <c r="AY19" s="52">
        <f t="shared" ca="1" si="38"/>
        <v>2387.6404494382023</v>
      </c>
      <c r="AZ19" s="37">
        <f t="shared" si="39"/>
        <v>2428.5714285714289</v>
      </c>
      <c r="BA19" s="37">
        <f t="shared" si="40"/>
        <v>21250</v>
      </c>
      <c r="BB19" s="37">
        <f t="shared" si="41"/>
        <v>3195.488721804511</v>
      </c>
      <c r="BC19" s="37">
        <f t="shared" si="42"/>
        <v>6640.625</v>
      </c>
      <c r="BD19" s="37">
        <f t="shared" si="43"/>
        <v>2796.0526315789475</v>
      </c>
      <c r="BE19" s="37">
        <f t="shared" si="44"/>
        <v>14655.172413793103</v>
      </c>
      <c r="BF19" s="37">
        <f t="shared" si="45"/>
        <v>2348.0662983425414</v>
      </c>
      <c r="BG19" s="38">
        <f t="shared" si="60"/>
        <v>6</v>
      </c>
      <c r="BH19" s="38">
        <f t="shared" si="54"/>
        <v>0</v>
      </c>
      <c r="BI19" s="38">
        <f t="shared" si="55"/>
        <v>0</v>
      </c>
      <c r="BJ19" s="38">
        <f t="shared" si="56"/>
        <v>0</v>
      </c>
      <c r="BK19" s="38">
        <f t="shared" si="57"/>
        <v>0</v>
      </c>
      <c r="BL19" s="38">
        <f t="shared" si="58"/>
        <v>0</v>
      </c>
      <c r="BM19" s="38">
        <f t="shared" si="59"/>
        <v>6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 s="181">
        <v>0.03</v>
      </c>
      <c r="F20" s="181">
        <v>5.0999999999999997E-2</v>
      </c>
      <c r="G20" s="181">
        <v>6.2E-2</v>
      </c>
      <c r="H20" s="181">
        <v>0.20300000000000001</v>
      </c>
      <c r="I20" s="181">
        <v>6.7000000000000004E-2</v>
      </c>
      <c r="J20" s="181">
        <v>0.224</v>
      </c>
      <c r="K20" s="181">
        <v>0.26100000000000001</v>
      </c>
      <c r="L20" s="41">
        <f t="shared" ca="1" si="6"/>
        <v>504</v>
      </c>
      <c r="M20" s="42">
        <f t="shared" si="7"/>
        <v>0</v>
      </c>
      <c r="N20" s="43">
        <f t="shared" si="8"/>
        <v>0</v>
      </c>
      <c r="O20" s="43">
        <f t="shared" si="9"/>
        <v>0</v>
      </c>
      <c r="P20" s="43">
        <f t="shared" si="10"/>
        <v>6</v>
      </c>
      <c r="Q20" s="43">
        <f t="shared" si="11"/>
        <v>0</v>
      </c>
      <c r="R20" s="43">
        <f t="shared" si="12"/>
        <v>6</v>
      </c>
      <c r="S20" s="44">
        <f t="shared" si="13"/>
        <v>6</v>
      </c>
      <c r="T20" s="45">
        <f t="shared" ca="1" si="14"/>
        <v>84</v>
      </c>
      <c r="U20" s="29">
        <v>2550</v>
      </c>
      <c r="V20" s="29">
        <v>2550</v>
      </c>
      <c r="W20" s="29">
        <v>2550</v>
      </c>
      <c r="X20" s="29">
        <v>2550</v>
      </c>
      <c r="Y20" s="29">
        <v>2550</v>
      </c>
      <c r="Z20" s="29">
        <v>2550</v>
      </c>
      <c r="AA20" s="29">
        <v>2550</v>
      </c>
      <c r="AB20" s="49">
        <f t="shared" ca="1" si="15"/>
        <v>0</v>
      </c>
      <c r="AC20" s="50">
        <f t="shared" ca="1" si="16"/>
        <v>0</v>
      </c>
      <c r="AD20" s="50">
        <f t="shared" ca="1" si="17"/>
        <v>0</v>
      </c>
      <c r="AE20" s="50">
        <f t="shared" ca="1" si="18"/>
        <v>61200</v>
      </c>
      <c r="AF20" s="50">
        <f t="shared" ca="1" si="19"/>
        <v>0</v>
      </c>
      <c r="AG20" s="50">
        <f t="shared" ca="1" si="20"/>
        <v>76500</v>
      </c>
      <c r="AH20" s="51">
        <f t="shared" ca="1" si="21"/>
        <v>76500</v>
      </c>
      <c r="AI20" s="35">
        <f t="shared" ca="1" si="22"/>
        <v>214200</v>
      </c>
      <c r="AJ20" s="49">
        <f t="shared" ca="1" si="23"/>
        <v>0</v>
      </c>
      <c r="AK20" s="50">
        <f t="shared" ca="1" si="24"/>
        <v>0</v>
      </c>
      <c r="AL20" s="50">
        <f t="shared" ca="1" si="25"/>
        <v>0</v>
      </c>
      <c r="AM20" s="50">
        <f t="shared" ca="1" si="26"/>
        <v>29.232000000000003</v>
      </c>
      <c r="AN20" s="50">
        <f t="shared" ca="1" si="27"/>
        <v>0</v>
      </c>
      <c r="AO20" s="50">
        <f t="shared" ca="1" si="28"/>
        <v>40.32</v>
      </c>
      <c r="AP20" s="51">
        <f t="shared" ca="1" si="29"/>
        <v>46.980000000000004</v>
      </c>
      <c r="AQ20" s="36">
        <f t="shared" ca="1" si="30"/>
        <v>116.53200000000001</v>
      </c>
      <c r="AR20" s="49" t="str">
        <f t="shared" ca="1" si="31"/>
        <v/>
      </c>
      <c r="AS20" s="50" t="str">
        <f t="shared" ca="1" si="32"/>
        <v/>
      </c>
      <c r="AT20" s="50" t="str">
        <f t="shared" ca="1" si="33"/>
        <v/>
      </c>
      <c r="AU20" s="50">
        <f t="shared" ca="1" si="34"/>
        <v>2093.5960591133003</v>
      </c>
      <c r="AV20" s="50" t="str">
        <f t="shared" ca="1" si="35"/>
        <v/>
      </c>
      <c r="AW20" s="50">
        <f t="shared" ca="1" si="36"/>
        <v>1897.3214285714287</v>
      </c>
      <c r="AX20" s="51">
        <f t="shared" ca="1" si="37"/>
        <v>1628.3524904214557</v>
      </c>
      <c r="AY20" s="52">
        <f t="shared" ca="1" si="38"/>
        <v>1838.1217176397897</v>
      </c>
      <c r="AZ20" s="37">
        <f t="shared" si="39"/>
        <v>14166.666666666668</v>
      </c>
      <c r="BA20" s="37">
        <f t="shared" si="40"/>
        <v>8333.3333333333339</v>
      </c>
      <c r="BB20" s="37">
        <f t="shared" si="41"/>
        <v>6854.8387096774195</v>
      </c>
      <c r="BC20" s="37">
        <f t="shared" si="42"/>
        <v>2093.5960591133003</v>
      </c>
      <c r="BD20" s="37">
        <f t="shared" si="43"/>
        <v>6343.2835820895516</v>
      </c>
      <c r="BE20" s="37">
        <f t="shared" si="44"/>
        <v>1897.3214285714284</v>
      </c>
      <c r="BF20" s="37">
        <f t="shared" si="45"/>
        <v>1628.352490421456</v>
      </c>
      <c r="BG20" s="38">
        <f t="shared" si="60"/>
        <v>0</v>
      </c>
      <c r="BH20" s="38">
        <f t="shared" si="54"/>
        <v>0</v>
      </c>
      <c r="BI20" s="38">
        <f t="shared" si="55"/>
        <v>0</v>
      </c>
      <c r="BJ20" s="38">
        <f t="shared" si="56"/>
        <v>6</v>
      </c>
      <c r="BK20" s="38">
        <f t="shared" si="57"/>
        <v>0</v>
      </c>
      <c r="BL20" s="38">
        <f t="shared" si="58"/>
        <v>6</v>
      </c>
      <c r="BM20" s="38">
        <f t="shared" si="59"/>
        <v>6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 s="181">
        <v>0.26400000000000001</v>
      </c>
      <c r="F21" s="181">
        <v>0.14199999999999999</v>
      </c>
      <c r="G21" s="181">
        <v>0.10100000000000001</v>
      </c>
      <c r="H21" s="181">
        <v>5.6000000000000001E-2</v>
      </c>
      <c r="I21" s="181">
        <v>0.02</v>
      </c>
      <c r="J21" s="181">
        <v>3.6999999999999998E-2</v>
      </c>
      <c r="K21" s="181">
        <v>0.27200000000000002</v>
      </c>
      <c r="L21" s="41">
        <f t="shared" ca="1" si="6"/>
        <v>360</v>
      </c>
      <c r="M21" s="42">
        <f t="shared" si="7"/>
        <v>6</v>
      </c>
      <c r="N21" s="43">
        <f t="shared" si="8"/>
        <v>0</v>
      </c>
      <c r="O21" s="43">
        <f t="shared" si="9"/>
        <v>0</v>
      </c>
      <c r="P21" s="43">
        <f t="shared" si="10"/>
        <v>0</v>
      </c>
      <c r="Q21" s="43">
        <f t="shared" si="11"/>
        <v>0</v>
      </c>
      <c r="R21" s="43">
        <f t="shared" si="12"/>
        <v>0</v>
      </c>
      <c r="S21" s="44">
        <f t="shared" si="13"/>
        <v>6</v>
      </c>
      <c r="T21" s="45">
        <f t="shared" ca="1" si="14"/>
        <v>60</v>
      </c>
      <c r="U21" s="29">
        <v>2550</v>
      </c>
      <c r="V21" s="29">
        <v>2550</v>
      </c>
      <c r="W21" s="29">
        <v>2550</v>
      </c>
      <c r="X21" s="29">
        <v>2550</v>
      </c>
      <c r="Y21" s="29">
        <v>2550</v>
      </c>
      <c r="Z21" s="29">
        <v>2550</v>
      </c>
      <c r="AA21" s="29">
        <v>2550</v>
      </c>
      <c r="AB21" s="49">
        <f t="shared" ca="1" si="15"/>
        <v>76500</v>
      </c>
      <c r="AC21" s="50">
        <f t="shared" ca="1" si="16"/>
        <v>0</v>
      </c>
      <c r="AD21" s="50">
        <f t="shared" ca="1" si="17"/>
        <v>0</v>
      </c>
      <c r="AE21" s="50">
        <f t="shared" ca="1" si="18"/>
        <v>0</v>
      </c>
      <c r="AF21" s="50">
        <f t="shared" ca="1" si="19"/>
        <v>0</v>
      </c>
      <c r="AG21" s="50">
        <f t="shared" ca="1" si="20"/>
        <v>0</v>
      </c>
      <c r="AH21" s="51">
        <f t="shared" ca="1" si="21"/>
        <v>76500</v>
      </c>
      <c r="AI21" s="35">
        <f t="shared" ca="1" si="22"/>
        <v>153000</v>
      </c>
      <c r="AJ21" s="49">
        <f t="shared" ca="1" si="23"/>
        <v>47.52</v>
      </c>
      <c r="AK21" s="50">
        <f t="shared" ca="1" si="24"/>
        <v>0</v>
      </c>
      <c r="AL21" s="50">
        <f t="shared" ca="1" si="25"/>
        <v>0</v>
      </c>
      <c r="AM21" s="50">
        <f t="shared" ca="1" si="26"/>
        <v>0</v>
      </c>
      <c r="AN21" s="50">
        <f t="shared" ca="1" si="27"/>
        <v>0</v>
      </c>
      <c r="AO21" s="50">
        <f t="shared" ca="1" si="28"/>
        <v>0</v>
      </c>
      <c r="AP21" s="51">
        <f t="shared" ca="1" si="29"/>
        <v>48.96</v>
      </c>
      <c r="AQ21" s="36">
        <f t="shared" ca="1" si="30"/>
        <v>96.48</v>
      </c>
      <c r="AR21" s="49">
        <f t="shared" ca="1" si="31"/>
        <v>1609.8484848484848</v>
      </c>
      <c r="AS21" s="50" t="str">
        <f t="shared" ca="1" si="32"/>
        <v/>
      </c>
      <c r="AT21" s="50" t="str">
        <f t="shared" ca="1" si="33"/>
        <v/>
      </c>
      <c r="AU21" s="50" t="str">
        <f t="shared" ca="1" si="34"/>
        <v/>
      </c>
      <c r="AV21" s="50" t="str">
        <f t="shared" ca="1" si="35"/>
        <v/>
      </c>
      <c r="AW21" s="50" t="str">
        <f t="shared" ca="1" si="36"/>
        <v/>
      </c>
      <c r="AX21" s="51">
        <f t="shared" ca="1" si="37"/>
        <v>1562.5</v>
      </c>
      <c r="AY21" s="52">
        <f t="shared" ca="1" si="38"/>
        <v>1585.8208955223879</v>
      </c>
      <c r="AZ21" s="37">
        <f t="shared" si="39"/>
        <v>1609.8484848484848</v>
      </c>
      <c r="BA21" s="37">
        <f t="shared" si="40"/>
        <v>2992.9577464788736</v>
      </c>
      <c r="BB21" s="37">
        <f t="shared" si="41"/>
        <v>4207.9207920792078</v>
      </c>
      <c r="BC21" s="37">
        <f t="shared" si="42"/>
        <v>7589.2857142857138</v>
      </c>
      <c r="BD21" s="37">
        <f t="shared" si="43"/>
        <v>21250</v>
      </c>
      <c r="BE21" s="37">
        <f t="shared" si="44"/>
        <v>11486.486486486487</v>
      </c>
      <c r="BF21" s="37">
        <f t="shared" si="45"/>
        <v>1562.5</v>
      </c>
      <c r="BG21" s="38">
        <f t="shared" si="60"/>
        <v>6</v>
      </c>
      <c r="BH21" s="38">
        <f t="shared" si="54"/>
        <v>0</v>
      </c>
      <c r="BI21" s="38">
        <f t="shared" si="55"/>
        <v>0</v>
      </c>
      <c r="BJ21" s="38">
        <f t="shared" si="56"/>
        <v>0</v>
      </c>
      <c r="BK21" s="38">
        <f t="shared" si="57"/>
        <v>0</v>
      </c>
      <c r="BL21" s="38">
        <f t="shared" si="58"/>
        <v>0</v>
      </c>
      <c r="BM21" s="38">
        <f t="shared" si="59"/>
        <v>6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1">
        <v>0.20499999999999999</v>
      </c>
      <c r="F22" s="181">
        <v>0.13300000000000001</v>
      </c>
      <c r="G22" s="181">
        <v>0.11899999999999999</v>
      </c>
      <c r="H22" s="181">
        <v>0.41599999999999998</v>
      </c>
      <c r="I22" s="181">
        <v>0.13700000000000001</v>
      </c>
      <c r="J22" s="181">
        <v>0.17</v>
      </c>
      <c r="K22" s="181">
        <v>0.27900000000000003</v>
      </c>
      <c r="L22" s="41">
        <f t="shared" ca="1" si="6"/>
        <v>552</v>
      </c>
      <c r="M22" s="42">
        <f t="shared" si="7"/>
        <v>6</v>
      </c>
      <c r="N22" s="43">
        <f t="shared" si="8"/>
        <v>0</v>
      </c>
      <c r="O22" s="43">
        <f t="shared" si="9"/>
        <v>0</v>
      </c>
      <c r="P22" s="43">
        <f t="shared" si="10"/>
        <v>8</v>
      </c>
      <c r="Q22" s="43">
        <f t="shared" si="11"/>
        <v>0</v>
      </c>
      <c r="R22" s="43">
        <f t="shared" si="12"/>
        <v>0</v>
      </c>
      <c r="S22" s="44">
        <f t="shared" si="13"/>
        <v>6</v>
      </c>
      <c r="T22" s="45">
        <f t="shared" ca="1" si="14"/>
        <v>92</v>
      </c>
      <c r="U22" s="29">
        <v>2550</v>
      </c>
      <c r="V22" s="29">
        <v>2550</v>
      </c>
      <c r="W22" s="29">
        <v>2550</v>
      </c>
      <c r="X22" s="29">
        <v>2550</v>
      </c>
      <c r="Y22" s="29">
        <v>2550</v>
      </c>
      <c r="Z22" s="29">
        <v>2550</v>
      </c>
      <c r="AA22" s="29">
        <v>2550</v>
      </c>
      <c r="AB22" s="49">
        <f t="shared" ca="1" si="15"/>
        <v>76500</v>
      </c>
      <c r="AC22" s="50">
        <f t="shared" ca="1" si="16"/>
        <v>0</v>
      </c>
      <c r="AD22" s="50">
        <f t="shared" ca="1" si="17"/>
        <v>0</v>
      </c>
      <c r="AE22" s="50">
        <f t="shared" ca="1" si="18"/>
        <v>81600</v>
      </c>
      <c r="AF22" s="50">
        <f t="shared" ca="1" si="19"/>
        <v>0</v>
      </c>
      <c r="AG22" s="50">
        <f t="shared" ca="1" si="20"/>
        <v>0</v>
      </c>
      <c r="AH22" s="51">
        <f t="shared" ca="1" si="21"/>
        <v>76500</v>
      </c>
      <c r="AI22" s="35">
        <f t="shared" ca="1" si="22"/>
        <v>234600</v>
      </c>
      <c r="AJ22" s="49">
        <f t="shared" ca="1" si="23"/>
        <v>36.9</v>
      </c>
      <c r="AK22" s="50">
        <f t="shared" ca="1" si="24"/>
        <v>0</v>
      </c>
      <c r="AL22" s="50">
        <f t="shared" ca="1" si="25"/>
        <v>0</v>
      </c>
      <c r="AM22" s="50">
        <f t="shared" ca="1" si="26"/>
        <v>79.872</v>
      </c>
      <c r="AN22" s="50">
        <f t="shared" ca="1" si="27"/>
        <v>0</v>
      </c>
      <c r="AO22" s="50">
        <f t="shared" ca="1" si="28"/>
        <v>0</v>
      </c>
      <c r="AP22" s="51">
        <f t="shared" ca="1" si="29"/>
        <v>50.220000000000006</v>
      </c>
      <c r="AQ22" s="36">
        <f t="shared" ca="1" si="30"/>
        <v>166.99199999999999</v>
      </c>
      <c r="AR22" s="49">
        <f t="shared" ca="1" si="31"/>
        <v>2073.1707317073174</v>
      </c>
      <c r="AS22" s="50" t="str">
        <f t="shared" ca="1" si="32"/>
        <v/>
      </c>
      <c r="AT22" s="50" t="str">
        <f t="shared" ca="1" si="33"/>
        <v/>
      </c>
      <c r="AU22" s="50">
        <f t="shared" ca="1" si="34"/>
        <v>1021.6346153846154</v>
      </c>
      <c r="AV22" s="50" t="str">
        <f t="shared" ca="1" si="35"/>
        <v/>
      </c>
      <c r="AW22" s="50" t="str">
        <f t="shared" ca="1" si="36"/>
        <v/>
      </c>
      <c r="AX22" s="51">
        <f t="shared" ca="1" si="37"/>
        <v>1523.2974910394264</v>
      </c>
      <c r="AY22" s="52">
        <f t="shared" ca="1" si="38"/>
        <v>1404.8577177349814</v>
      </c>
      <c r="AZ22" s="37">
        <f t="shared" si="39"/>
        <v>2073.1707317073174</v>
      </c>
      <c r="BA22" s="37">
        <f t="shared" si="40"/>
        <v>3195.488721804511</v>
      </c>
      <c r="BB22" s="37">
        <f t="shared" si="41"/>
        <v>3571.4285714285716</v>
      </c>
      <c r="BC22" s="37">
        <f t="shared" si="42"/>
        <v>1021.6346153846155</v>
      </c>
      <c r="BD22" s="37">
        <f t="shared" si="43"/>
        <v>3102.1897810218975</v>
      </c>
      <c r="BE22" s="37">
        <f t="shared" si="44"/>
        <v>2500</v>
      </c>
      <c r="BF22" s="37">
        <f t="shared" si="45"/>
        <v>1523.2974910394264</v>
      </c>
      <c r="BG22" s="38">
        <f t="shared" si="60"/>
        <v>6</v>
      </c>
      <c r="BH22" s="38">
        <f t="shared" si="54"/>
        <v>0</v>
      </c>
      <c r="BI22" s="38">
        <f t="shared" si="55"/>
        <v>0</v>
      </c>
      <c r="BJ22" s="38">
        <f t="shared" si="56"/>
        <v>8</v>
      </c>
      <c r="BK22" s="38">
        <f t="shared" si="57"/>
        <v>0</v>
      </c>
      <c r="BL22" s="38">
        <f t="shared" si="58"/>
        <v>0</v>
      </c>
      <c r="BM22" s="38">
        <f t="shared" si="59"/>
        <v>6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 s="181">
        <v>0.23300000000000001</v>
      </c>
      <c r="F23" s="181">
        <v>0.17499999999999999</v>
      </c>
      <c r="G23" s="181">
        <v>0.2</v>
      </c>
      <c r="H23" s="181">
        <v>9.0999999999999998E-2</v>
      </c>
      <c r="I23" s="181">
        <v>0.214</v>
      </c>
      <c r="J23" s="181">
        <v>0.11700000000000001</v>
      </c>
      <c r="K23" s="181">
        <v>1.2999999999999999E-2</v>
      </c>
      <c r="L23" s="41">
        <f t="shared" ca="1" si="6"/>
        <v>612</v>
      </c>
      <c r="M23" s="42">
        <f t="shared" si="7"/>
        <v>6</v>
      </c>
      <c r="N23" s="43">
        <f t="shared" si="8"/>
        <v>6</v>
      </c>
      <c r="O23" s="43">
        <f t="shared" si="9"/>
        <v>6</v>
      </c>
      <c r="P23" s="43">
        <f t="shared" si="10"/>
        <v>0</v>
      </c>
      <c r="Q23" s="43">
        <f t="shared" si="11"/>
        <v>6</v>
      </c>
      <c r="R23" s="43">
        <f t="shared" si="12"/>
        <v>0</v>
      </c>
      <c r="S23" s="44">
        <f t="shared" si="13"/>
        <v>0</v>
      </c>
      <c r="T23" s="45">
        <f t="shared" ca="1" si="14"/>
        <v>102</v>
      </c>
      <c r="U23" s="29">
        <v>2550</v>
      </c>
      <c r="V23" s="29">
        <v>2550</v>
      </c>
      <c r="W23" s="29">
        <v>2550</v>
      </c>
      <c r="X23" s="29">
        <v>2550</v>
      </c>
      <c r="Y23" s="29">
        <v>2550</v>
      </c>
      <c r="Z23" s="29">
        <v>2550</v>
      </c>
      <c r="AA23" s="29">
        <v>2550</v>
      </c>
      <c r="AB23" s="49">
        <f t="shared" ca="1" si="15"/>
        <v>76500</v>
      </c>
      <c r="AC23" s="50">
        <f t="shared" ca="1" si="16"/>
        <v>61200</v>
      </c>
      <c r="AD23" s="50">
        <f t="shared" ca="1" si="17"/>
        <v>61200</v>
      </c>
      <c r="AE23" s="50">
        <f t="shared" ca="1" si="18"/>
        <v>0</v>
      </c>
      <c r="AF23" s="50">
        <f t="shared" ca="1" si="19"/>
        <v>61200</v>
      </c>
      <c r="AG23" s="50">
        <f t="shared" ca="1" si="20"/>
        <v>0</v>
      </c>
      <c r="AH23" s="51">
        <f t="shared" ca="1" si="21"/>
        <v>0</v>
      </c>
      <c r="AI23" s="35">
        <f t="shared" ca="1" si="22"/>
        <v>260100</v>
      </c>
      <c r="AJ23" s="49">
        <f t="shared" ca="1" si="23"/>
        <v>41.940000000000005</v>
      </c>
      <c r="AK23" s="50">
        <f t="shared" ca="1" si="24"/>
        <v>25.2</v>
      </c>
      <c r="AL23" s="50">
        <f t="shared" ca="1" si="25"/>
        <v>28.8</v>
      </c>
      <c r="AM23" s="50">
        <f t="shared" ca="1" si="26"/>
        <v>0</v>
      </c>
      <c r="AN23" s="50">
        <f t="shared" ca="1" si="27"/>
        <v>30.815999999999999</v>
      </c>
      <c r="AO23" s="50">
        <f t="shared" ca="1" si="28"/>
        <v>0</v>
      </c>
      <c r="AP23" s="51">
        <f t="shared" ca="1" si="29"/>
        <v>0</v>
      </c>
      <c r="AQ23" s="36">
        <f t="shared" ca="1" si="30"/>
        <v>126.756</v>
      </c>
      <c r="AR23" s="49">
        <f t="shared" ca="1" si="31"/>
        <v>1824.0343347639482</v>
      </c>
      <c r="AS23" s="50">
        <f t="shared" ca="1" si="32"/>
        <v>2428.5714285714284</v>
      </c>
      <c r="AT23" s="50">
        <f t="shared" ca="1" si="33"/>
        <v>2125</v>
      </c>
      <c r="AU23" s="50" t="str">
        <f t="shared" ca="1" si="34"/>
        <v/>
      </c>
      <c r="AV23" s="50">
        <f t="shared" ca="1" si="35"/>
        <v>1985.981308411215</v>
      </c>
      <c r="AW23" s="50" t="str">
        <f t="shared" ca="1" si="36"/>
        <v/>
      </c>
      <c r="AX23" s="51" t="str">
        <f t="shared" ca="1" si="37"/>
        <v/>
      </c>
      <c r="AY23" s="52">
        <f t="shared" ca="1" si="38"/>
        <v>2051.9738710593583</v>
      </c>
      <c r="AZ23" s="37">
        <f t="shared" si="39"/>
        <v>1824.0343347639484</v>
      </c>
      <c r="BA23" s="37">
        <f t="shared" si="40"/>
        <v>2428.5714285714289</v>
      </c>
      <c r="BB23" s="37">
        <f t="shared" si="41"/>
        <v>2125</v>
      </c>
      <c r="BC23" s="37">
        <f t="shared" si="42"/>
        <v>4670.3296703296701</v>
      </c>
      <c r="BD23" s="37">
        <f t="shared" si="43"/>
        <v>1985.981308411215</v>
      </c>
      <c r="BE23" s="37">
        <f t="shared" si="44"/>
        <v>3632.4786324786323</v>
      </c>
      <c r="BF23" s="37">
        <f t="shared" si="45"/>
        <v>32692.307692307695</v>
      </c>
      <c r="BG23" s="38">
        <f t="shared" si="60"/>
        <v>6</v>
      </c>
      <c r="BH23" s="38">
        <f t="shared" si="54"/>
        <v>6</v>
      </c>
      <c r="BI23" s="38">
        <f t="shared" si="55"/>
        <v>6</v>
      </c>
      <c r="BJ23" s="38">
        <f t="shared" si="56"/>
        <v>0</v>
      </c>
      <c r="BK23" s="38">
        <f t="shared" si="57"/>
        <v>6</v>
      </c>
      <c r="BL23" s="38">
        <f t="shared" si="58"/>
        <v>0</v>
      </c>
      <c r="BM23" s="38">
        <f t="shared" si="59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 s="181">
        <v>0.17199999999999999</v>
      </c>
      <c r="F24" s="181">
        <v>0.106</v>
      </c>
      <c r="G24" s="181">
        <v>0.161</v>
      </c>
      <c r="H24" s="181">
        <v>0.20699999999999999</v>
      </c>
      <c r="I24" s="181">
        <v>0.25900000000000001</v>
      </c>
      <c r="J24" s="181">
        <v>0.41399999999999998</v>
      </c>
      <c r="K24" s="181">
        <v>0.219</v>
      </c>
      <c r="L24" s="41">
        <f t="shared" ca="1" si="6"/>
        <v>888</v>
      </c>
      <c r="M24" s="42">
        <f t="shared" si="7"/>
        <v>6</v>
      </c>
      <c r="N24" s="43">
        <f t="shared" si="8"/>
        <v>0</v>
      </c>
      <c r="O24" s="43">
        <f t="shared" si="9"/>
        <v>0</v>
      </c>
      <c r="P24" s="43">
        <f t="shared" si="10"/>
        <v>6</v>
      </c>
      <c r="Q24" s="43">
        <f t="shared" si="11"/>
        <v>6</v>
      </c>
      <c r="R24" s="43">
        <f t="shared" si="12"/>
        <v>8</v>
      </c>
      <c r="S24" s="44">
        <f t="shared" si="13"/>
        <v>6</v>
      </c>
      <c r="T24" s="45">
        <f t="shared" ca="1" si="14"/>
        <v>148</v>
      </c>
      <c r="U24" s="29">
        <v>2550</v>
      </c>
      <c r="V24" s="29">
        <v>2550</v>
      </c>
      <c r="W24" s="29">
        <v>2550</v>
      </c>
      <c r="X24" s="29">
        <v>2550</v>
      </c>
      <c r="Y24" s="29">
        <v>2550</v>
      </c>
      <c r="Z24" s="29">
        <v>2550</v>
      </c>
      <c r="AA24" s="29">
        <v>2550</v>
      </c>
      <c r="AB24" s="49">
        <f t="shared" ca="1" si="15"/>
        <v>76500</v>
      </c>
      <c r="AC24" s="50">
        <f t="shared" ca="1" si="16"/>
        <v>0</v>
      </c>
      <c r="AD24" s="50">
        <f t="shared" ca="1" si="17"/>
        <v>0</v>
      </c>
      <c r="AE24" s="50">
        <f t="shared" ca="1" si="18"/>
        <v>61200</v>
      </c>
      <c r="AF24" s="50">
        <f t="shared" ca="1" si="19"/>
        <v>61200</v>
      </c>
      <c r="AG24" s="50">
        <f t="shared" ca="1" si="20"/>
        <v>102000</v>
      </c>
      <c r="AH24" s="51">
        <f t="shared" ca="1" si="21"/>
        <v>76500</v>
      </c>
      <c r="AI24" s="35">
        <f t="shared" ca="1" si="22"/>
        <v>377400</v>
      </c>
      <c r="AJ24" s="49">
        <f t="shared" ca="1" si="23"/>
        <v>30.959999999999997</v>
      </c>
      <c r="AK24" s="50">
        <f t="shared" ca="1" si="24"/>
        <v>0</v>
      </c>
      <c r="AL24" s="50">
        <f t="shared" ca="1" si="25"/>
        <v>0</v>
      </c>
      <c r="AM24" s="50">
        <f t="shared" ca="1" si="26"/>
        <v>29.808</v>
      </c>
      <c r="AN24" s="50">
        <f t="shared" ca="1" si="27"/>
        <v>37.295999999999999</v>
      </c>
      <c r="AO24" s="50">
        <f t="shared" ca="1" si="28"/>
        <v>99.36</v>
      </c>
      <c r="AP24" s="51">
        <f t="shared" ca="1" si="29"/>
        <v>39.42</v>
      </c>
      <c r="AQ24" s="36">
        <f t="shared" ca="1" si="30"/>
        <v>236.84399999999999</v>
      </c>
      <c r="AR24" s="49">
        <f t="shared" ca="1" si="31"/>
        <v>2470.9302325581398</v>
      </c>
      <c r="AS24" s="50" t="str">
        <f t="shared" ca="1" si="32"/>
        <v/>
      </c>
      <c r="AT24" s="50" t="str">
        <f t="shared" ca="1" si="33"/>
        <v/>
      </c>
      <c r="AU24" s="50">
        <f t="shared" ca="1" si="34"/>
        <v>2053.1400966183573</v>
      </c>
      <c r="AV24" s="50">
        <f t="shared" ca="1" si="35"/>
        <v>1640.9266409266409</v>
      </c>
      <c r="AW24" s="50">
        <f t="shared" ca="1" si="36"/>
        <v>1026.5700483091787</v>
      </c>
      <c r="AX24" s="51">
        <f t="shared" ca="1" si="37"/>
        <v>1940.6392694063927</v>
      </c>
      <c r="AY24" s="52">
        <f t="shared" ca="1" si="38"/>
        <v>1593.4539190353144</v>
      </c>
      <c r="AZ24" s="37">
        <f t="shared" si="39"/>
        <v>2470.9302325581398</v>
      </c>
      <c r="BA24" s="37">
        <f t="shared" si="40"/>
        <v>4009.433962264151</v>
      </c>
      <c r="BB24" s="37">
        <f t="shared" si="41"/>
        <v>2639.7515527950309</v>
      </c>
      <c r="BC24" s="37">
        <f t="shared" si="42"/>
        <v>2053.1400966183578</v>
      </c>
      <c r="BD24" s="37">
        <f t="shared" si="43"/>
        <v>1640.9266409266409</v>
      </c>
      <c r="BE24" s="37">
        <f t="shared" si="44"/>
        <v>1026.5700483091789</v>
      </c>
      <c r="BF24" s="37">
        <f t="shared" si="45"/>
        <v>1940.6392694063927</v>
      </c>
      <c r="BG24" s="38">
        <f t="shared" si="60"/>
        <v>6</v>
      </c>
      <c r="BH24" s="38">
        <f t="shared" si="54"/>
        <v>0</v>
      </c>
      <c r="BI24" s="38">
        <f t="shared" si="55"/>
        <v>0</v>
      </c>
      <c r="BJ24" s="38">
        <f t="shared" si="56"/>
        <v>6</v>
      </c>
      <c r="BK24" s="38">
        <f t="shared" si="57"/>
        <v>6</v>
      </c>
      <c r="BL24" s="38">
        <f t="shared" si="58"/>
        <v>8</v>
      </c>
      <c r="BM24" s="38">
        <f t="shared" si="59"/>
        <v>6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1">
        <v>0.14299999999999999</v>
      </c>
      <c r="F25" s="181">
        <v>4.8000000000000001E-2</v>
      </c>
      <c r="G25" s="181">
        <v>3.9E-2</v>
      </c>
      <c r="H25" s="181">
        <v>0.13100000000000001</v>
      </c>
      <c r="I25" s="181">
        <v>0.22700000000000001</v>
      </c>
      <c r="J25" s="181">
        <v>0.185</v>
      </c>
      <c r="K25" s="181">
        <v>6.0999999999999999E-2</v>
      </c>
      <c r="L25" s="41">
        <f t="shared" ca="1" si="6"/>
        <v>324</v>
      </c>
      <c r="M25" s="42">
        <f t="shared" si="7"/>
        <v>0</v>
      </c>
      <c r="N25" s="43">
        <f t="shared" si="8"/>
        <v>0</v>
      </c>
      <c r="O25" s="43">
        <f t="shared" si="9"/>
        <v>0</v>
      </c>
      <c r="P25" s="43">
        <f t="shared" si="10"/>
        <v>0</v>
      </c>
      <c r="Q25" s="43">
        <f t="shared" si="11"/>
        <v>6</v>
      </c>
      <c r="R25" s="43">
        <f t="shared" si="12"/>
        <v>6</v>
      </c>
      <c r="S25" s="44">
        <f t="shared" si="13"/>
        <v>0</v>
      </c>
      <c r="T25" s="45">
        <f t="shared" ca="1" si="14"/>
        <v>54</v>
      </c>
      <c r="U25" s="29">
        <v>2550</v>
      </c>
      <c r="V25" s="29">
        <v>2550</v>
      </c>
      <c r="W25" s="29">
        <v>2550</v>
      </c>
      <c r="X25" s="29">
        <v>2550</v>
      </c>
      <c r="Y25" s="29">
        <v>2550</v>
      </c>
      <c r="Z25" s="29">
        <v>2550</v>
      </c>
      <c r="AA25" s="29">
        <v>2550</v>
      </c>
      <c r="AB25" s="49">
        <f t="shared" ca="1" si="15"/>
        <v>0</v>
      </c>
      <c r="AC25" s="50">
        <f t="shared" ca="1" si="16"/>
        <v>0</v>
      </c>
      <c r="AD25" s="50">
        <f t="shared" ca="1" si="17"/>
        <v>0</v>
      </c>
      <c r="AE25" s="50">
        <f t="shared" ca="1" si="18"/>
        <v>0</v>
      </c>
      <c r="AF25" s="50">
        <f t="shared" ca="1" si="19"/>
        <v>61200</v>
      </c>
      <c r="AG25" s="50">
        <f t="shared" ca="1" si="20"/>
        <v>76500</v>
      </c>
      <c r="AH25" s="51">
        <f t="shared" ca="1" si="21"/>
        <v>0</v>
      </c>
      <c r="AI25" s="35">
        <f t="shared" ca="1" si="22"/>
        <v>137700</v>
      </c>
      <c r="AJ25" s="49">
        <f t="shared" ca="1" si="23"/>
        <v>0</v>
      </c>
      <c r="AK25" s="50">
        <f t="shared" ca="1" si="24"/>
        <v>0</v>
      </c>
      <c r="AL25" s="50">
        <f t="shared" ca="1" si="25"/>
        <v>0</v>
      </c>
      <c r="AM25" s="50">
        <f t="shared" ca="1" si="26"/>
        <v>0</v>
      </c>
      <c r="AN25" s="50">
        <f t="shared" ca="1" si="27"/>
        <v>32.688000000000002</v>
      </c>
      <c r="AO25" s="50">
        <f t="shared" ca="1" si="28"/>
        <v>33.299999999999997</v>
      </c>
      <c r="AP25" s="51">
        <f t="shared" ca="1" si="29"/>
        <v>0</v>
      </c>
      <c r="AQ25" s="36">
        <f t="shared" ca="1" si="30"/>
        <v>65.988</v>
      </c>
      <c r="AR25" s="49" t="str">
        <f t="shared" ca="1" si="31"/>
        <v/>
      </c>
      <c r="AS25" s="50" t="str">
        <f t="shared" ca="1" si="32"/>
        <v/>
      </c>
      <c r="AT25" s="50" t="str">
        <f t="shared" ca="1" si="33"/>
        <v/>
      </c>
      <c r="AU25" s="50" t="str">
        <f t="shared" ca="1" si="34"/>
        <v/>
      </c>
      <c r="AV25" s="50">
        <f t="shared" ca="1" si="35"/>
        <v>1872.2466960352422</v>
      </c>
      <c r="AW25" s="50">
        <f t="shared" ca="1" si="36"/>
        <v>2297.2972972972975</v>
      </c>
      <c r="AX25" s="51" t="str">
        <f t="shared" ca="1" si="37"/>
        <v/>
      </c>
      <c r="AY25" s="52">
        <f t="shared" ca="1" si="38"/>
        <v>2086.7430441898528</v>
      </c>
      <c r="AZ25" s="37">
        <f t="shared" si="39"/>
        <v>2972.0279720279723</v>
      </c>
      <c r="BA25" s="37">
        <f t="shared" si="40"/>
        <v>8854.1666666666661</v>
      </c>
      <c r="BB25" s="37">
        <f t="shared" si="41"/>
        <v>10897.435897435897</v>
      </c>
      <c r="BC25" s="37">
        <f t="shared" si="42"/>
        <v>3244.2748091603053</v>
      </c>
      <c r="BD25" s="37">
        <f t="shared" si="43"/>
        <v>1872.2466960352422</v>
      </c>
      <c r="BE25" s="37">
        <f t="shared" si="44"/>
        <v>2297.2972972972975</v>
      </c>
      <c r="BF25" s="37">
        <f t="shared" si="45"/>
        <v>6967.2131147540986</v>
      </c>
      <c r="BG25" s="38">
        <f t="shared" si="60"/>
        <v>0</v>
      </c>
      <c r="BH25" s="38">
        <f t="shared" si="54"/>
        <v>0</v>
      </c>
      <c r="BI25" s="38">
        <f t="shared" si="55"/>
        <v>0</v>
      </c>
      <c r="BJ25" s="38">
        <f t="shared" si="56"/>
        <v>0</v>
      </c>
      <c r="BK25" s="38">
        <f t="shared" si="57"/>
        <v>6</v>
      </c>
      <c r="BL25" s="38">
        <f t="shared" si="58"/>
        <v>6</v>
      </c>
      <c r="BM25" s="38">
        <f t="shared" si="59"/>
        <v>0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 s="181">
        <v>0.16700000000000001</v>
      </c>
      <c r="F26" s="181">
        <v>6.4000000000000001E-2</v>
      </c>
      <c r="G26" s="181">
        <v>0.219</v>
      </c>
      <c r="H26" s="181">
        <v>0.22</v>
      </c>
      <c r="I26" s="181">
        <v>8.7999999999999995E-2</v>
      </c>
      <c r="J26" s="181">
        <v>0.29299999999999998</v>
      </c>
      <c r="K26" s="181">
        <v>0.32</v>
      </c>
      <c r="L26" s="41">
        <f t="shared" ca="1" si="6"/>
        <v>864</v>
      </c>
      <c r="M26" s="42">
        <f t="shared" si="7"/>
        <v>0</v>
      </c>
      <c r="N26" s="43">
        <f t="shared" si="8"/>
        <v>0</v>
      </c>
      <c r="O26" s="43">
        <f t="shared" si="9"/>
        <v>8</v>
      </c>
      <c r="P26" s="43">
        <f t="shared" si="10"/>
        <v>8</v>
      </c>
      <c r="Q26" s="43">
        <f t="shared" si="11"/>
        <v>0</v>
      </c>
      <c r="R26" s="43">
        <f t="shared" si="12"/>
        <v>8</v>
      </c>
      <c r="S26" s="44">
        <f t="shared" si="13"/>
        <v>8</v>
      </c>
      <c r="T26" s="45">
        <f t="shared" ca="1" si="14"/>
        <v>144</v>
      </c>
      <c r="U26" s="29">
        <v>2550</v>
      </c>
      <c r="V26" s="29">
        <v>2550</v>
      </c>
      <c r="W26" s="29">
        <v>2550</v>
      </c>
      <c r="X26" s="29">
        <v>2550</v>
      </c>
      <c r="Y26" s="29">
        <v>2550</v>
      </c>
      <c r="Z26" s="29">
        <v>2550</v>
      </c>
      <c r="AA26" s="29">
        <v>2550</v>
      </c>
      <c r="AB26" s="49">
        <f t="shared" ca="1" si="15"/>
        <v>0</v>
      </c>
      <c r="AC26" s="50">
        <f t="shared" ca="1" si="16"/>
        <v>0</v>
      </c>
      <c r="AD26" s="50">
        <f t="shared" ca="1" si="17"/>
        <v>81600</v>
      </c>
      <c r="AE26" s="50">
        <f t="shared" ca="1" si="18"/>
        <v>81600</v>
      </c>
      <c r="AF26" s="50">
        <f t="shared" ca="1" si="19"/>
        <v>0</v>
      </c>
      <c r="AG26" s="50">
        <f t="shared" ca="1" si="20"/>
        <v>102000</v>
      </c>
      <c r="AH26" s="51">
        <f t="shared" ca="1" si="21"/>
        <v>102000</v>
      </c>
      <c r="AI26" s="35">
        <f t="shared" ca="1" si="22"/>
        <v>367200</v>
      </c>
      <c r="AJ26" s="49">
        <f t="shared" ca="1" si="23"/>
        <v>0</v>
      </c>
      <c r="AK26" s="50">
        <f t="shared" ca="1" si="24"/>
        <v>0</v>
      </c>
      <c r="AL26" s="50">
        <f t="shared" ca="1" si="25"/>
        <v>42.048000000000002</v>
      </c>
      <c r="AM26" s="50">
        <f t="shared" ca="1" si="26"/>
        <v>42.24</v>
      </c>
      <c r="AN26" s="50">
        <f t="shared" ca="1" si="27"/>
        <v>0</v>
      </c>
      <c r="AO26" s="50">
        <f t="shared" ca="1" si="28"/>
        <v>70.319999999999993</v>
      </c>
      <c r="AP26" s="51">
        <f t="shared" ca="1" si="29"/>
        <v>76.8</v>
      </c>
      <c r="AQ26" s="36">
        <f t="shared" ca="1" si="30"/>
        <v>231.40800000000002</v>
      </c>
      <c r="AR26" s="49" t="str">
        <f t="shared" ca="1" si="31"/>
        <v/>
      </c>
      <c r="AS26" s="50" t="str">
        <f t="shared" ca="1" si="32"/>
        <v/>
      </c>
      <c r="AT26" s="50">
        <f t="shared" ca="1" si="33"/>
        <v>1940.6392694063927</v>
      </c>
      <c r="AU26" s="50">
        <f t="shared" ca="1" si="34"/>
        <v>1931.8181818181818</v>
      </c>
      <c r="AV26" s="50" t="str">
        <f t="shared" ca="1" si="35"/>
        <v/>
      </c>
      <c r="AW26" s="50">
        <f t="shared" ca="1" si="36"/>
        <v>1450.5119453924915</v>
      </c>
      <c r="AX26" s="51">
        <f t="shared" ca="1" si="37"/>
        <v>1328.125</v>
      </c>
      <c r="AY26" s="52">
        <f t="shared" ca="1" si="38"/>
        <v>1586.8077162414436</v>
      </c>
      <c r="AZ26" s="37">
        <f t="shared" si="39"/>
        <v>2544.9101796407185</v>
      </c>
      <c r="BA26" s="37">
        <f t="shared" si="40"/>
        <v>6640.625</v>
      </c>
      <c r="BB26" s="37">
        <f t="shared" si="41"/>
        <v>1940.6392694063927</v>
      </c>
      <c r="BC26" s="37">
        <f t="shared" si="42"/>
        <v>1931.8181818181818</v>
      </c>
      <c r="BD26" s="37">
        <f t="shared" si="43"/>
        <v>4829.545454545455</v>
      </c>
      <c r="BE26" s="37">
        <f t="shared" si="44"/>
        <v>1450.5119453924915</v>
      </c>
      <c r="BF26" s="37">
        <f t="shared" si="45"/>
        <v>1328.125</v>
      </c>
      <c r="BG26" s="213">
        <f>VLOOKUP(AZ26,$BR$2:$BS$10,2,TRUE)</f>
        <v>0</v>
      </c>
      <c r="BH26" s="213">
        <f t="shared" ref="BH26:BH28" si="61">VLOOKUP(BA26,$BR$2:$BS$10,2,TRUE)</f>
        <v>0</v>
      </c>
      <c r="BI26" s="213">
        <f t="shared" ref="BI26:BI28" si="62">VLOOKUP(BB26,$BR$2:$BS$10,2,TRUE)</f>
        <v>8</v>
      </c>
      <c r="BJ26" s="213">
        <f t="shared" ref="BJ26:BJ28" si="63">VLOOKUP(BC26,$BR$2:$BS$10,2,TRUE)</f>
        <v>8</v>
      </c>
      <c r="BK26" s="213">
        <f t="shared" ref="BK26:BK28" si="64">VLOOKUP(BD26,$BR$2:$BS$10,2,TRUE)</f>
        <v>0</v>
      </c>
      <c r="BL26" s="213">
        <f t="shared" ref="BL26:BL28" si="65">VLOOKUP(BE26,$BR$2:$BS$10,2,TRUE)</f>
        <v>8</v>
      </c>
      <c r="BM26" s="213">
        <f t="shared" ref="BM26:BM28" si="66">VLOOKUP(BF26,$BR$2:$BS$10,2,TRUE)</f>
        <v>8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 s="181">
        <v>0.14299999999999999</v>
      </c>
      <c r="F27" s="181">
        <v>0.30399999999999999</v>
      </c>
      <c r="G27" s="181">
        <v>6.6000000000000003E-2</v>
      </c>
      <c r="H27" s="181">
        <v>0.12</v>
      </c>
      <c r="I27" s="181">
        <v>0.16700000000000001</v>
      </c>
      <c r="J27" s="181">
        <v>0.188</v>
      </c>
      <c r="K27" s="181">
        <v>2.7E-2</v>
      </c>
      <c r="L27" s="41">
        <f t="shared" ca="1" si="6"/>
        <v>432</v>
      </c>
      <c r="M27" s="42">
        <f t="shared" si="7"/>
        <v>0</v>
      </c>
      <c r="N27" s="43">
        <f t="shared" si="8"/>
        <v>8</v>
      </c>
      <c r="O27" s="43">
        <f t="shared" si="9"/>
        <v>0</v>
      </c>
      <c r="P27" s="43">
        <f t="shared" si="10"/>
        <v>0</v>
      </c>
      <c r="Q27" s="43">
        <f t="shared" si="11"/>
        <v>0</v>
      </c>
      <c r="R27" s="43">
        <f t="shared" si="12"/>
        <v>8</v>
      </c>
      <c r="S27" s="44">
        <f t="shared" si="13"/>
        <v>0</v>
      </c>
      <c r="T27" s="45">
        <f t="shared" ca="1" si="14"/>
        <v>72</v>
      </c>
      <c r="U27" s="29">
        <v>2550</v>
      </c>
      <c r="V27" s="29">
        <v>2550</v>
      </c>
      <c r="W27" s="29">
        <v>2550</v>
      </c>
      <c r="X27" s="29">
        <v>2550</v>
      </c>
      <c r="Y27" s="29">
        <v>2550</v>
      </c>
      <c r="Z27" s="29">
        <v>2550</v>
      </c>
      <c r="AA27" s="29">
        <v>2550</v>
      </c>
      <c r="AB27" s="49">
        <f t="shared" ca="1" si="15"/>
        <v>0</v>
      </c>
      <c r="AC27" s="50">
        <f t="shared" ca="1" si="16"/>
        <v>81600</v>
      </c>
      <c r="AD27" s="50">
        <f t="shared" ca="1" si="17"/>
        <v>0</v>
      </c>
      <c r="AE27" s="50">
        <f t="shared" ca="1" si="18"/>
        <v>0</v>
      </c>
      <c r="AF27" s="50">
        <f t="shared" ca="1" si="19"/>
        <v>0</v>
      </c>
      <c r="AG27" s="50">
        <f t="shared" ca="1" si="20"/>
        <v>102000</v>
      </c>
      <c r="AH27" s="51">
        <f t="shared" ca="1" si="21"/>
        <v>0</v>
      </c>
      <c r="AI27" s="35">
        <f t="shared" ca="1" si="22"/>
        <v>183600</v>
      </c>
      <c r="AJ27" s="49">
        <f t="shared" ca="1" si="23"/>
        <v>0</v>
      </c>
      <c r="AK27" s="50">
        <f t="shared" ca="1" si="24"/>
        <v>58.367999999999995</v>
      </c>
      <c r="AL27" s="50">
        <f t="shared" ca="1" si="25"/>
        <v>0</v>
      </c>
      <c r="AM27" s="50">
        <f t="shared" ca="1" si="26"/>
        <v>0</v>
      </c>
      <c r="AN27" s="50">
        <f t="shared" ca="1" si="27"/>
        <v>0</v>
      </c>
      <c r="AO27" s="50">
        <f t="shared" ca="1" si="28"/>
        <v>45.12</v>
      </c>
      <c r="AP27" s="51">
        <f t="shared" ca="1" si="29"/>
        <v>0</v>
      </c>
      <c r="AQ27" s="36">
        <f t="shared" ca="1" si="30"/>
        <v>103.488</v>
      </c>
      <c r="AR27" s="49" t="str">
        <f t="shared" ca="1" si="31"/>
        <v/>
      </c>
      <c r="AS27" s="50">
        <f t="shared" ca="1" si="32"/>
        <v>1398.0263157894738</v>
      </c>
      <c r="AT27" s="50" t="str">
        <f t="shared" ca="1" si="33"/>
        <v/>
      </c>
      <c r="AU27" s="50" t="str">
        <f t="shared" ca="1" si="34"/>
        <v/>
      </c>
      <c r="AV27" s="50" t="str">
        <f t="shared" ca="1" si="35"/>
        <v/>
      </c>
      <c r="AW27" s="50">
        <f t="shared" ca="1" si="36"/>
        <v>2260.6382978723404</v>
      </c>
      <c r="AX27" s="51" t="str">
        <f t="shared" ca="1" si="37"/>
        <v/>
      </c>
      <c r="AY27" s="52">
        <f t="shared" ca="1" si="38"/>
        <v>1774.1187384044526</v>
      </c>
      <c r="AZ27" s="37">
        <f t="shared" si="39"/>
        <v>2972.0279720279723</v>
      </c>
      <c r="BA27" s="37">
        <f t="shared" si="40"/>
        <v>1398.0263157894738</v>
      </c>
      <c r="BB27" s="37">
        <f t="shared" si="41"/>
        <v>6439.393939393939</v>
      </c>
      <c r="BC27" s="37">
        <f t="shared" si="42"/>
        <v>3541.666666666667</v>
      </c>
      <c r="BD27" s="37">
        <f t="shared" si="43"/>
        <v>2544.9101796407185</v>
      </c>
      <c r="BE27" s="37">
        <f t="shared" si="44"/>
        <v>2260.6382978723404</v>
      </c>
      <c r="BF27" s="37">
        <f t="shared" si="45"/>
        <v>15740.740740740741</v>
      </c>
      <c r="BG27" s="213">
        <f t="shared" ref="BG27:BG28" si="67">VLOOKUP(AZ27,$BR$2:$BS$10,2,TRUE)</f>
        <v>0</v>
      </c>
      <c r="BH27" s="213">
        <f t="shared" si="61"/>
        <v>8</v>
      </c>
      <c r="BI27" s="213">
        <f t="shared" si="62"/>
        <v>0</v>
      </c>
      <c r="BJ27" s="213">
        <f t="shared" si="63"/>
        <v>0</v>
      </c>
      <c r="BK27" s="213">
        <f t="shared" si="64"/>
        <v>0</v>
      </c>
      <c r="BL27" s="213">
        <f t="shared" si="65"/>
        <v>8</v>
      </c>
      <c r="BM27" s="213">
        <f t="shared" si="66"/>
        <v>0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1">
        <v>0.153</v>
      </c>
      <c r="F28" s="181">
        <v>0.158</v>
      </c>
      <c r="G28" s="181">
        <v>0.153</v>
      </c>
      <c r="H28" s="181">
        <v>0.29399999999999998</v>
      </c>
      <c r="I28" s="181">
        <v>1.7000000000000001E-2</v>
      </c>
      <c r="J28" s="181">
        <v>0.31</v>
      </c>
      <c r="K28" s="181">
        <v>0.3</v>
      </c>
      <c r="L28" s="41">
        <f t="shared" ca="1" si="6"/>
        <v>672</v>
      </c>
      <c r="M28" s="42">
        <f t="shared" si="7"/>
        <v>0</v>
      </c>
      <c r="N28" s="43">
        <f t="shared" si="8"/>
        <v>0</v>
      </c>
      <c r="O28" s="43">
        <f t="shared" si="9"/>
        <v>0</v>
      </c>
      <c r="P28" s="43">
        <f t="shared" si="10"/>
        <v>8</v>
      </c>
      <c r="Q28" s="43">
        <f t="shared" si="11"/>
        <v>0</v>
      </c>
      <c r="R28" s="43">
        <f t="shared" si="12"/>
        <v>8</v>
      </c>
      <c r="S28" s="44">
        <f t="shared" si="13"/>
        <v>8</v>
      </c>
      <c r="T28" s="45">
        <f t="shared" ca="1" si="14"/>
        <v>112</v>
      </c>
      <c r="U28" s="29">
        <v>2550</v>
      </c>
      <c r="V28" s="29">
        <v>2550</v>
      </c>
      <c r="W28" s="29">
        <v>2550</v>
      </c>
      <c r="X28" s="29">
        <v>2550</v>
      </c>
      <c r="Y28" s="29">
        <v>2550</v>
      </c>
      <c r="Z28" s="29">
        <v>2550</v>
      </c>
      <c r="AA28" s="29">
        <v>2550</v>
      </c>
      <c r="AB28" s="49">
        <f t="shared" ca="1" si="15"/>
        <v>0</v>
      </c>
      <c r="AC28" s="50">
        <f t="shared" ca="1" si="16"/>
        <v>0</v>
      </c>
      <c r="AD28" s="50">
        <f t="shared" ca="1" si="17"/>
        <v>0</v>
      </c>
      <c r="AE28" s="50">
        <f t="shared" ca="1" si="18"/>
        <v>81600</v>
      </c>
      <c r="AF28" s="50">
        <f t="shared" ca="1" si="19"/>
        <v>0</v>
      </c>
      <c r="AG28" s="50">
        <f t="shared" ca="1" si="20"/>
        <v>102000</v>
      </c>
      <c r="AH28" s="51">
        <f t="shared" ca="1" si="21"/>
        <v>102000</v>
      </c>
      <c r="AI28" s="35">
        <f t="shared" ca="1" si="22"/>
        <v>285600</v>
      </c>
      <c r="AJ28" s="49">
        <f t="shared" ca="1" si="23"/>
        <v>0</v>
      </c>
      <c r="AK28" s="50">
        <f t="shared" ca="1" si="24"/>
        <v>0</v>
      </c>
      <c r="AL28" s="50">
        <f t="shared" ca="1" si="25"/>
        <v>0</v>
      </c>
      <c r="AM28" s="50">
        <f t="shared" ca="1" si="26"/>
        <v>56.447999999999993</v>
      </c>
      <c r="AN28" s="50">
        <f t="shared" ca="1" si="27"/>
        <v>0</v>
      </c>
      <c r="AO28" s="50">
        <f t="shared" ca="1" si="28"/>
        <v>74.400000000000006</v>
      </c>
      <c r="AP28" s="51">
        <f t="shared" ca="1" si="29"/>
        <v>72</v>
      </c>
      <c r="AQ28" s="36">
        <f t="shared" ca="1" si="30"/>
        <v>202.84800000000001</v>
      </c>
      <c r="AR28" s="49" t="str">
        <f t="shared" ca="1" si="31"/>
        <v/>
      </c>
      <c r="AS28" s="50" t="str">
        <f t="shared" ca="1" si="32"/>
        <v/>
      </c>
      <c r="AT28" s="50" t="str">
        <f t="shared" ca="1" si="33"/>
        <v/>
      </c>
      <c r="AU28" s="50">
        <f t="shared" ca="1" si="34"/>
        <v>1445.5782312925171</v>
      </c>
      <c r="AV28" s="50" t="str">
        <f t="shared" ca="1" si="35"/>
        <v/>
      </c>
      <c r="AW28" s="50">
        <f t="shared" ca="1" si="36"/>
        <v>1370.9677419354837</v>
      </c>
      <c r="AX28" s="51">
        <f t="shared" ca="1" si="37"/>
        <v>1416.6666666666667</v>
      </c>
      <c r="AY28" s="52">
        <f t="shared" ca="1" si="38"/>
        <v>1407.950780880265</v>
      </c>
      <c r="AZ28" s="37">
        <f t="shared" si="39"/>
        <v>2777.7777777777778</v>
      </c>
      <c r="BA28" s="37">
        <f t="shared" si="40"/>
        <v>2689.8734177215188</v>
      </c>
      <c r="BB28" s="37">
        <f t="shared" si="41"/>
        <v>2777.7777777777778</v>
      </c>
      <c r="BC28" s="37">
        <f t="shared" si="42"/>
        <v>1445.5782312925171</v>
      </c>
      <c r="BD28" s="37">
        <f t="shared" si="43"/>
        <v>25000</v>
      </c>
      <c r="BE28" s="37">
        <f t="shared" si="44"/>
        <v>1370.9677419354839</v>
      </c>
      <c r="BF28" s="37">
        <f t="shared" si="45"/>
        <v>1416.6666666666667</v>
      </c>
      <c r="BG28" s="213">
        <f t="shared" si="67"/>
        <v>0</v>
      </c>
      <c r="BH28" s="213">
        <f t="shared" si="61"/>
        <v>0</v>
      </c>
      <c r="BI28" s="213">
        <f t="shared" si="62"/>
        <v>0</v>
      </c>
      <c r="BJ28" s="213">
        <f t="shared" si="63"/>
        <v>8</v>
      </c>
      <c r="BK28" s="213">
        <f t="shared" si="64"/>
        <v>0</v>
      </c>
      <c r="BL28" s="213">
        <f t="shared" si="65"/>
        <v>8</v>
      </c>
      <c r="BM28" s="213">
        <f t="shared" si="66"/>
        <v>8</v>
      </c>
    </row>
    <row r="29" spans="1:65" ht="15" thickBot="1">
      <c r="B29" s="3" t="s">
        <v>49</v>
      </c>
      <c r="C29" s="54">
        <v>0.95833333333333337</v>
      </c>
      <c r="D29" s="55">
        <v>0</v>
      </c>
      <c r="E29" s="181">
        <v>0.23499999999999999</v>
      </c>
      <c r="F29" s="181">
        <v>0.27200000000000002</v>
      </c>
      <c r="G29" s="181">
        <v>0.10100000000000001</v>
      </c>
      <c r="H29" s="181">
        <v>0.214</v>
      </c>
      <c r="I29" s="181">
        <v>0.1</v>
      </c>
      <c r="J29" s="181">
        <v>0.113</v>
      </c>
      <c r="K29" s="181">
        <v>2.5000000000000001E-2</v>
      </c>
      <c r="L29" s="56">
        <f t="shared" ca="1" si="6"/>
        <v>468</v>
      </c>
      <c r="M29" s="57">
        <f t="shared" si="7"/>
        <v>6</v>
      </c>
      <c r="N29" s="58">
        <f t="shared" si="8"/>
        <v>6</v>
      </c>
      <c r="O29" s="58">
        <f t="shared" si="9"/>
        <v>0</v>
      </c>
      <c r="P29" s="58">
        <f t="shared" si="10"/>
        <v>6</v>
      </c>
      <c r="Q29" s="58">
        <f t="shared" si="11"/>
        <v>0</v>
      </c>
      <c r="R29" s="58">
        <f t="shared" si="12"/>
        <v>0</v>
      </c>
      <c r="S29" s="59">
        <f t="shared" si="13"/>
        <v>0</v>
      </c>
      <c r="T29" s="60">
        <f t="shared" ca="1" si="14"/>
        <v>78</v>
      </c>
      <c r="U29" s="29">
        <v>2550</v>
      </c>
      <c r="V29" s="29">
        <v>2550</v>
      </c>
      <c r="W29" s="29">
        <v>2550</v>
      </c>
      <c r="X29" s="29">
        <v>2550</v>
      </c>
      <c r="Y29" s="29">
        <v>2550</v>
      </c>
      <c r="Z29" s="29">
        <v>2550</v>
      </c>
      <c r="AA29" s="29">
        <v>2550</v>
      </c>
      <c r="AB29" s="64">
        <f t="shared" ca="1" si="15"/>
        <v>76500</v>
      </c>
      <c r="AC29" s="65">
        <f t="shared" ca="1" si="16"/>
        <v>61200</v>
      </c>
      <c r="AD29" s="65">
        <f t="shared" ca="1" si="17"/>
        <v>0</v>
      </c>
      <c r="AE29" s="65">
        <f t="shared" ca="1" si="18"/>
        <v>61200</v>
      </c>
      <c r="AF29" s="65">
        <f t="shared" ca="1" si="19"/>
        <v>0</v>
      </c>
      <c r="AG29" s="65">
        <f t="shared" ca="1" si="20"/>
        <v>0</v>
      </c>
      <c r="AH29" s="66">
        <f t="shared" ca="1" si="21"/>
        <v>0</v>
      </c>
      <c r="AI29" s="35">
        <f t="shared" ca="1" si="22"/>
        <v>198900</v>
      </c>
      <c r="AJ29" s="64">
        <f t="shared" ca="1" si="23"/>
        <v>42.3</v>
      </c>
      <c r="AK29" s="65">
        <f t="shared" ca="1" si="24"/>
        <v>39.168000000000006</v>
      </c>
      <c r="AL29" s="65">
        <f t="shared" ca="1" si="25"/>
        <v>0</v>
      </c>
      <c r="AM29" s="65">
        <f t="shared" ca="1" si="26"/>
        <v>30.815999999999999</v>
      </c>
      <c r="AN29" s="65">
        <f t="shared" ca="1" si="27"/>
        <v>0</v>
      </c>
      <c r="AO29" s="65">
        <f t="shared" ca="1" si="28"/>
        <v>0</v>
      </c>
      <c r="AP29" s="66">
        <f t="shared" ca="1" si="29"/>
        <v>0</v>
      </c>
      <c r="AQ29" s="36">
        <f t="shared" ca="1" si="30"/>
        <v>112.28400000000001</v>
      </c>
      <c r="AR29" s="64">
        <f t="shared" ca="1" si="31"/>
        <v>1808.5106382978724</v>
      </c>
      <c r="AS29" s="65">
        <f t="shared" ca="1" si="32"/>
        <v>1562.4999999999998</v>
      </c>
      <c r="AT29" s="65" t="str">
        <f t="shared" ca="1" si="33"/>
        <v/>
      </c>
      <c r="AU29" s="65">
        <f t="shared" ca="1" si="34"/>
        <v>1985.981308411215</v>
      </c>
      <c r="AV29" s="65" t="str">
        <f t="shared" ca="1" si="35"/>
        <v/>
      </c>
      <c r="AW29" s="65" t="str">
        <f t="shared" ca="1" si="36"/>
        <v/>
      </c>
      <c r="AX29" s="66" t="str">
        <f t="shared" ca="1" si="37"/>
        <v/>
      </c>
      <c r="AY29" s="67">
        <f t="shared" ca="1" si="38"/>
        <v>1771.4010900929784</v>
      </c>
      <c r="AZ29" s="37">
        <f t="shared" si="39"/>
        <v>1808.5106382978724</v>
      </c>
      <c r="BA29" s="37">
        <f t="shared" si="40"/>
        <v>1562.5</v>
      </c>
      <c r="BB29" s="37">
        <f t="shared" si="41"/>
        <v>4207.9207920792078</v>
      </c>
      <c r="BC29" s="37">
        <f t="shared" si="42"/>
        <v>1985.981308411215</v>
      </c>
      <c r="BD29" s="37">
        <f t="shared" si="43"/>
        <v>4250</v>
      </c>
      <c r="BE29" s="37">
        <f t="shared" si="44"/>
        <v>3761.0619469026547</v>
      </c>
      <c r="BF29" s="37">
        <f t="shared" si="45"/>
        <v>17000</v>
      </c>
      <c r="BG29" s="38">
        <f t="shared" si="53"/>
        <v>6</v>
      </c>
      <c r="BH29" s="38">
        <f t="shared" ref="BH29" si="68">VLOOKUP(BA29,$BO$2:$BP$10,2,TRUE)</f>
        <v>6</v>
      </c>
      <c r="BI29" s="38">
        <f t="shared" ref="BI29" si="69">VLOOKUP(BB29,$BO$2:$BP$10,2,TRUE)</f>
        <v>0</v>
      </c>
      <c r="BJ29" s="38">
        <f t="shared" ref="BJ29" si="70">VLOOKUP(BC29,$BO$2:$BP$10,2,TRUE)</f>
        <v>6</v>
      </c>
      <c r="BK29" s="38">
        <f t="shared" ref="BK29" si="71">VLOOKUP(BD29,$BO$2:$BP$10,2,TRUE)</f>
        <v>0</v>
      </c>
      <c r="BL29" s="38">
        <f t="shared" ref="BL29" si="72">VLOOKUP(BE29,$BO$2:$BP$10,2,TRUE)</f>
        <v>0</v>
      </c>
      <c r="BM29" s="38">
        <f t="shared" ref="BM29" si="73">VLOOKUP(BF29,$BO$2:$BP$10,2,TRUE)</f>
        <v>0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74">SUM(M6:M29)</f>
        <v>36</v>
      </c>
      <c r="N30" s="70">
        <f t="shared" si="74"/>
        <v>20</v>
      </c>
      <c r="O30" s="70">
        <f t="shared" si="74"/>
        <v>20</v>
      </c>
      <c r="P30" s="70">
        <f t="shared" si="74"/>
        <v>62</v>
      </c>
      <c r="Q30" s="70">
        <f t="shared" si="74"/>
        <v>36</v>
      </c>
      <c r="R30" s="70">
        <f t="shared" si="74"/>
        <v>44</v>
      </c>
      <c r="S30" s="70">
        <f t="shared" si="74"/>
        <v>58</v>
      </c>
      <c r="T30" s="71">
        <f t="shared" ca="1" si="74"/>
        <v>1242</v>
      </c>
      <c r="U30" s="68"/>
      <c r="V30" s="68"/>
      <c r="W30" s="68"/>
      <c r="X30" s="68"/>
      <c r="Y30" s="68"/>
      <c r="Z30" s="68"/>
      <c r="AA30" s="68"/>
      <c r="AB30" s="70">
        <f t="shared" ref="AB30:AQ30" ca="1" si="75">SUM(AB6:AB29)</f>
        <v>459000</v>
      </c>
      <c r="AC30" s="70">
        <f t="shared" ca="1" si="75"/>
        <v>204000</v>
      </c>
      <c r="AD30" s="70">
        <f t="shared" ca="1" si="75"/>
        <v>204000</v>
      </c>
      <c r="AE30" s="70">
        <f t="shared" ca="1" si="75"/>
        <v>632400</v>
      </c>
      <c r="AF30" s="70">
        <f t="shared" ca="1" si="75"/>
        <v>367200</v>
      </c>
      <c r="AG30" s="70">
        <f t="shared" ca="1" si="75"/>
        <v>561000</v>
      </c>
      <c r="AH30" s="70">
        <f t="shared" ca="1" si="75"/>
        <v>739500</v>
      </c>
      <c r="AI30" s="71">
        <f t="shared" ca="1" si="75"/>
        <v>3167100</v>
      </c>
      <c r="AJ30" s="70">
        <f t="shared" ca="1" si="75"/>
        <v>231.12</v>
      </c>
      <c r="AK30" s="70">
        <f t="shared" ca="1" si="75"/>
        <v>122.736</v>
      </c>
      <c r="AL30" s="70">
        <f t="shared" ca="1" si="75"/>
        <v>99.647999999999996</v>
      </c>
      <c r="AM30" s="70">
        <f t="shared" ca="1" si="75"/>
        <v>401.99999999999994</v>
      </c>
      <c r="AN30" s="70">
        <f t="shared" ca="1" si="75"/>
        <v>192.95999999999998</v>
      </c>
      <c r="AO30" s="70">
        <f t="shared" ca="1" si="75"/>
        <v>362.82000000000005</v>
      </c>
      <c r="AP30" s="70">
        <f t="shared" ca="1" si="75"/>
        <v>438.78000000000003</v>
      </c>
      <c r="AQ30" s="71">
        <f t="shared" ca="1" si="75"/>
        <v>1850.0640000000001</v>
      </c>
      <c r="AR30" s="70">
        <f t="shared" ref="AR30:AY30" ca="1" si="76">AB30/AJ30</f>
        <v>1985.981308411215</v>
      </c>
      <c r="AS30" s="70">
        <f t="shared" ca="1" si="76"/>
        <v>1662.1040281579976</v>
      </c>
      <c r="AT30" s="70">
        <f t="shared" ca="1" si="76"/>
        <v>2047.2061657032757</v>
      </c>
      <c r="AU30" s="70">
        <f t="shared" ca="1" si="76"/>
        <v>1573.1343283582091</v>
      </c>
      <c r="AV30" s="70">
        <f t="shared" ca="1" si="76"/>
        <v>1902.985074626866</v>
      </c>
      <c r="AW30" s="70">
        <f t="shared" ca="1" si="76"/>
        <v>1546.2212667438398</v>
      </c>
      <c r="AX30" s="70">
        <f t="shared" ca="1" si="76"/>
        <v>1685.3548475317925</v>
      </c>
      <c r="AY30" s="72">
        <f t="shared" ca="1" si="76"/>
        <v>1711.88672391874</v>
      </c>
      <c r="AZ30" s="73"/>
      <c r="BA30" s="73"/>
      <c r="BB30" s="73"/>
      <c r="BC30" s="73"/>
      <c r="BD30" s="73"/>
      <c r="BE30" s="73"/>
      <c r="BF30" s="73"/>
    </row>
    <row r="31" spans="1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114750</v>
      </c>
      <c r="AC31" s="80">
        <f ca="1">AC30/4</f>
        <v>51000</v>
      </c>
      <c r="AD31" s="68"/>
      <c r="AE31" s="68"/>
      <c r="AF31" s="68"/>
      <c r="AG31" s="68"/>
      <c r="AH31" s="80">
        <f ca="1">AH30/4</f>
        <v>184875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76" t="s">
        <v>26</v>
      </c>
      <c r="D32" s="99">
        <v>2550000</v>
      </c>
      <c r="E32" s="78"/>
      <c r="F32" s="68"/>
      <c r="G32" s="68"/>
      <c r="H32" s="69"/>
      <c r="I32" s="69"/>
      <c r="J32" s="69"/>
      <c r="L32" s="294"/>
      <c r="M32" s="294"/>
      <c r="N32" s="294"/>
      <c r="O32" s="294"/>
      <c r="P32" s="294"/>
      <c r="Q32" s="294"/>
      <c r="R32" s="294"/>
      <c r="S32" s="294"/>
      <c r="T32" s="294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126"/>
      <c r="AJ32" s="68"/>
      <c r="AK32" s="68"/>
      <c r="AL32" s="68"/>
      <c r="AM32" s="68"/>
      <c r="AN32" s="68"/>
      <c r="AO32" s="68"/>
      <c r="AP32" s="68"/>
      <c r="AQ32" s="80">
        <f ca="1">SUM(AQ26:AQ28)</f>
        <v>537.74400000000003</v>
      </c>
      <c r="AR32" s="68"/>
      <c r="AS32" s="68"/>
      <c r="AT32" s="68"/>
      <c r="AU32" s="68"/>
      <c r="AV32" s="68"/>
      <c r="AW32" s="68"/>
      <c r="AX32" s="68"/>
      <c r="AY32" s="81">
        <f ca="1">AI30</f>
        <v>3167100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3"/>
      <c r="C33" s="178" t="s">
        <v>31</v>
      </c>
      <c r="D33" s="78">
        <f ca="1">AI30/AQ30</f>
        <v>1711.88672391874</v>
      </c>
      <c r="E33" s="82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0.29066237708533327</v>
      </c>
      <c r="AR33" s="68"/>
      <c r="AS33" s="68"/>
      <c r="AT33" s="68"/>
      <c r="AU33" s="68"/>
      <c r="AV33" s="68"/>
      <c r="AW33" s="68"/>
      <c r="AX33" s="68"/>
      <c r="AY33" s="84">
        <f ca="1">D32-AY32</f>
        <v>-617100</v>
      </c>
      <c r="AZ33" s="73">
        <f ca="1">AQ30*70%</f>
        <v>1295.0447999999999</v>
      </c>
      <c r="BA33" s="73">
        <v>1505.4839999999997</v>
      </c>
      <c r="BB33" s="73">
        <f ca="1">BA33+AZ33</f>
        <v>2800.5287999999996</v>
      </c>
      <c r="BC33" s="73">
        <f ca="1">AY32</f>
        <v>3167100</v>
      </c>
      <c r="BD33" s="73">
        <f ca="1">BC33/BB33</f>
        <v>1130.8935655294815</v>
      </c>
      <c r="BE33" s="73"/>
      <c r="BF33" s="73"/>
    </row>
    <row r="34" spans="1:78" ht="15" thickBot="1">
      <c r="B34" s="3"/>
      <c r="C34" s="178" t="s">
        <v>32</v>
      </c>
      <c r="D34" s="85">
        <f ca="1">D33*3</f>
        <v>5135.6601717562198</v>
      </c>
      <c r="E34" s="86"/>
      <c r="F34" s="68"/>
      <c r="G34" s="68"/>
      <c r="H34" s="68"/>
      <c r="I34" s="68"/>
      <c r="J34" s="68"/>
      <c r="K34" s="68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/>
      <c r="BA34" s="73"/>
      <c r="BB34" s="73"/>
      <c r="BC34" s="73"/>
      <c r="BD34" s="73"/>
      <c r="BE34" s="73"/>
      <c r="BF34" s="73"/>
    </row>
    <row r="35" spans="1:78" ht="15" thickBot="1">
      <c r="B35" s="88"/>
      <c r="C35" s="90"/>
      <c r="D35" s="91"/>
      <c r="E35" s="92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78">
      <c r="T39" s="111"/>
      <c r="AQ39" s="73"/>
      <c r="AY39" s="1"/>
    </row>
    <row r="40" spans="1:78">
      <c r="AY40" s="1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17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  <mergeCell ref="L32:T32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31" priority="1" operator="containsText" text="Paid">
      <formula>NOT(ISERROR(SEARCH("Paid",B6)))</formula>
    </cfRule>
    <cfRule type="containsText" dxfId="30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Z44"/>
  <sheetViews>
    <sheetView topLeftCell="L1" zoomScale="50" zoomScaleNormal="50" workbookViewId="0">
      <selection activeCell="AZ33" sqref="AZ33"/>
    </sheetView>
  </sheetViews>
  <sheetFormatPr defaultRowHeight="14.5"/>
  <cols>
    <col min="1" max="1" width="12.08984375" bestFit="1" customWidth="1"/>
    <col min="3" max="3" width="15.54296875" bestFit="1" customWidth="1"/>
    <col min="4" max="4" width="13.36328125" bestFit="1" customWidth="1"/>
    <col min="5" max="6" width="6.6328125" bestFit="1" customWidth="1"/>
    <col min="12" max="12" width="12.7265625" bestFit="1" customWidth="1"/>
    <col min="13" max="13" width="11.1796875" bestFit="1" customWidth="1"/>
    <col min="28" max="34" width="0" hidden="1" customWidth="1"/>
    <col min="35" max="35" width="15.26953125" customWidth="1"/>
    <col min="36" max="42" width="0" hidden="1" customWidth="1"/>
    <col min="44" max="50" width="0" hidden="1" customWidth="1"/>
    <col min="51" max="51" width="15.36328125" bestFit="1" customWidth="1"/>
    <col min="55" max="55" width="11.1796875" bestFit="1" customWidth="1"/>
    <col min="56" max="56" width="10.81640625" customWidth="1"/>
  </cols>
  <sheetData>
    <row r="1" spans="1:78">
      <c r="A1" s="275">
        <v>43525</v>
      </c>
      <c r="B1" s="276" t="s">
        <v>57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  <c r="BD1" s="277"/>
      <c r="BE1" s="277"/>
      <c r="BF1" s="277"/>
      <c r="BG1" s="277"/>
      <c r="BH1" s="277"/>
      <c r="BI1" s="277"/>
      <c r="BJ1" s="277"/>
      <c r="BK1" s="277"/>
      <c r="BL1" s="277"/>
      <c r="BM1" s="277"/>
    </row>
    <row r="2" spans="1:78" ht="15" thickBot="1">
      <c r="A2" s="275"/>
      <c r="B2" s="276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277"/>
      <c r="BG2" s="277"/>
      <c r="BH2" s="277"/>
      <c r="BI2" s="277"/>
      <c r="BJ2" s="277"/>
      <c r="BK2" s="277"/>
      <c r="BL2" s="277"/>
      <c r="BM2" s="277"/>
      <c r="BO2" s="1">
        <v>1</v>
      </c>
      <c r="BP2">
        <v>7</v>
      </c>
    </row>
    <row r="3" spans="1:78" ht="15" thickBot="1">
      <c r="A3" s="2">
        <f>DAY(DATE(YEAR(A1),MONTH(A1)+1,1)-1)</f>
        <v>31</v>
      </c>
      <c r="B3" s="3"/>
      <c r="C3" s="278" t="s">
        <v>0</v>
      </c>
      <c r="D3" s="279"/>
      <c r="E3" s="280" t="s">
        <v>1</v>
      </c>
      <c r="F3" s="281"/>
      <c r="G3" s="281"/>
      <c r="H3" s="281"/>
      <c r="I3" s="281"/>
      <c r="J3" s="281"/>
      <c r="K3" s="282"/>
      <c r="L3" s="4" t="s">
        <v>2</v>
      </c>
      <c r="M3" s="283" t="s">
        <v>3</v>
      </c>
      <c r="N3" s="284"/>
      <c r="O3" s="284"/>
      <c r="P3" s="284"/>
      <c r="Q3" s="284"/>
      <c r="R3" s="284"/>
      <c r="S3" s="284"/>
      <c r="T3" s="285" t="s">
        <v>4</v>
      </c>
      <c r="U3" s="288" t="s">
        <v>5</v>
      </c>
      <c r="V3" s="288"/>
      <c r="W3" s="288"/>
      <c r="X3" s="288"/>
      <c r="Y3" s="288"/>
      <c r="Z3" s="288"/>
      <c r="AA3" s="289"/>
      <c r="AB3" s="262" t="s">
        <v>6</v>
      </c>
      <c r="AC3" s="263"/>
      <c r="AD3" s="263"/>
      <c r="AE3" s="263"/>
      <c r="AF3" s="263"/>
      <c r="AG3" s="263"/>
      <c r="AH3" s="263"/>
      <c r="AI3" s="290" t="s">
        <v>7</v>
      </c>
      <c r="AJ3" s="263" t="s">
        <v>8</v>
      </c>
      <c r="AK3" s="263"/>
      <c r="AL3" s="263"/>
      <c r="AM3" s="263"/>
      <c r="AN3" s="263"/>
      <c r="AO3" s="263"/>
      <c r="AP3" s="263"/>
      <c r="AQ3" s="260" t="s">
        <v>9</v>
      </c>
      <c r="AR3" s="263" t="s">
        <v>10</v>
      </c>
      <c r="AS3" s="263"/>
      <c r="AT3" s="263"/>
      <c r="AU3" s="263"/>
      <c r="AV3" s="263"/>
      <c r="AW3" s="263"/>
      <c r="AX3" s="263"/>
      <c r="AY3" s="260" t="s">
        <v>11</v>
      </c>
      <c r="AZ3" s="262" t="s">
        <v>12</v>
      </c>
      <c r="BA3" s="263"/>
      <c r="BB3" s="263"/>
      <c r="BC3" s="263"/>
      <c r="BD3" s="263"/>
      <c r="BE3" s="263"/>
      <c r="BF3" s="264"/>
      <c r="BG3" s="265" t="s">
        <v>13</v>
      </c>
      <c r="BH3" s="266"/>
      <c r="BI3" s="266"/>
      <c r="BJ3" s="266"/>
      <c r="BK3" s="266"/>
      <c r="BL3" s="266"/>
      <c r="BM3" s="267"/>
      <c r="BO3">
        <v>2500</v>
      </c>
      <c r="BP3">
        <v>4</v>
      </c>
    </row>
    <row r="4" spans="1:78" ht="15" thickBot="1">
      <c r="B4" s="3"/>
      <c r="C4" s="178"/>
      <c r="D4" s="179"/>
      <c r="E4" s="178"/>
      <c r="F4" s="179"/>
      <c r="G4" s="179"/>
      <c r="H4" s="179"/>
      <c r="I4" s="179"/>
      <c r="J4" s="179"/>
      <c r="K4" s="180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86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91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61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61"/>
      <c r="AZ4" s="271" t="s">
        <v>14</v>
      </c>
      <c r="BA4" s="272"/>
      <c r="BB4" s="272"/>
      <c r="BC4" s="272"/>
      <c r="BD4" s="272"/>
      <c r="BE4" s="272"/>
      <c r="BF4" s="273"/>
      <c r="BG4" s="268"/>
      <c r="BH4" s="269"/>
      <c r="BI4" s="269"/>
      <c r="BJ4" s="269"/>
      <c r="BK4" s="269"/>
      <c r="BL4" s="269"/>
      <c r="BM4" s="270"/>
      <c r="BO4">
        <v>3500</v>
      </c>
      <c r="BP4">
        <v>0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99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92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61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61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v>4000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1">
        <v>3.1E-2</v>
      </c>
      <c r="F6" s="181">
        <v>0.104</v>
      </c>
      <c r="G6" s="181">
        <v>0.157</v>
      </c>
      <c r="H6" s="181">
        <v>0.13900000000000001</v>
      </c>
      <c r="I6" s="181">
        <v>2.5999999999999999E-2</v>
      </c>
      <c r="J6" s="181">
        <v>0.28399999999999997</v>
      </c>
      <c r="K6" s="181">
        <v>7.5999999999999998E-2</v>
      </c>
      <c r="L6" s="24">
        <f t="shared" ref="L6:L29" ca="1" si="4">T6*6</f>
        <v>210</v>
      </c>
      <c r="M6" s="25">
        <f t="shared" ref="M6:M29" si="5">BG6</f>
        <v>0</v>
      </c>
      <c r="N6" s="26">
        <f t="shared" ref="N6:N29" si="6">BH6</f>
        <v>0</v>
      </c>
      <c r="O6" s="26">
        <f t="shared" ref="O6:O29" si="7">BI6</f>
        <v>0</v>
      </c>
      <c r="P6" s="26">
        <f t="shared" ref="P6:P29" si="8">BJ6</f>
        <v>0</v>
      </c>
      <c r="Q6" s="26">
        <f t="shared" ref="Q6:Q29" si="9">BK6</f>
        <v>0</v>
      </c>
      <c r="R6" s="26">
        <f t="shared" ref="R6:R29" si="10">BL6</f>
        <v>7</v>
      </c>
      <c r="S6" s="27">
        <f t="shared" ref="S6:S29" si="11">BM6</f>
        <v>0</v>
      </c>
      <c r="T6" s="187">
        <f t="shared" ref="T6:T29" ca="1" si="12">IFERROR(M6*M$4+N6*N$4+O6*O$4+P6*P$4+Q6*Q$4+R6*R$4+S6*S$4,"0")</f>
        <v>35</v>
      </c>
      <c r="U6" s="46">
        <v>4250</v>
      </c>
      <c r="V6" s="47">
        <v>4250</v>
      </c>
      <c r="W6" s="47">
        <v>4250</v>
      </c>
      <c r="X6" s="47">
        <v>4250</v>
      </c>
      <c r="Y6" s="47">
        <v>4250</v>
      </c>
      <c r="Z6" s="47">
        <v>4250</v>
      </c>
      <c r="AA6" s="48">
        <v>4250</v>
      </c>
      <c r="AB6" s="186">
        <f t="shared" ref="AB6:AB29" ca="1" si="13">M6*U6*AB$4</f>
        <v>0</v>
      </c>
      <c r="AC6" s="33">
        <f t="shared" ref="AC6:AC29" ca="1" si="14">N6*V6*AC$4</f>
        <v>0</v>
      </c>
      <c r="AD6" s="33">
        <f t="shared" ref="AD6:AD29" ca="1" si="15">O6*W6*AD$4</f>
        <v>0</v>
      </c>
      <c r="AE6" s="33">
        <f t="shared" ref="AE6:AE29" ca="1" si="16">P6*X6*AE$4</f>
        <v>0</v>
      </c>
      <c r="AF6" s="33">
        <f t="shared" ref="AF6:AF29" ca="1" si="17">Q6*Y6*AF$4</f>
        <v>0</v>
      </c>
      <c r="AG6" s="33">
        <f t="shared" ref="AG6:AG29" ca="1" si="18">R6*Z6*AG$4</f>
        <v>148750</v>
      </c>
      <c r="AH6" s="34">
        <f t="shared" ref="AH6:AH29" ca="1" si="19">S6*AA6*AH$4</f>
        <v>0</v>
      </c>
      <c r="AI6" s="35">
        <f t="shared" ref="AI6:AI29" ca="1" si="20">IFERROR(SUM(AB6:AH6),"")</f>
        <v>148750</v>
      </c>
      <c r="AJ6" s="32">
        <f t="shared" ref="AJ6:AJ29" ca="1" si="21">M6*AJ$4*60/$L$4*E6</f>
        <v>0</v>
      </c>
      <c r="AK6" s="33">
        <f t="shared" ref="AK6:AK29" ca="1" si="22">N6*AK$4*60/$L$4*F6</f>
        <v>0</v>
      </c>
      <c r="AL6" s="33">
        <f t="shared" ref="AL6:AL29" ca="1" si="23">O6*AL$4*60/$L$4*G6</f>
        <v>0</v>
      </c>
      <c r="AM6" s="33">
        <f t="shared" ref="AM6:AM29" ca="1" si="24">P6*AM$4*60/$L$4*H6</f>
        <v>0</v>
      </c>
      <c r="AN6" s="33">
        <f t="shared" ref="AN6:AN29" ca="1" si="25">Q6*AN$4*60/$L$4*I6</f>
        <v>0</v>
      </c>
      <c r="AO6" s="33">
        <f t="shared" ref="AO6:AO29" ca="1" si="26">R6*AO$4*60/$L$4*J6</f>
        <v>59.639999999999993</v>
      </c>
      <c r="AP6" s="34">
        <f t="shared" ref="AP6:AP29" ca="1" si="27">S6*AP$4*60/$L$4*K6</f>
        <v>0</v>
      </c>
      <c r="AQ6" s="36">
        <f t="shared" ref="AQ6:AQ29" ca="1" si="28">IFERROR(SUM(AJ6:AP6),"")</f>
        <v>59.639999999999993</v>
      </c>
      <c r="AR6" s="32" t="str">
        <f t="shared" ref="AR6:AR29" ca="1" si="29">IFERROR(AB6/AJ6,"")</f>
        <v/>
      </c>
      <c r="AS6" s="33" t="str">
        <f t="shared" ref="AS6:AS29" ca="1" si="30">IFERROR(AC6/AK6,"")</f>
        <v/>
      </c>
      <c r="AT6" s="33" t="str">
        <f t="shared" ref="AT6:AT29" ca="1" si="31">IFERROR(AD6/AL6,"")</f>
        <v/>
      </c>
      <c r="AU6" s="33" t="str">
        <f t="shared" ref="AU6:AU29" ca="1" si="32">IFERROR(AE6/AM6,"")</f>
        <v/>
      </c>
      <c r="AV6" s="33" t="str">
        <f t="shared" ref="AV6:AV29" ca="1" si="33">IFERROR(AF6/AN6,"")</f>
        <v/>
      </c>
      <c r="AW6" s="33">
        <f t="shared" ref="AW6:AW29" ca="1" si="34">IFERROR(AG6/AO6,"")</f>
        <v>2494.1314553990615</v>
      </c>
      <c r="AX6" s="34" t="str">
        <f t="shared" ref="AX6:AX29" ca="1" si="35">IFERROR(AH6/AP6,"")</f>
        <v/>
      </c>
      <c r="AY6" s="36">
        <f t="shared" ref="AY6:AY29" ca="1" si="36">IFERROR(AI6/AQ6,"")</f>
        <v>2494.1314553990615</v>
      </c>
      <c r="AZ6" s="37">
        <f t="shared" ref="AZ6:AZ29" si="37">IFERROR(U6/6/E6,"0")</f>
        <v>22849.4623655914</v>
      </c>
      <c r="BA6" s="37">
        <f t="shared" ref="BA6:BA29" si="38">IFERROR(V6/6/F6,"0")</f>
        <v>6810.8974358974365</v>
      </c>
      <c r="BB6" s="37">
        <f t="shared" ref="BB6:BB29" si="39">IFERROR(W6/6/G6,"0")</f>
        <v>4511.6772823779193</v>
      </c>
      <c r="BC6" s="37">
        <f t="shared" ref="BC6:BC29" si="40">IFERROR(X6/6/H6,"0")</f>
        <v>5095.9232613908871</v>
      </c>
      <c r="BD6" s="37">
        <f t="shared" ref="BD6:BD29" si="41">IFERROR(Y6/6/I6,"0")</f>
        <v>27243.589743589746</v>
      </c>
      <c r="BE6" s="37">
        <f t="shared" ref="BE6:BE29" si="42">IFERROR(Z6/6/J6,"0")</f>
        <v>2494.1314553990615</v>
      </c>
      <c r="BF6" s="37">
        <f t="shared" ref="BF6:BF29" si="43">IFERROR(AA6/6/K6,"0")</f>
        <v>9320.1754385964923</v>
      </c>
      <c r="BG6" s="38">
        <f>VLOOKUP(AZ6,$BO$2:$BP$10,2,TRUE)</f>
        <v>0</v>
      </c>
      <c r="BH6" s="38">
        <f t="shared" ref="BH6:BM6" si="44">VLOOKUP(BA6,$BO$2:$BP$10,2,TRUE)</f>
        <v>0</v>
      </c>
      <c r="BI6" s="38">
        <f t="shared" si="44"/>
        <v>0</v>
      </c>
      <c r="BJ6" s="38">
        <f t="shared" si="44"/>
        <v>0</v>
      </c>
      <c r="BK6" s="38">
        <f t="shared" si="44"/>
        <v>0</v>
      </c>
      <c r="BL6" s="38">
        <f t="shared" si="44"/>
        <v>7</v>
      </c>
      <c r="BM6" s="38">
        <f t="shared" si="44"/>
        <v>0</v>
      </c>
      <c r="BO6">
        <v>4500</v>
      </c>
      <c r="BP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1.7999999999999999E-2</v>
      </c>
      <c r="F7" s="181">
        <v>2.9000000000000001E-2</v>
      </c>
      <c r="G7" s="181">
        <v>0.125</v>
      </c>
      <c r="H7" s="181">
        <v>0.16700000000000001</v>
      </c>
      <c r="I7" s="181">
        <v>2.9000000000000001E-2</v>
      </c>
      <c r="J7" s="181">
        <v>0.29099999999999998</v>
      </c>
      <c r="K7" s="181">
        <v>0.01</v>
      </c>
      <c r="L7" s="41">
        <f t="shared" ca="1" si="4"/>
        <v>0</v>
      </c>
      <c r="M7" s="42">
        <f t="shared" si="5"/>
        <v>0</v>
      </c>
      <c r="N7" s="43">
        <f t="shared" si="6"/>
        <v>0</v>
      </c>
      <c r="O7" s="43">
        <f t="shared" si="7"/>
        <v>0</v>
      </c>
      <c r="P7" s="43">
        <f t="shared" si="8"/>
        <v>0</v>
      </c>
      <c r="Q7" s="43">
        <f t="shared" si="9"/>
        <v>0</v>
      </c>
      <c r="R7" s="43">
        <f t="shared" si="10"/>
        <v>0</v>
      </c>
      <c r="S7" s="44">
        <f t="shared" si="11"/>
        <v>0</v>
      </c>
      <c r="T7" s="185">
        <f t="shared" ca="1" si="12"/>
        <v>0</v>
      </c>
      <c r="U7" s="46">
        <v>4250</v>
      </c>
      <c r="V7" s="47">
        <v>4250</v>
      </c>
      <c r="W7" s="47">
        <v>4250</v>
      </c>
      <c r="X7" s="47">
        <v>4250</v>
      </c>
      <c r="Y7" s="47">
        <v>4250</v>
      </c>
      <c r="Z7" s="47">
        <v>4250</v>
      </c>
      <c r="AA7" s="48">
        <v>4250</v>
      </c>
      <c r="AB7" s="184">
        <f t="shared" ca="1" si="13"/>
        <v>0</v>
      </c>
      <c r="AC7" s="50">
        <f t="shared" ca="1" si="14"/>
        <v>0</v>
      </c>
      <c r="AD7" s="50">
        <f t="shared" ca="1" si="15"/>
        <v>0</v>
      </c>
      <c r="AE7" s="50">
        <f t="shared" ca="1" si="16"/>
        <v>0</v>
      </c>
      <c r="AF7" s="50">
        <f t="shared" ca="1" si="17"/>
        <v>0</v>
      </c>
      <c r="AG7" s="50">
        <f t="shared" ca="1" si="18"/>
        <v>0</v>
      </c>
      <c r="AH7" s="51">
        <f t="shared" ca="1" si="19"/>
        <v>0</v>
      </c>
      <c r="AI7" s="35">
        <f t="shared" ca="1" si="20"/>
        <v>0</v>
      </c>
      <c r="AJ7" s="49">
        <f t="shared" ca="1" si="21"/>
        <v>0</v>
      </c>
      <c r="AK7" s="50">
        <f t="shared" ca="1" si="22"/>
        <v>0</v>
      </c>
      <c r="AL7" s="50">
        <f t="shared" ca="1" si="23"/>
        <v>0</v>
      </c>
      <c r="AM7" s="50">
        <f t="shared" ca="1" si="24"/>
        <v>0</v>
      </c>
      <c r="AN7" s="50">
        <f t="shared" ca="1" si="25"/>
        <v>0</v>
      </c>
      <c r="AO7" s="50">
        <f t="shared" ca="1" si="26"/>
        <v>0</v>
      </c>
      <c r="AP7" s="51">
        <f t="shared" ca="1" si="27"/>
        <v>0</v>
      </c>
      <c r="AQ7" s="36">
        <f t="shared" ca="1" si="28"/>
        <v>0</v>
      </c>
      <c r="AR7" s="49" t="str">
        <f t="shared" ca="1" si="29"/>
        <v/>
      </c>
      <c r="AS7" s="50" t="str">
        <f t="shared" ca="1" si="30"/>
        <v/>
      </c>
      <c r="AT7" s="50" t="str">
        <f t="shared" ca="1" si="31"/>
        <v/>
      </c>
      <c r="AU7" s="50" t="str">
        <f t="shared" ca="1" si="32"/>
        <v/>
      </c>
      <c r="AV7" s="50" t="str">
        <f t="shared" ca="1" si="33"/>
        <v/>
      </c>
      <c r="AW7" s="50" t="str">
        <f t="shared" ca="1" si="34"/>
        <v/>
      </c>
      <c r="AX7" s="51" t="str">
        <f t="shared" ca="1" si="35"/>
        <v/>
      </c>
      <c r="AY7" s="52" t="str">
        <f t="shared" ca="1" si="36"/>
        <v/>
      </c>
      <c r="AZ7" s="37">
        <f t="shared" si="37"/>
        <v>39351.851851851854</v>
      </c>
      <c r="BA7" s="37">
        <f t="shared" si="38"/>
        <v>24425.287356321838</v>
      </c>
      <c r="BB7" s="37">
        <f t="shared" si="39"/>
        <v>5666.666666666667</v>
      </c>
      <c r="BC7" s="37">
        <f t="shared" si="40"/>
        <v>4241.5169660678639</v>
      </c>
      <c r="BD7" s="37">
        <f t="shared" si="41"/>
        <v>24425.287356321838</v>
      </c>
      <c r="BE7" s="37">
        <f t="shared" si="42"/>
        <v>2434.1351660939295</v>
      </c>
      <c r="BF7" s="37">
        <f t="shared" si="43"/>
        <v>70833.333333333328</v>
      </c>
      <c r="BG7" s="38"/>
      <c r="BH7" s="38"/>
      <c r="BI7" s="38"/>
      <c r="BJ7" s="38"/>
      <c r="BK7" s="38"/>
      <c r="BL7" s="38"/>
      <c r="BM7" s="38"/>
      <c r="BO7">
        <v>4800</v>
      </c>
      <c r="BP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4.1000000000000002E-2</v>
      </c>
      <c r="F8" s="181">
        <v>0</v>
      </c>
      <c r="G8" s="181">
        <v>6.3E-2</v>
      </c>
      <c r="H8" s="181">
        <v>5.2999999999999999E-2</v>
      </c>
      <c r="I8" s="181">
        <v>5.0000000000000001E-3</v>
      </c>
      <c r="J8" s="181">
        <v>0.1</v>
      </c>
      <c r="K8" s="181">
        <v>1E-3</v>
      </c>
      <c r="L8" s="41">
        <f t="shared" ca="1" si="4"/>
        <v>0</v>
      </c>
      <c r="M8" s="42">
        <f t="shared" si="5"/>
        <v>0</v>
      </c>
      <c r="N8" s="43">
        <f t="shared" si="6"/>
        <v>0</v>
      </c>
      <c r="O8" s="43">
        <f t="shared" si="7"/>
        <v>0</v>
      </c>
      <c r="P8" s="43">
        <f t="shared" si="8"/>
        <v>0</v>
      </c>
      <c r="Q8" s="43">
        <f t="shared" si="9"/>
        <v>0</v>
      </c>
      <c r="R8" s="43">
        <f t="shared" si="10"/>
        <v>0</v>
      </c>
      <c r="S8" s="44">
        <f t="shared" si="11"/>
        <v>0</v>
      </c>
      <c r="T8" s="185">
        <f t="shared" ca="1" si="12"/>
        <v>0</v>
      </c>
      <c r="U8" s="46">
        <v>4250</v>
      </c>
      <c r="V8" s="47">
        <v>4250</v>
      </c>
      <c r="W8" s="47">
        <v>4250</v>
      </c>
      <c r="X8" s="47">
        <v>4250</v>
      </c>
      <c r="Y8" s="47">
        <v>4250</v>
      </c>
      <c r="Z8" s="47">
        <v>4250</v>
      </c>
      <c r="AA8" s="48">
        <v>4250</v>
      </c>
      <c r="AB8" s="184">
        <f t="shared" ca="1" si="13"/>
        <v>0</v>
      </c>
      <c r="AC8" s="50">
        <f t="shared" ca="1" si="14"/>
        <v>0</v>
      </c>
      <c r="AD8" s="50">
        <f t="shared" ca="1" si="15"/>
        <v>0</v>
      </c>
      <c r="AE8" s="50">
        <f t="shared" ca="1" si="16"/>
        <v>0</v>
      </c>
      <c r="AF8" s="50">
        <f t="shared" ca="1" si="17"/>
        <v>0</v>
      </c>
      <c r="AG8" s="50">
        <f t="shared" ca="1" si="18"/>
        <v>0</v>
      </c>
      <c r="AH8" s="51">
        <f t="shared" ca="1" si="19"/>
        <v>0</v>
      </c>
      <c r="AI8" s="35">
        <f t="shared" ca="1" si="20"/>
        <v>0</v>
      </c>
      <c r="AJ8" s="49">
        <f t="shared" ca="1" si="21"/>
        <v>0</v>
      </c>
      <c r="AK8" s="50">
        <f t="shared" ca="1" si="22"/>
        <v>0</v>
      </c>
      <c r="AL8" s="50">
        <f t="shared" ca="1" si="23"/>
        <v>0</v>
      </c>
      <c r="AM8" s="50">
        <f t="shared" ca="1" si="24"/>
        <v>0</v>
      </c>
      <c r="AN8" s="50">
        <f t="shared" ca="1" si="25"/>
        <v>0</v>
      </c>
      <c r="AO8" s="50">
        <f t="shared" ca="1" si="26"/>
        <v>0</v>
      </c>
      <c r="AP8" s="51">
        <f t="shared" ca="1" si="27"/>
        <v>0</v>
      </c>
      <c r="AQ8" s="36">
        <f t="shared" ca="1" si="28"/>
        <v>0</v>
      </c>
      <c r="AR8" s="49" t="str">
        <f t="shared" ca="1" si="29"/>
        <v/>
      </c>
      <c r="AS8" s="50" t="str">
        <f t="shared" ca="1" si="30"/>
        <v/>
      </c>
      <c r="AT8" s="50" t="str">
        <f t="shared" ca="1" si="31"/>
        <v/>
      </c>
      <c r="AU8" s="50" t="str">
        <f t="shared" ca="1" si="32"/>
        <v/>
      </c>
      <c r="AV8" s="50" t="str">
        <f t="shared" ca="1" si="33"/>
        <v/>
      </c>
      <c r="AW8" s="50" t="str">
        <f t="shared" ca="1" si="34"/>
        <v/>
      </c>
      <c r="AX8" s="51" t="str">
        <f t="shared" ca="1" si="35"/>
        <v/>
      </c>
      <c r="AY8" s="52" t="str">
        <f t="shared" ca="1" si="36"/>
        <v/>
      </c>
      <c r="AZ8" s="37">
        <f t="shared" si="37"/>
        <v>17276.422764227642</v>
      </c>
      <c r="BA8" s="37" t="str">
        <f t="shared" si="38"/>
        <v>0</v>
      </c>
      <c r="BB8" s="37">
        <f t="shared" si="39"/>
        <v>11243.386243386243</v>
      </c>
      <c r="BC8" s="37">
        <f t="shared" si="40"/>
        <v>13364.779874213838</v>
      </c>
      <c r="BD8" s="37">
        <f t="shared" si="41"/>
        <v>141666.66666666666</v>
      </c>
      <c r="BE8" s="37">
        <f t="shared" si="42"/>
        <v>7083.333333333333</v>
      </c>
      <c r="BF8" s="37">
        <f t="shared" si="43"/>
        <v>708333.33333333337</v>
      </c>
      <c r="BG8" s="38"/>
      <c r="BH8" s="38"/>
      <c r="BI8" s="38"/>
      <c r="BJ8" s="38"/>
      <c r="BK8" s="38"/>
      <c r="BL8" s="38"/>
      <c r="BM8" s="38"/>
      <c r="BO8">
        <v>5100</v>
      </c>
      <c r="BP8">
        <v>0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3.0000000000000001E-3</v>
      </c>
      <c r="F9" s="181">
        <v>2E-3</v>
      </c>
      <c r="G9" s="181">
        <v>1E-3</v>
      </c>
      <c r="H9" s="181">
        <v>8.1000000000000003E-2</v>
      </c>
      <c r="I9" s="181">
        <v>8.9999999999999993E-3</v>
      </c>
      <c r="J9" s="181">
        <v>7.0000000000000001E-3</v>
      </c>
      <c r="K9" s="181">
        <v>9.2999999999999999E-2</v>
      </c>
      <c r="L9" s="41">
        <f t="shared" ca="1" si="4"/>
        <v>0</v>
      </c>
      <c r="M9" s="42">
        <f t="shared" si="5"/>
        <v>0</v>
      </c>
      <c r="N9" s="43">
        <f t="shared" si="6"/>
        <v>0</v>
      </c>
      <c r="O9" s="43">
        <f t="shared" si="7"/>
        <v>0</v>
      </c>
      <c r="P9" s="43">
        <f t="shared" si="8"/>
        <v>0</v>
      </c>
      <c r="Q9" s="43">
        <f t="shared" si="9"/>
        <v>0</v>
      </c>
      <c r="R9" s="43">
        <f t="shared" si="10"/>
        <v>0</v>
      </c>
      <c r="S9" s="44">
        <f t="shared" si="11"/>
        <v>0</v>
      </c>
      <c r="T9" s="185">
        <f t="shared" ca="1" si="12"/>
        <v>0</v>
      </c>
      <c r="U9" s="46">
        <v>4250</v>
      </c>
      <c r="V9" s="47">
        <v>4250</v>
      </c>
      <c r="W9" s="47">
        <v>4250</v>
      </c>
      <c r="X9" s="47">
        <v>4250</v>
      </c>
      <c r="Y9" s="47">
        <v>4250</v>
      </c>
      <c r="Z9" s="47">
        <v>4250</v>
      </c>
      <c r="AA9" s="48">
        <v>4250</v>
      </c>
      <c r="AB9" s="184">
        <f t="shared" ca="1" si="13"/>
        <v>0</v>
      </c>
      <c r="AC9" s="50">
        <f t="shared" ca="1" si="14"/>
        <v>0</v>
      </c>
      <c r="AD9" s="50">
        <f t="shared" ca="1" si="15"/>
        <v>0</v>
      </c>
      <c r="AE9" s="50">
        <f t="shared" ca="1" si="16"/>
        <v>0</v>
      </c>
      <c r="AF9" s="50">
        <f t="shared" ca="1" si="17"/>
        <v>0</v>
      </c>
      <c r="AG9" s="50">
        <f t="shared" ca="1" si="18"/>
        <v>0</v>
      </c>
      <c r="AH9" s="51">
        <f t="shared" ca="1" si="19"/>
        <v>0</v>
      </c>
      <c r="AI9" s="35">
        <f t="shared" ca="1" si="20"/>
        <v>0</v>
      </c>
      <c r="AJ9" s="49">
        <f t="shared" ca="1" si="21"/>
        <v>0</v>
      </c>
      <c r="AK9" s="50">
        <f t="shared" ca="1" si="22"/>
        <v>0</v>
      </c>
      <c r="AL9" s="50">
        <f t="shared" ca="1" si="23"/>
        <v>0</v>
      </c>
      <c r="AM9" s="50">
        <f t="shared" ca="1" si="24"/>
        <v>0</v>
      </c>
      <c r="AN9" s="50">
        <f t="shared" ca="1" si="25"/>
        <v>0</v>
      </c>
      <c r="AO9" s="50">
        <f t="shared" ca="1" si="26"/>
        <v>0</v>
      </c>
      <c r="AP9" s="51">
        <f t="shared" ca="1" si="27"/>
        <v>0</v>
      </c>
      <c r="AQ9" s="36">
        <f t="shared" ca="1" si="28"/>
        <v>0</v>
      </c>
      <c r="AR9" s="49" t="str">
        <f t="shared" ca="1" si="29"/>
        <v/>
      </c>
      <c r="AS9" s="50" t="str">
        <f t="shared" ca="1" si="30"/>
        <v/>
      </c>
      <c r="AT9" s="50" t="str">
        <f t="shared" ca="1" si="31"/>
        <v/>
      </c>
      <c r="AU9" s="50" t="str">
        <f t="shared" ca="1" si="32"/>
        <v/>
      </c>
      <c r="AV9" s="50" t="str">
        <f t="shared" ca="1" si="33"/>
        <v/>
      </c>
      <c r="AW9" s="50" t="str">
        <f t="shared" ca="1" si="34"/>
        <v/>
      </c>
      <c r="AX9" s="51" t="str">
        <f t="shared" ca="1" si="35"/>
        <v/>
      </c>
      <c r="AY9" s="52" t="str">
        <f t="shared" ca="1" si="36"/>
        <v/>
      </c>
      <c r="AZ9" s="37">
        <f t="shared" si="37"/>
        <v>236111.11111111112</v>
      </c>
      <c r="BA9" s="37">
        <f t="shared" si="38"/>
        <v>354166.66666666669</v>
      </c>
      <c r="BB9" s="37">
        <f t="shared" si="39"/>
        <v>708333.33333333337</v>
      </c>
      <c r="BC9" s="37">
        <f t="shared" si="40"/>
        <v>8744.8559670781888</v>
      </c>
      <c r="BD9" s="37">
        <f t="shared" si="41"/>
        <v>78703.703703703708</v>
      </c>
      <c r="BE9" s="37">
        <f t="shared" si="42"/>
        <v>101190.4761904762</v>
      </c>
      <c r="BF9" s="37">
        <f t="shared" si="43"/>
        <v>7616.4874551971334</v>
      </c>
      <c r="BG9" s="38"/>
      <c r="BH9" s="38"/>
      <c r="BI9" s="38"/>
      <c r="BJ9" s="38"/>
      <c r="BK9" s="38"/>
      <c r="BL9" s="38"/>
      <c r="BM9" s="38"/>
      <c r="BO9">
        <v>5150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4.0000000000000001E-3</v>
      </c>
      <c r="F10" s="181">
        <v>2E-3</v>
      </c>
      <c r="G10" s="181">
        <v>0</v>
      </c>
      <c r="H10" s="181">
        <v>0.03</v>
      </c>
      <c r="I10" s="181">
        <v>1E-3</v>
      </c>
      <c r="J10" s="181">
        <v>0</v>
      </c>
      <c r="K10" s="181">
        <v>0.01</v>
      </c>
      <c r="L10" s="41">
        <f t="shared" ca="1" si="4"/>
        <v>0</v>
      </c>
      <c r="M10" s="42">
        <f t="shared" si="5"/>
        <v>0</v>
      </c>
      <c r="N10" s="43">
        <f t="shared" si="6"/>
        <v>0</v>
      </c>
      <c r="O10" s="43">
        <f t="shared" si="7"/>
        <v>0</v>
      </c>
      <c r="P10" s="43">
        <f t="shared" si="8"/>
        <v>0</v>
      </c>
      <c r="Q10" s="43">
        <f t="shared" si="9"/>
        <v>0</v>
      </c>
      <c r="R10" s="43">
        <f t="shared" si="10"/>
        <v>0</v>
      </c>
      <c r="S10" s="44">
        <f t="shared" si="11"/>
        <v>0</v>
      </c>
      <c r="T10" s="185">
        <f t="shared" ca="1" si="12"/>
        <v>0</v>
      </c>
      <c r="U10" s="46">
        <v>4250</v>
      </c>
      <c r="V10" s="47">
        <v>4250</v>
      </c>
      <c r="W10" s="47">
        <v>4250</v>
      </c>
      <c r="X10" s="47">
        <v>4250</v>
      </c>
      <c r="Y10" s="47">
        <v>4250</v>
      </c>
      <c r="Z10" s="47">
        <v>4250</v>
      </c>
      <c r="AA10" s="48">
        <v>4250</v>
      </c>
      <c r="AB10" s="184">
        <f t="shared" ca="1" si="13"/>
        <v>0</v>
      </c>
      <c r="AC10" s="50">
        <f t="shared" ca="1" si="14"/>
        <v>0</v>
      </c>
      <c r="AD10" s="50">
        <f t="shared" ca="1" si="15"/>
        <v>0</v>
      </c>
      <c r="AE10" s="50">
        <f t="shared" ca="1" si="16"/>
        <v>0</v>
      </c>
      <c r="AF10" s="50">
        <f t="shared" ca="1" si="17"/>
        <v>0</v>
      </c>
      <c r="AG10" s="50">
        <f t="shared" ca="1" si="18"/>
        <v>0</v>
      </c>
      <c r="AH10" s="51">
        <f t="shared" ca="1" si="19"/>
        <v>0</v>
      </c>
      <c r="AI10" s="35">
        <f t="shared" ca="1" si="20"/>
        <v>0</v>
      </c>
      <c r="AJ10" s="49">
        <f t="shared" ca="1" si="21"/>
        <v>0</v>
      </c>
      <c r="AK10" s="50">
        <f t="shared" ca="1" si="22"/>
        <v>0</v>
      </c>
      <c r="AL10" s="50">
        <f t="shared" ca="1" si="23"/>
        <v>0</v>
      </c>
      <c r="AM10" s="50">
        <f t="shared" ca="1" si="24"/>
        <v>0</v>
      </c>
      <c r="AN10" s="50">
        <f t="shared" ca="1" si="25"/>
        <v>0</v>
      </c>
      <c r="AO10" s="50">
        <f t="shared" ca="1" si="26"/>
        <v>0</v>
      </c>
      <c r="AP10" s="51">
        <f t="shared" ca="1" si="27"/>
        <v>0</v>
      </c>
      <c r="AQ10" s="36">
        <f t="shared" ca="1" si="28"/>
        <v>0</v>
      </c>
      <c r="AR10" s="49" t="str">
        <f t="shared" ca="1" si="29"/>
        <v/>
      </c>
      <c r="AS10" s="50" t="str">
        <f t="shared" ca="1" si="30"/>
        <v/>
      </c>
      <c r="AT10" s="50" t="str">
        <f t="shared" ca="1" si="31"/>
        <v/>
      </c>
      <c r="AU10" s="50" t="str">
        <f t="shared" ca="1" si="32"/>
        <v/>
      </c>
      <c r="AV10" s="50" t="str">
        <f t="shared" ca="1" si="33"/>
        <v/>
      </c>
      <c r="AW10" s="50" t="str">
        <f t="shared" ca="1" si="34"/>
        <v/>
      </c>
      <c r="AX10" s="51" t="str">
        <f t="shared" ca="1" si="35"/>
        <v/>
      </c>
      <c r="AY10" s="52" t="str">
        <f t="shared" ca="1" si="36"/>
        <v/>
      </c>
      <c r="AZ10" s="37">
        <f t="shared" si="37"/>
        <v>177083.33333333334</v>
      </c>
      <c r="BA10" s="37">
        <f t="shared" si="38"/>
        <v>354166.66666666669</v>
      </c>
      <c r="BB10" s="37" t="str">
        <f t="shared" si="39"/>
        <v>0</v>
      </c>
      <c r="BC10" s="37">
        <f t="shared" si="40"/>
        <v>23611.111111111113</v>
      </c>
      <c r="BD10" s="37">
        <f t="shared" si="41"/>
        <v>708333.33333333337</v>
      </c>
      <c r="BE10" s="37" t="str">
        <f t="shared" si="42"/>
        <v>0</v>
      </c>
      <c r="BF10" s="37">
        <f t="shared" si="43"/>
        <v>70833.333333333328</v>
      </c>
      <c r="BG10" s="38"/>
      <c r="BH10" s="38"/>
      <c r="BI10" s="38"/>
      <c r="BJ10" s="38"/>
      <c r="BK10" s="38"/>
      <c r="BL10" s="38"/>
      <c r="BM10" s="38"/>
      <c r="BO10">
        <v>5300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2E-3</v>
      </c>
      <c r="F11" s="181">
        <v>1.0999999999999999E-2</v>
      </c>
      <c r="G11" s="181">
        <v>6.0000000000000001E-3</v>
      </c>
      <c r="H11" s="181">
        <v>1.2999999999999999E-2</v>
      </c>
      <c r="I11" s="181">
        <v>7.0000000000000001E-3</v>
      </c>
      <c r="J11" s="181">
        <v>1.4E-2</v>
      </c>
      <c r="K11" s="181">
        <v>2E-3</v>
      </c>
      <c r="L11" s="41">
        <f t="shared" ca="1" si="4"/>
        <v>0</v>
      </c>
      <c r="M11" s="42">
        <f t="shared" si="5"/>
        <v>0</v>
      </c>
      <c r="N11" s="43">
        <f t="shared" si="6"/>
        <v>0</v>
      </c>
      <c r="O11" s="43">
        <f t="shared" si="7"/>
        <v>0</v>
      </c>
      <c r="P11" s="43">
        <f t="shared" si="8"/>
        <v>0</v>
      </c>
      <c r="Q11" s="43">
        <f t="shared" si="9"/>
        <v>0</v>
      </c>
      <c r="R11" s="43">
        <f t="shared" si="10"/>
        <v>0</v>
      </c>
      <c r="S11" s="44">
        <f t="shared" si="11"/>
        <v>0</v>
      </c>
      <c r="T11" s="185">
        <f t="shared" ca="1" si="12"/>
        <v>0</v>
      </c>
      <c r="U11" s="46">
        <v>4250</v>
      </c>
      <c r="V11" s="47">
        <v>4250</v>
      </c>
      <c r="W11" s="47">
        <v>4250</v>
      </c>
      <c r="X11" s="47">
        <v>4250</v>
      </c>
      <c r="Y11" s="47">
        <v>4250</v>
      </c>
      <c r="Z11" s="47">
        <v>4250</v>
      </c>
      <c r="AA11" s="48">
        <v>4250</v>
      </c>
      <c r="AB11" s="184">
        <f t="shared" ca="1" si="13"/>
        <v>0</v>
      </c>
      <c r="AC11" s="50">
        <f t="shared" ca="1" si="14"/>
        <v>0</v>
      </c>
      <c r="AD11" s="50">
        <f t="shared" ca="1" si="15"/>
        <v>0</v>
      </c>
      <c r="AE11" s="50">
        <f t="shared" ca="1" si="16"/>
        <v>0</v>
      </c>
      <c r="AF11" s="50">
        <f t="shared" ca="1" si="17"/>
        <v>0</v>
      </c>
      <c r="AG11" s="50">
        <f t="shared" ca="1" si="18"/>
        <v>0</v>
      </c>
      <c r="AH11" s="51">
        <f t="shared" ca="1" si="19"/>
        <v>0</v>
      </c>
      <c r="AI11" s="35">
        <f t="shared" ca="1" si="20"/>
        <v>0</v>
      </c>
      <c r="AJ11" s="49">
        <f t="shared" ca="1" si="21"/>
        <v>0</v>
      </c>
      <c r="AK11" s="50">
        <f t="shared" ca="1" si="22"/>
        <v>0</v>
      </c>
      <c r="AL11" s="50">
        <f t="shared" ca="1" si="23"/>
        <v>0</v>
      </c>
      <c r="AM11" s="50">
        <f t="shared" ca="1" si="24"/>
        <v>0</v>
      </c>
      <c r="AN11" s="50">
        <f t="shared" ca="1" si="25"/>
        <v>0</v>
      </c>
      <c r="AO11" s="50">
        <f t="shared" ca="1" si="26"/>
        <v>0</v>
      </c>
      <c r="AP11" s="51">
        <f t="shared" ca="1" si="27"/>
        <v>0</v>
      </c>
      <c r="AQ11" s="36">
        <f t="shared" ca="1" si="28"/>
        <v>0</v>
      </c>
      <c r="AR11" s="49" t="str">
        <f t="shared" ca="1" si="29"/>
        <v/>
      </c>
      <c r="AS11" s="50" t="str">
        <f t="shared" ca="1" si="30"/>
        <v/>
      </c>
      <c r="AT11" s="50" t="str">
        <f t="shared" ca="1" si="31"/>
        <v/>
      </c>
      <c r="AU11" s="50" t="str">
        <f t="shared" ca="1" si="32"/>
        <v/>
      </c>
      <c r="AV11" s="50" t="str">
        <f t="shared" ca="1" si="33"/>
        <v/>
      </c>
      <c r="AW11" s="50" t="str">
        <f t="shared" ca="1" si="34"/>
        <v/>
      </c>
      <c r="AX11" s="51" t="str">
        <f t="shared" ca="1" si="35"/>
        <v/>
      </c>
      <c r="AY11" s="52" t="str">
        <f t="shared" ca="1" si="36"/>
        <v/>
      </c>
      <c r="AZ11" s="37">
        <f t="shared" si="37"/>
        <v>354166.66666666669</v>
      </c>
      <c r="BA11" s="37">
        <f t="shared" si="38"/>
        <v>64393.939393939399</v>
      </c>
      <c r="BB11" s="37">
        <f t="shared" si="39"/>
        <v>118055.55555555556</v>
      </c>
      <c r="BC11" s="37">
        <f t="shared" si="40"/>
        <v>54487.179487179492</v>
      </c>
      <c r="BD11" s="37">
        <f t="shared" si="41"/>
        <v>101190.4761904762</v>
      </c>
      <c r="BE11" s="37">
        <f t="shared" si="42"/>
        <v>50595.238095238099</v>
      </c>
      <c r="BF11" s="37">
        <f t="shared" si="43"/>
        <v>354166.66666666669</v>
      </c>
      <c r="BG11" s="38"/>
      <c r="BH11" s="38"/>
      <c r="BI11" s="38"/>
      <c r="BJ11" s="38"/>
      <c r="BK11" s="38"/>
      <c r="BL11" s="38"/>
      <c r="BM11" s="38"/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2E-3</v>
      </c>
      <c r="F12" s="181">
        <v>0</v>
      </c>
      <c r="G12" s="181">
        <v>5.5E-2</v>
      </c>
      <c r="H12" s="181">
        <v>0</v>
      </c>
      <c r="I12" s="181">
        <v>3.0000000000000001E-3</v>
      </c>
      <c r="J12" s="181">
        <v>1.4E-2</v>
      </c>
      <c r="K12" s="181">
        <v>0</v>
      </c>
      <c r="L12" s="41">
        <f t="shared" ca="1" si="4"/>
        <v>0</v>
      </c>
      <c r="M12" s="42">
        <f t="shared" si="5"/>
        <v>0</v>
      </c>
      <c r="N12" s="43">
        <f t="shared" si="6"/>
        <v>0</v>
      </c>
      <c r="O12" s="43">
        <f t="shared" si="7"/>
        <v>0</v>
      </c>
      <c r="P12" s="43">
        <f t="shared" si="8"/>
        <v>0</v>
      </c>
      <c r="Q12" s="43">
        <f t="shared" si="9"/>
        <v>0</v>
      </c>
      <c r="R12" s="43">
        <f t="shared" si="10"/>
        <v>0</v>
      </c>
      <c r="S12" s="44">
        <f t="shared" si="11"/>
        <v>0</v>
      </c>
      <c r="T12" s="185">
        <f t="shared" ca="1" si="12"/>
        <v>0</v>
      </c>
      <c r="U12" s="46">
        <v>4250</v>
      </c>
      <c r="V12" s="47">
        <v>4250</v>
      </c>
      <c r="W12" s="47">
        <v>4250</v>
      </c>
      <c r="X12" s="47">
        <v>4250</v>
      </c>
      <c r="Y12" s="47">
        <v>4250</v>
      </c>
      <c r="Z12" s="47">
        <v>4250</v>
      </c>
      <c r="AA12" s="48">
        <v>4250</v>
      </c>
      <c r="AB12" s="184">
        <f t="shared" ca="1" si="13"/>
        <v>0</v>
      </c>
      <c r="AC12" s="50">
        <f t="shared" ca="1" si="14"/>
        <v>0</v>
      </c>
      <c r="AD12" s="50">
        <f t="shared" ca="1" si="15"/>
        <v>0</v>
      </c>
      <c r="AE12" s="50">
        <f t="shared" ca="1" si="16"/>
        <v>0</v>
      </c>
      <c r="AF12" s="50">
        <f t="shared" ca="1" si="17"/>
        <v>0</v>
      </c>
      <c r="AG12" s="50">
        <f t="shared" ca="1" si="18"/>
        <v>0</v>
      </c>
      <c r="AH12" s="51">
        <f t="shared" ca="1" si="19"/>
        <v>0</v>
      </c>
      <c r="AI12" s="35">
        <f t="shared" ca="1" si="20"/>
        <v>0</v>
      </c>
      <c r="AJ12" s="49">
        <f t="shared" ca="1" si="21"/>
        <v>0</v>
      </c>
      <c r="AK12" s="50">
        <f t="shared" ca="1" si="22"/>
        <v>0</v>
      </c>
      <c r="AL12" s="50">
        <f t="shared" ca="1" si="23"/>
        <v>0</v>
      </c>
      <c r="AM12" s="50">
        <f t="shared" ca="1" si="24"/>
        <v>0</v>
      </c>
      <c r="AN12" s="50">
        <f t="shared" ca="1" si="25"/>
        <v>0</v>
      </c>
      <c r="AO12" s="50">
        <f t="shared" ca="1" si="26"/>
        <v>0</v>
      </c>
      <c r="AP12" s="51">
        <f t="shared" ca="1" si="27"/>
        <v>0</v>
      </c>
      <c r="AQ12" s="36">
        <f t="shared" ca="1" si="28"/>
        <v>0</v>
      </c>
      <c r="AR12" s="49" t="str">
        <f t="shared" ca="1" si="29"/>
        <v/>
      </c>
      <c r="AS12" s="50" t="str">
        <f t="shared" ca="1" si="30"/>
        <v/>
      </c>
      <c r="AT12" s="50" t="str">
        <f t="shared" ca="1" si="31"/>
        <v/>
      </c>
      <c r="AU12" s="50" t="str">
        <f t="shared" ca="1" si="32"/>
        <v/>
      </c>
      <c r="AV12" s="50" t="str">
        <f t="shared" ca="1" si="33"/>
        <v/>
      </c>
      <c r="AW12" s="50" t="str">
        <f t="shared" ca="1" si="34"/>
        <v/>
      </c>
      <c r="AX12" s="51" t="str">
        <f t="shared" ca="1" si="35"/>
        <v/>
      </c>
      <c r="AY12" s="52" t="str">
        <f t="shared" ca="1" si="36"/>
        <v/>
      </c>
      <c r="AZ12" s="37">
        <f t="shared" si="37"/>
        <v>354166.66666666669</v>
      </c>
      <c r="BA12" s="37" t="str">
        <f t="shared" si="38"/>
        <v>0</v>
      </c>
      <c r="BB12" s="37">
        <f t="shared" si="39"/>
        <v>12878.78787878788</v>
      </c>
      <c r="BC12" s="37" t="str">
        <f t="shared" si="40"/>
        <v>0</v>
      </c>
      <c r="BD12" s="37">
        <f t="shared" si="41"/>
        <v>236111.11111111112</v>
      </c>
      <c r="BE12" s="37">
        <f t="shared" si="42"/>
        <v>50595.238095238099</v>
      </c>
      <c r="BF12" s="37" t="str">
        <f t="shared" si="43"/>
        <v>0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0.01</v>
      </c>
      <c r="F13" s="181">
        <v>3.0000000000000001E-3</v>
      </c>
      <c r="G13" s="181">
        <v>4.8000000000000001E-2</v>
      </c>
      <c r="H13" s="181">
        <v>5.0000000000000001E-3</v>
      </c>
      <c r="I13" s="181">
        <v>2E-3</v>
      </c>
      <c r="J13" s="181">
        <v>2E-3</v>
      </c>
      <c r="K13" s="181">
        <v>2E-3</v>
      </c>
      <c r="L13" s="41">
        <f t="shared" ca="1" si="4"/>
        <v>0</v>
      </c>
      <c r="M13" s="42">
        <f t="shared" si="5"/>
        <v>0</v>
      </c>
      <c r="N13" s="43">
        <f t="shared" si="6"/>
        <v>0</v>
      </c>
      <c r="O13" s="43">
        <f t="shared" si="7"/>
        <v>0</v>
      </c>
      <c r="P13" s="43">
        <f t="shared" si="8"/>
        <v>0</v>
      </c>
      <c r="Q13" s="43">
        <f t="shared" si="9"/>
        <v>0</v>
      </c>
      <c r="R13" s="43">
        <f t="shared" si="10"/>
        <v>0</v>
      </c>
      <c r="S13" s="44">
        <f t="shared" si="11"/>
        <v>0</v>
      </c>
      <c r="T13" s="185">
        <f t="shared" ca="1" si="12"/>
        <v>0</v>
      </c>
      <c r="U13" s="46">
        <v>4250</v>
      </c>
      <c r="V13" s="47">
        <v>4250</v>
      </c>
      <c r="W13" s="47">
        <v>4250</v>
      </c>
      <c r="X13" s="47">
        <v>4250</v>
      </c>
      <c r="Y13" s="47">
        <v>4250</v>
      </c>
      <c r="Z13" s="47">
        <v>4250</v>
      </c>
      <c r="AA13" s="48">
        <v>4250</v>
      </c>
      <c r="AB13" s="184">
        <f t="shared" ca="1" si="13"/>
        <v>0</v>
      </c>
      <c r="AC13" s="50">
        <f t="shared" ca="1" si="14"/>
        <v>0</v>
      </c>
      <c r="AD13" s="50">
        <f t="shared" ca="1" si="15"/>
        <v>0</v>
      </c>
      <c r="AE13" s="50">
        <f t="shared" ca="1" si="16"/>
        <v>0</v>
      </c>
      <c r="AF13" s="50">
        <f t="shared" ca="1" si="17"/>
        <v>0</v>
      </c>
      <c r="AG13" s="50">
        <f t="shared" ca="1" si="18"/>
        <v>0</v>
      </c>
      <c r="AH13" s="51">
        <f t="shared" ca="1" si="19"/>
        <v>0</v>
      </c>
      <c r="AI13" s="35">
        <f t="shared" ca="1" si="20"/>
        <v>0</v>
      </c>
      <c r="AJ13" s="49">
        <f t="shared" ca="1" si="21"/>
        <v>0</v>
      </c>
      <c r="AK13" s="50">
        <f t="shared" ca="1" si="22"/>
        <v>0</v>
      </c>
      <c r="AL13" s="50">
        <f t="shared" ca="1" si="23"/>
        <v>0</v>
      </c>
      <c r="AM13" s="50">
        <f t="shared" ca="1" si="24"/>
        <v>0</v>
      </c>
      <c r="AN13" s="50">
        <f t="shared" ca="1" si="25"/>
        <v>0</v>
      </c>
      <c r="AO13" s="50">
        <f t="shared" ca="1" si="26"/>
        <v>0</v>
      </c>
      <c r="AP13" s="51">
        <f t="shared" ca="1" si="27"/>
        <v>0</v>
      </c>
      <c r="AQ13" s="36">
        <f t="shared" ca="1" si="28"/>
        <v>0</v>
      </c>
      <c r="AR13" s="49" t="str">
        <f t="shared" ca="1" si="29"/>
        <v/>
      </c>
      <c r="AS13" s="50" t="str">
        <f t="shared" ca="1" si="30"/>
        <v/>
      </c>
      <c r="AT13" s="50" t="str">
        <f t="shared" ca="1" si="31"/>
        <v/>
      </c>
      <c r="AU13" s="50" t="str">
        <f t="shared" ca="1" si="32"/>
        <v/>
      </c>
      <c r="AV13" s="50" t="str">
        <f t="shared" ca="1" si="33"/>
        <v/>
      </c>
      <c r="AW13" s="50" t="str">
        <f t="shared" ca="1" si="34"/>
        <v/>
      </c>
      <c r="AX13" s="51" t="str">
        <f t="shared" ca="1" si="35"/>
        <v/>
      </c>
      <c r="AY13" s="52" t="str">
        <f t="shared" ca="1" si="36"/>
        <v/>
      </c>
      <c r="AZ13" s="37">
        <f t="shared" si="37"/>
        <v>70833.333333333328</v>
      </c>
      <c r="BA13" s="37">
        <f t="shared" si="38"/>
        <v>236111.11111111112</v>
      </c>
      <c r="BB13" s="37">
        <f t="shared" si="39"/>
        <v>14756.944444444445</v>
      </c>
      <c r="BC13" s="37">
        <f t="shared" si="40"/>
        <v>141666.66666666666</v>
      </c>
      <c r="BD13" s="37">
        <f t="shared" si="41"/>
        <v>354166.66666666669</v>
      </c>
      <c r="BE13" s="37">
        <f t="shared" si="42"/>
        <v>354166.66666666669</v>
      </c>
      <c r="BF13" s="37">
        <f t="shared" si="43"/>
        <v>354166.66666666669</v>
      </c>
      <c r="BG13" s="38"/>
      <c r="BH13" s="38"/>
      <c r="BI13" s="38"/>
      <c r="BJ13" s="38"/>
      <c r="BK13" s="38"/>
      <c r="BL13" s="38"/>
      <c r="BM13" s="38"/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1E-3</v>
      </c>
      <c r="F14" s="181">
        <v>1E-3</v>
      </c>
      <c r="G14" s="181">
        <v>1E-3</v>
      </c>
      <c r="H14" s="181">
        <v>1E-3</v>
      </c>
      <c r="I14" s="181">
        <v>6.0000000000000001E-3</v>
      </c>
      <c r="J14" s="181">
        <v>2E-3</v>
      </c>
      <c r="K14" s="181">
        <v>1E-3</v>
      </c>
      <c r="L14" s="41">
        <f t="shared" ca="1" si="4"/>
        <v>0</v>
      </c>
      <c r="M14" s="42">
        <f t="shared" si="5"/>
        <v>0</v>
      </c>
      <c r="N14" s="43">
        <f t="shared" si="6"/>
        <v>0</v>
      </c>
      <c r="O14" s="43">
        <f t="shared" si="7"/>
        <v>0</v>
      </c>
      <c r="P14" s="43">
        <f t="shared" si="8"/>
        <v>0</v>
      </c>
      <c r="Q14" s="43">
        <f t="shared" si="9"/>
        <v>0</v>
      </c>
      <c r="R14" s="43">
        <f t="shared" si="10"/>
        <v>0</v>
      </c>
      <c r="S14" s="44">
        <f t="shared" si="11"/>
        <v>0</v>
      </c>
      <c r="T14" s="185">
        <f t="shared" ca="1" si="12"/>
        <v>0</v>
      </c>
      <c r="U14" s="46">
        <v>4250</v>
      </c>
      <c r="V14" s="47">
        <v>4250</v>
      </c>
      <c r="W14" s="47">
        <v>4250</v>
      </c>
      <c r="X14" s="47">
        <v>4250</v>
      </c>
      <c r="Y14" s="47">
        <v>4250</v>
      </c>
      <c r="Z14" s="47">
        <v>4250</v>
      </c>
      <c r="AA14" s="48">
        <v>4250</v>
      </c>
      <c r="AB14" s="184">
        <f t="shared" ca="1" si="13"/>
        <v>0</v>
      </c>
      <c r="AC14" s="50">
        <f t="shared" ca="1" si="14"/>
        <v>0</v>
      </c>
      <c r="AD14" s="50">
        <f t="shared" ca="1" si="15"/>
        <v>0</v>
      </c>
      <c r="AE14" s="50">
        <f t="shared" ca="1" si="16"/>
        <v>0</v>
      </c>
      <c r="AF14" s="50">
        <f t="shared" ca="1" si="17"/>
        <v>0</v>
      </c>
      <c r="AG14" s="50">
        <f t="shared" ca="1" si="18"/>
        <v>0</v>
      </c>
      <c r="AH14" s="51">
        <f t="shared" ca="1" si="19"/>
        <v>0</v>
      </c>
      <c r="AI14" s="35">
        <f t="shared" ca="1" si="20"/>
        <v>0</v>
      </c>
      <c r="AJ14" s="49">
        <f t="shared" ca="1" si="21"/>
        <v>0</v>
      </c>
      <c r="AK14" s="50">
        <f t="shared" ca="1" si="22"/>
        <v>0</v>
      </c>
      <c r="AL14" s="50">
        <f t="shared" ca="1" si="23"/>
        <v>0</v>
      </c>
      <c r="AM14" s="50">
        <f t="shared" ca="1" si="24"/>
        <v>0</v>
      </c>
      <c r="AN14" s="50">
        <f t="shared" ca="1" si="25"/>
        <v>0</v>
      </c>
      <c r="AO14" s="50">
        <f t="shared" ca="1" si="26"/>
        <v>0</v>
      </c>
      <c r="AP14" s="51">
        <f t="shared" ca="1" si="27"/>
        <v>0</v>
      </c>
      <c r="AQ14" s="36">
        <f t="shared" ca="1" si="28"/>
        <v>0</v>
      </c>
      <c r="AR14" s="49" t="str">
        <f t="shared" ca="1" si="29"/>
        <v/>
      </c>
      <c r="AS14" s="50" t="str">
        <f t="shared" ca="1" si="30"/>
        <v/>
      </c>
      <c r="AT14" s="50" t="str">
        <f t="shared" ca="1" si="31"/>
        <v/>
      </c>
      <c r="AU14" s="50" t="str">
        <f t="shared" ca="1" si="32"/>
        <v/>
      </c>
      <c r="AV14" s="50" t="str">
        <f t="shared" ca="1" si="33"/>
        <v/>
      </c>
      <c r="AW14" s="50" t="str">
        <f t="shared" ca="1" si="34"/>
        <v/>
      </c>
      <c r="AX14" s="51" t="str">
        <f t="shared" ca="1" si="35"/>
        <v/>
      </c>
      <c r="AY14" s="52" t="str">
        <f t="shared" ca="1" si="36"/>
        <v/>
      </c>
      <c r="AZ14" s="37">
        <f t="shared" si="37"/>
        <v>708333.33333333337</v>
      </c>
      <c r="BA14" s="37">
        <f t="shared" si="38"/>
        <v>708333.33333333337</v>
      </c>
      <c r="BB14" s="37">
        <f t="shared" si="39"/>
        <v>708333.33333333337</v>
      </c>
      <c r="BC14" s="37">
        <f t="shared" si="40"/>
        <v>708333.33333333337</v>
      </c>
      <c r="BD14" s="37">
        <f t="shared" si="41"/>
        <v>118055.55555555556</v>
      </c>
      <c r="BE14" s="37">
        <f t="shared" si="42"/>
        <v>354166.66666666669</v>
      </c>
      <c r="BF14" s="37">
        <f t="shared" si="43"/>
        <v>708333.33333333337</v>
      </c>
      <c r="BG14" s="38">
        <f t="shared" ref="BG14:BG29" si="45">VLOOKUP(AZ14,$BO$2:$BP$10,2,TRUE)</f>
        <v>0</v>
      </c>
      <c r="BH14" s="38">
        <f t="shared" ref="BH14:BH29" si="46">VLOOKUP(BA14,$BO$2:$BP$10,2,TRUE)</f>
        <v>0</v>
      </c>
      <c r="BI14" s="38">
        <f t="shared" ref="BI14:BI29" si="47">VLOOKUP(BB14,$BO$2:$BP$10,2,TRUE)</f>
        <v>0</v>
      </c>
      <c r="BJ14" s="38">
        <f t="shared" ref="BJ14:BJ29" si="48">VLOOKUP(BC14,$BO$2:$BP$10,2,TRUE)</f>
        <v>0</v>
      </c>
      <c r="BK14" s="38">
        <f t="shared" ref="BK14:BK29" si="49">VLOOKUP(BD14,$BO$2:$BP$10,2,TRUE)</f>
        <v>0</v>
      </c>
      <c r="BL14" s="38">
        <f t="shared" ref="BL14:BL29" si="50">VLOOKUP(BE14,$BO$2:$BP$10,2,TRUE)</f>
        <v>0</v>
      </c>
      <c r="BM14" s="38">
        <f t="shared" ref="BM14:BM29" si="51">VLOOKUP(BF14,$BO$2:$BP$10,2,TRUE)</f>
        <v>0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1.0999999999999999E-2</v>
      </c>
      <c r="F15" s="181">
        <v>1.7000000000000001E-2</v>
      </c>
      <c r="G15" s="181">
        <v>3.0000000000000001E-3</v>
      </c>
      <c r="H15" s="181">
        <v>8.0000000000000002E-3</v>
      </c>
      <c r="I15" s="181">
        <v>1.2999999999999999E-2</v>
      </c>
      <c r="J15" s="181">
        <v>8.0000000000000002E-3</v>
      </c>
      <c r="K15" s="181">
        <v>7.0000000000000001E-3</v>
      </c>
      <c r="L15" s="41">
        <f t="shared" ca="1" si="4"/>
        <v>0</v>
      </c>
      <c r="M15" s="42">
        <f t="shared" si="5"/>
        <v>0</v>
      </c>
      <c r="N15" s="43">
        <f t="shared" si="6"/>
        <v>0</v>
      </c>
      <c r="O15" s="43">
        <f t="shared" si="7"/>
        <v>0</v>
      </c>
      <c r="P15" s="43">
        <f t="shared" si="8"/>
        <v>0</v>
      </c>
      <c r="Q15" s="43">
        <f t="shared" si="9"/>
        <v>0</v>
      </c>
      <c r="R15" s="43">
        <f t="shared" si="10"/>
        <v>0</v>
      </c>
      <c r="S15" s="44">
        <f t="shared" si="11"/>
        <v>0</v>
      </c>
      <c r="T15" s="185">
        <f t="shared" ca="1" si="12"/>
        <v>0</v>
      </c>
      <c r="U15" s="46">
        <v>4250</v>
      </c>
      <c r="V15" s="47">
        <v>4250</v>
      </c>
      <c r="W15" s="47">
        <v>4250</v>
      </c>
      <c r="X15" s="47">
        <v>4250</v>
      </c>
      <c r="Y15" s="47">
        <v>4250</v>
      </c>
      <c r="Z15" s="47">
        <v>4250</v>
      </c>
      <c r="AA15" s="48">
        <v>4250</v>
      </c>
      <c r="AB15" s="184">
        <f t="shared" ca="1" si="13"/>
        <v>0</v>
      </c>
      <c r="AC15" s="50">
        <f t="shared" ca="1" si="14"/>
        <v>0</v>
      </c>
      <c r="AD15" s="50">
        <f t="shared" ca="1" si="15"/>
        <v>0</v>
      </c>
      <c r="AE15" s="50">
        <f t="shared" ca="1" si="16"/>
        <v>0</v>
      </c>
      <c r="AF15" s="50">
        <f t="shared" ca="1" si="17"/>
        <v>0</v>
      </c>
      <c r="AG15" s="50">
        <f t="shared" ca="1" si="18"/>
        <v>0</v>
      </c>
      <c r="AH15" s="51">
        <f t="shared" ca="1" si="19"/>
        <v>0</v>
      </c>
      <c r="AI15" s="35">
        <f t="shared" ca="1" si="20"/>
        <v>0</v>
      </c>
      <c r="AJ15" s="49">
        <f t="shared" ca="1" si="21"/>
        <v>0</v>
      </c>
      <c r="AK15" s="50">
        <f t="shared" ca="1" si="22"/>
        <v>0</v>
      </c>
      <c r="AL15" s="50">
        <f t="shared" ca="1" si="23"/>
        <v>0</v>
      </c>
      <c r="AM15" s="50">
        <f t="shared" ca="1" si="24"/>
        <v>0</v>
      </c>
      <c r="AN15" s="50">
        <f t="shared" ca="1" si="25"/>
        <v>0</v>
      </c>
      <c r="AO15" s="50">
        <f t="shared" ca="1" si="26"/>
        <v>0</v>
      </c>
      <c r="AP15" s="51">
        <f t="shared" ca="1" si="27"/>
        <v>0</v>
      </c>
      <c r="AQ15" s="36">
        <f t="shared" ca="1" si="28"/>
        <v>0</v>
      </c>
      <c r="AR15" s="49" t="str">
        <f t="shared" ca="1" si="29"/>
        <v/>
      </c>
      <c r="AS15" s="50" t="str">
        <f t="shared" ca="1" si="30"/>
        <v/>
      </c>
      <c r="AT15" s="50" t="str">
        <f t="shared" ca="1" si="31"/>
        <v/>
      </c>
      <c r="AU15" s="50" t="str">
        <f t="shared" ca="1" si="32"/>
        <v/>
      </c>
      <c r="AV15" s="50" t="str">
        <f t="shared" ca="1" si="33"/>
        <v/>
      </c>
      <c r="AW15" s="50" t="str">
        <f t="shared" ca="1" si="34"/>
        <v/>
      </c>
      <c r="AX15" s="51" t="str">
        <f t="shared" ca="1" si="35"/>
        <v/>
      </c>
      <c r="AY15" s="52" t="str">
        <f t="shared" ca="1" si="36"/>
        <v/>
      </c>
      <c r="AZ15" s="37">
        <f t="shared" si="37"/>
        <v>64393.939393939399</v>
      </c>
      <c r="BA15" s="37">
        <f t="shared" si="38"/>
        <v>41666.666666666664</v>
      </c>
      <c r="BB15" s="37">
        <f t="shared" si="39"/>
        <v>236111.11111111112</v>
      </c>
      <c r="BC15" s="37">
        <f t="shared" si="40"/>
        <v>88541.666666666672</v>
      </c>
      <c r="BD15" s="37">
        <f t="shared" si="41"/>
        <v>54487.179487179492</v>
      </c>
      <c r="BE15" s="37">
        <f t="shared" si="42"/>
        <v>88541.666666666672</v>
      </c>
      <c r="BF15" s="37">
        <f t="shared" si="43"/>
        <v>101190.4761904762</v>
      </c>
      <c r="BG15" s="38">
        <f t="shared" si="45"/>
        <v>0</v>
      </c>
      <c r="BH15" s="38">
        <f t="shared" si="46"/>
        <v>0</v>
      </c>
      <c r="BI15" s="38">
        <f t="shared" si="47"/>
        <v>0</v>
      </c>
      <c r="BJ15" s="38">
        <f t="shared" si="48"/>
        <v>0</v>
      </c>
      <c r="BK15" s="38">
        <f t="shared" si="49"/>
        <v>0</v>
      </c>
      <c r="BL15" s="38">
        <f t="shared" si="50"/>
        <v>0</v>
      </c>
      <c r="BM15" s="38">
        <f t="shared" si="51"/>
        <v>0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0.04</v>
      </c>
      <c r="F16" s="181">
        <v>0.01</v>
      </c>
      <c r="G16" s="181">
        <v>1E-3</v>
      </c>
      <c r="H16" s="181">
        <v>1.4E-2</v>
      </c>
      <c r="I16" s="181">
        <v>3.0000000000000001E-3</v>
      </c>
      <c r="J16" s="181">
        <v>0.02</v>
      </c>
      <c r="K16" s="181">
        <v>1.0999999999999999E-2</v>
      </c>
      <c r="L16" s="41">
        <f t="shared" ca="1" si="4"/>
        <v>0</v>
      </c>
      <c r="M16" s="42">
        <f t="shared" si="5"/>
        <v>0</v>
      </c>
      <c r="N16" s="43">
        <f t="shared" si="6"/>
        <v>0</v>
      </c>
      <c r="O16" s="43">
        <f t="shared" si="7"/>
        <v>0</v>
      </c>
      <c r="P16" s="43">
        <f t="shared" si="8"/>
        <v>0</v>
      </c>
      <c r="Q16" s="43">
        <f t="shared" si="9"/>
        <v>0</v>
      </c>
      <c r="R16" s="43">
        <f t="shared" si="10"/>
        <v>0</v>
      </c>
      <c r="S16" s="44">
        <f t="shared" si="11"/>
        <v>0</v>
      </c>
      <c r="T16" s="185">
        <f t="shared" ca="1" si="12"/>
        <v>0</v>
      </c>
      <c r="U16" s="46">
        <v>4250</v>
      </c>
      <c r="V16" s="47">
        <v>4250</v>
      </c>
      <c r="W16" s="47">
        <v>4250</v>
      </c>
      <c r="X16" s="47">
        <v>4250</v>
      </c>
      <c r="Y16" s="47">
        <v>4250</v>
      </c>
      <c r="Z16" s="47">
        <v>4250</v>
      </c>
      <c r="AA16" s="48">
        <v>4250</v>
      </c>
      <c r="AB16" s="184">
        <f t="shared" ca="1" si="13"/>
        <v>0</v>
      </c>
      <c r="AC16" s="50">
        <f t="shared" ca="1" si="14"/>
        <v>0</v>
      </c>
      <c r="AD16" s="50">
        <f t="shared" ca="1" si="15"/>
        <v>0</v>
      </c>
      <c r="AE16" s="50">
        <f t="shared" ca="1" si="16"/>
        <v>0</v>
      </c>
      <c r="AF16" s="50">
        <f t="shared" ca="1" si="17"/>
        <v>0</v>
      </c>
      <c r="AG16" s="50">
        <f t="shared" ca="1" si="18"/>
        <v>0</v>
      </c>
      <c r="AH16" s="51">
        <f t="shared" ca="1" si="19"/>
        <v>0</v>
      </c>
      <c r="AI16" s="35">
        <f t="shared" ca="1" si="20"/>
        <v>0</v>
      </c>
      <c r="AJ16" s="49">
        <f t="shared" ca="1" si="21"/>
        <v>0</v>
      </c>
      <c r="AK16" s="50">
        <f t="shared" ca="1" si="22"/>
        <v>0</v>
      </c>
      <c r="AL16" s="50">
        <f t="shared" ca="1" si="23"/>
        <v>0</v>
      </c>
      <c r="AM16" s="50">
        <f t="shared" ca="1" si="24"/>
        <v>0</v>
      </c>
      <c r="AN16" s="50">
        <f t="shared" ca="1" si="25"/>
        <v>0</v>
      </c>
      <c r="AO16" s="50">
        <f t="shared" ca="1" si="26"/>
        <v>0</v>
      </c>
      <c r="AP16" s="51">
        <f t="shared" ca="1" si="27"/>
        <v>0</v>
      </c>
      <c r="AQ16" s="36">
        <f t="shared" ca="1" si="28"/>
        <v>0</v>
      </c>
      <c r="AR16" s="49" t="str">
        <f t="shared" ca="1" si="29"/>
        <v/>
      </c>
      <c r="AS16" s="50" t="str">
        <f t="shared" ca="1" si="30"/>
        <v/>
      </c>
      <c r="AT16" s="50" t="str">
        <f t="shared" ca="1" si="31"/>
        <v/>
      </c>
      <c r="AU16" s="50" t="str">
        <f t="shared" ca="1" si="32"/>
        <v/>
      </c>
      <c r="AV16" s="50" t="str">
        <f t="shared" ca="1" si="33"/>
        <v/>
      </c>
      <c r="AW16" s="50" t="str">
        <f t="shared" ca="1" si="34"/>
        <v/>
      </c>
      <c r="AX16" s="51" t="str">
        <f t="shared" ca="1" si="35"/>
        <v/>
      </c>
      <c r="AY16" s="52" t="str">
        <f t="shared" ca="1" si="36"/>
        <v/>
      </c>
      <c r="AZ16" s="37">
        <f t="shared" si="37"/>
        <v>17708.333333333332</v>
      </c>
      <c r="BA16" s="37">
        <f t="shared" si="38"/>
        <v>70833.333333333328</v>
      </c>
      <c r="BB16" s="37">
        <f t="shared" si="39"/>
        <v>708333.33333333337</v>
      </c>
      <c r="BC16" s="37">
        <f t="shared" si="40"/>
        <v>50595.238095238099</v>
      </c>
      <c r="BD16" s="37">
        <f t="shared" si="41"/>
        <v>236111.11111111112</v>
      </c>
      <c r="BE16" s="37">
        <f t="shared" si="42"/>
        <v>35416.666666666664</v>
      </c>
      <c r="BF16" s="37">
        <f t="shared" si="43"/>
        <v>64393.939393939399</v>
      </c>
      <c r="BG16" s="38">
        <f t="shared" si="45"/>
        <v>0</v>
      </c>
      <c r="BH16" s="38">
        <f t="shared" si="46"/>
        <v>0</v>
      </c>
      <c r="BI16" s="38">
        <f t="shared" si="47"/>
        <v>0</v>
      </c>
      <c r="BJ16" s="38">
        <f t="shared" si="48"/>
        <v>0</v>
      </c>
      <c r="BK16" s="38">
        <f t="shared" si="49"/>
        <v>0</v>
      </c>
      <c r="BL16" s="38">
        <f t="shared" si="50"/>
        <v>0</v>
      </c>
      <c r="BM16" s="38">
        <f t="shared" si="51"/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1">
        <v>6.0999999999999999E-2</v>
      </c>
      <c r="F17" s="181">
        <v>8.0000000000000002E-3</v>
      </c>
      <c r="G17" s="181">
        <v>0.01</v>
      </c>
      <c r="H17" s="181">
        <v>2.4E-2</v>
      </c>
      <c r="I17" s="181">
        <v>1.2E-2</v>
      </c>
      <c r="J17" s="181">
        <v>1.6E-2</v>
      </c>
      <c r="K17" s="181">
        <v>2.5999999999999999E-2</v>
      </c>
      <c r="L17" s="41">
        <f t="shared" ca="1" si="4"/>
        <v>0</v>
      </c>
      <c r="M17" s="42">
        <f t="shared" si="5"/>
        <v>0</v>
      </c>
      <c r="N17" s="43">
        <f t="shared" si="6"/>
        <v>0</v>
      </c>
      <c r="O17" s="43">
        <f t="shared" si="7"/>
        <v>0</v>
      </c>
      <c r="P17" s="43">
        <f t="shared" si="8"/>
        <v>0</v>
      </c>
      <c r="Q17" s="43">
        <f t="shared" si="9"/>
        <v>0</v>
      </c>
      <c r="R17" s="43">
        <f t="shared" si="10"/>
        <v>0</v>
      </c>
      <c r="S17" s="44">
        <f t="shared" si="11"/>
        <v>0</v>
      </c>
      <c r="T17" s="185">
        <f t="shared" ca="1" si="12"/>
        <v>0</v>
      </c>
      <c r="U17" s="46">
        <v>4250</v>
      </c>
      <c r="V17" s="47">
        <v>4250</v>
      </c>
      <c r="W17" s="47">
        <v>4250</v>
      </c>
      <c r="X17" s="47">
        <v>4250</v>
      </c>
      <c r="Y17" s="47">
        <v>4250</v>
      </c>
      <c r="Z17" s="47">
        <v>4250</v>
      </c>
      <c r="AA17" s="48">
        <v>4250</v>
      </c>
      <c r="AB17" s="184">
        <f t="shared" ca="1" si="13"/>
        <v>0</v>
      </c>
      <c r="AC17" s="50">
        <f t="shared" ca="1" si="14"/>
        <v>0</v>
      </c>
      <c r="AD17" s="50">
        <f t="shared" ca="1" si="15"/>
        <v>0</v>
      </c>
      <c r="AE17" s="50">
        <f t="shared" ca="1" si="16"/>
        <v>0</v>
      </c>
      <c r="AF17" s="50">
        <f t="shared" ca="1" si="17"/>
        <v>0</v>
      </c>
      <c r="AG17" s="50">
        <f t="shared" ca="1" si="18"/>
        <v>0</v>
      </c>
      <c r="AH17" s="51">
        <f t="shared" ca="1" si="19"/>
        <v>0</v>
      </c>
      <c r="AI17" s="35">
        <f t="shared" ca="1" si="20"/>
        <v>0</v>
      </c>
      <c r="AJ17" s="49">
        <f t="shared" ca="1" si="21"/>
        <v>0</v>
      </c>
      <c r="AK17" s="50">
        <f t="shared" ca="1" si="22"/>
        <v>0</v>
      </c>
      <c r="AL17" s="50">
        <f t="shared" ca="1" si="23"/>
        <v>0</v>
      </c>
      <c r="AM17" s="50">
        <f t="shared" ca="1" si="24"/>
        <v>0</v>
      </c>
      <c r="AN17" s="50">
        <f t="shared" ca="1" si="25"/>
        <v>0</v>
      </c>
      <c r="AO17" s="50">
        <f t="shared" ca="1" si="26"/>
        <v>0</v>
      </c>
      <c r="AP17" s="51">
        <f t="shared" ca="1" si="27"/>
        <v>0</v>
      </c>
      <c r="AQ17" s="36">
        <f t="shared" ca="1" si="28"/>
        <v>0</v>
      </c>
      <c r="AR17" s="49" t="str">
        <f t="shared" ca="1" si="29"/>
        <v/>
      </c>
      <c r="AS17" s="50" t="str">
        <f t="shared" ca="1" si="30"/>
        <v/>
      </c>
      <c r="AT17" s="50" t="str">
        <f t="shared" ca="1" si="31"/>
        <v/>
      </c>
      <c r="AU17" s="50" t="str">
        <f t="shared" ca="1" si="32"/>
        <v/>
      </c>
      <c r="AV17" s="50" t="str">
        <f t="shared" ca="1" si="33"/>
        <v/>
      </c>
      <c r="AW17" s="50" t="str">
        <f t="shared" ca="1" si="34"/>
        <v/>
      </c>
      <c r="AX17" s="51" t="str">
        <f t="shared" ca="1" si="35"/>
        <v/>
      </c>
      <c r="AY17" s="52" t="str">
        <f t="shared" ca="1" si="36"/>
        <v/>
      </c>
      <c r="AZ17" s="37">
        <f t="shared" si="37"/>
        <v>11612.021857923499</v>
      </c>
      <c r="BA17" s="37">
        <f t="shared" si="38"/>
        <v>88541.666666666672</v>
      </c>
      <c r="BB17" s="37">
        <f t="shared" si="39"/>
        <v>70833.333333333328</v>
      </c>
      <c r="BC17" s="37">
        <f t="shared" si="40"/>
        <v>29513.888888888891</v>
      </c>
      <c r="BD17" s="37">
        <f t="shared" si="41"/>
        <v>59027.777777777781</v>
      </c>
      <c r="BE17" s="37">
        <f t="shared" si="42"/>
        <v>44270.833333333336</v>
      </c>
      <c r="BF17" s="37">
        <f t="shared" si="43"/>
        <v>27243.589743589746</v>
      </c>
      <c r="BG17" s="38">
        <f t="shared" si="45"/>
        <v>0</v>
      </c>
      <c r="BH17" s="38">
        <f t="shared" si="46"/>
        <v>0</v>
      </c>
      <c r="BI17" s="38">
        <f t="shared" si="47"/>
        <v>0</v>
      </c>
      <c r="BJ17" s="38">
        <f t="shared" si="48"/>
        <v>0</v>
      </c>
      <c r="BK17" s="38">
        <f t="shared" si="49"/>
        <v>0</v>
      </c>
      <c r="BL17" s="38">
        <f t="shared" si="50"/>
        <v>0</v>
      </c>
      <c r="BM17" s="38">
        <f t="shared" si="51"/>
        <v>0</v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81">
        <v>0.108</v>
      </c>
      <c r="F18" s="181">
        <v>9.5000000000000001E-2</v>
      </c>
      <c r="G18" s="181">
        <v>8.8999999999999996E-2</v>
      </c>
      <c r="H18" s="181">
        <v>0.24099999999999999</v>
      </c>
      <c r="I18" s="181">
        <v>0.11799999999999999</v>
      </c>
      <c r="J18" s="181">
        <v>0.11</v>
      </c>
      <c r="K18" s="181">
        <v>0.121</v>
      </c>
      <c r="L18" s="41">
        <f t="shared" ca="1" si="4"/>
        <v>96</v>
      </c>
      <c r="M18" s="42">
        <f t="shared" si="5"/>
        <v>0</v>
      </c>
      <c r="N18" s="43">
        <f t="shared" si="6"/>
        <v>0</v>
      </c>
      <c r="O18" s="43">
        <f t="shared" si="7"/>
        <v>0</v>
      </c>
      <c r="P18" s="43">
        <f t="shared" si="8"/>
        <v>4</v>
      </c>
      <c r="Q18" s="43">
        <f t="shared" si="9"/>
        <v>0</v>
      </c>
      <c r="R18" s="43">
        <f t="shared" si="10"/>
        <v>0</v>
      </c>
      <c r="S18" s="44">
        <f t="shared" si="11"/>
        <v>0</v>
      </c>
      <c r="T18" s="185">
        <f t="shared" ca="1" si="12"/>
        <v>16</v>
      </c>
      <c r="U18" s="46">
        <v>4250</v>
      </c>
      <c r="V18" s="47">
        <v>4250</v>
      </c>
      <c r="W18" s="47">
        <v>4250</v>
      </c>
      <c r="X18" s="47">
        <v>4250</v>
      </c>
      <c r="Y18" s="47">
        <v>4250</v>
      </c>
      <c r="Z18" s="47">
        <v>4250</v>
      </c>
      <c r="AA18" s="48">
        <v>4250</v>
      </c>
      <c r="AB18" s="184">
        <f t="shared" ca="1" si="13"/>
        <v>0</v>
      </c>
      <c r="AC18" s="50">
        <f t="shared" ca="1" si="14"/>
        <v>0</v>
      </c>
      <c r="AD18" s="50">
        <f t="shared" ca="1" si="15"/>
        <v>0</v>
      </c>
      <c r="AE18" s="50">
        <f t="shared" ca="1" si="16"/>
        <v>68000</v>
      </c>
      <c r="AF18" s="50">
        <f t="shared" ca="1" si="17"/>
        <v>0</v>
      </c>
      <c r="AG18" s="50">
        <f t="shared" ca="1" si="18"/>
        <v>0</v>
      </c>
      <c r="AH18" s="51">
        <f t="shared" ca="1" si="19"/>
        <v>0</v>
      </c>
      <c r="AI18" s="35">
        <f t="shared" ca="1" si="20"/>
        <v>68000</v>
      </c>
      <c r="AJ18" s="49">
        <f t="shared" ca="1" si="21"/>
        <v>0</v>
      </c>
      <c r="AK18" s="50">
        <f t="shared" ca="1" si="22"/>
        <v>0</v>
      </c>
      <c r="AL18" s="50">
        <f t="shared" ca="1" si="23"/>
        <v>0</v>
      </c>
      <c r="AM18" s="50">
        <f t="shared" ca="1" si="24"/>
        <v>23.135999999999999</v>
      </c>
      <c r="AN18" s="50">
        <f t="shared" ca="1" si="25"/>
        <v>0</v>
      </c>
      <c r="AO18" s="50">
        <f t="shared" ca="1" si="26"/>
        <v>0</v>
      </c>
      <c r="AP18" s="51">
        <f t="shared" ca="1" si="27"/>
        <v>0</v>
      </c>
      <c r="AQ18" s="36">
        <f t="shared" ca="1" si="28"/>
        <v>23.135999999999999</v>
      </c>
      <c r="AR18" s="49" t="str">
        <f t="shared" ca="1" si="29"/>
        <v/>
      </c>
      <c r="AS18" s="50" t="str">
        <f t="shared" ca="1" si="30"/>
        <v/>
      </c>
      <c r="AT18" s="50" t="str">
        <f t="shared" ca="1" si="31"/>
        <v/>
      </c>
      <c r="AU18" s="50">
        <f t="shared" ca="1" si="32"/>
        <v>2939.1424619640388</v>
      </c>
      <c r="AV18" s="50" t="str">
        <f t="shared" ca="1" si="33"/>
        <v/>
      </c>
      <c r="AW18" s="50" t="str">
        <f t="shared" ca="1" si="34"/>
        <v/>
      </c>
      <c r="AX18" s="51" t="str">
        <f t="shared" ca="1" si="35"/>
        <v/>
      </c>
      <c r="AY18" s="52">
        <f t="shared" ca="1" si="36"/>
        <v>2939.1424619640388</v>
      </c>
      <c r="AZ18" s="37">
        <f t="shared" si="37"/>
        <v>6558.641975308642</v>
      </c>
      <c r="BA18" s="37">
        <f t="shared" si="38"/>
        <v>7456.1403508771937</v>
      </c>
      <c r="BB18" s="37">
        <f t="shared" si="39"/>
        <v>7958.8014981273418</v>
      </c>
      <c r="BC18" s="37">
        <f t="shared" si="40"/>
        <v>2939.1424619640388</v>
      </c>
      <c r="BD18" s="37">
        <f t="shared" si="41"/>
        <v>6002.8248587570624</v>
      </c>
      <c r="BE18" s="37">
        <f t="shared" si="42"/>
        <v>6439.3939393939399</v>
      </c>
      <c r="BF18" s="37">
        <f t="shared" si="43"/>
        <v>5853.9944903581272</v>
      </c>
      <c r="BG18" s="38">
        <f t="shared" si="45"/>
        <v>0</v>
      </c>
      <c r="BH18" s="38">
        <f t="shared" si="46"/>
        <v>0</v>
      </c>
      <c r="BI18" s="38">
        <f t="shared" si="47"/>
        <v>0</v>
      </c>
      <c r="BJ18" s="38">
        <f t="shared" si="48"/>
        <v>4</v>
      </c>
      <c r="BK18" s="38">
        <f t="shared" si="49"/>
        <v>0</v>
      </c>
      <c r="BL18" s="38">
        <f t="shared" si="50"/>
        <v>0</v>
      </c>
      <c r="BM18" s="38">
        <f t="shared" si="51"/>
        <v>0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1">
        <v>0.112</v>
      </c>
      <c r="F19" s="181">
        <v>0.22600000000000001</v>
      </c>
      <c r="G19" s="181">
        <v>0.14399999999999999</v>
      </c>
      <c r="H19" s="181">
        <v>0.38400000000000001</v>
      </c>
      <c r="I19" s="181">
        <v>0.16</v>
      </c>
      <c r="J19" s="181">
        <v>0.155</v>
      </c>
      <c r="K19" s="181">
        <v>0.155</v>
      </c>
      <c r="L19" s="41">
        <f t="shared" ca="1" si="4"/>
        <v>144</v>
      </c>
      <c r="M19" s="42">
        <f t="shared" si="5"/>
        <v>0</v>
      </c>
      <c r="N19" s="43">
        <f t="shared" si="6"/>
        <v>4</v>
      </c>
      <c r="O19" s="43">
        <f t="shared" si="7"/>
        <v>0</v>
      </c>
      <c r="P19" s="43">
        <f t="shared" si="8"/>
        <v>2</v>
      </c>
      <c r="Q19" s="43">
        <f t="shared" si="9"/>
        <v>0</v>
      </c>
      <c r="R19" s="43">
        <f t="shared" si="10"/>
        <v>0</v>
      </c>
      <c r="S19" s="44">
        <f t="shared" si="11"/>
        <v>0</v>
      </c>
      <c r="T19" s="185">
        <f t="shared" ca="1" si="12"/>
        <v>24</v>
      </c>
      <c r="U19" s="46">
        <v>4250</v>
      </c>
      <c r="V19" s="47">
        <v>4250</v>
      </c>
      <c r="W19" s="47">
        <v>4250</v>
      </c>
      <c r="X19" s="47">
        <v>4250</v>
      </c>
      <c r="Y19" s="47">
        <v>4250</v>
      </c>
      <c r="Z19" s="47">
        <v>4250</v>
      </c>
      <c r="AA19" s="48">
        <v>4250</v>
      </c>
      <c r="AB19" s="184">
        <f t="shared" ca="1" si="13"/>
        <v>0</v>
      </c>
      <c r="AC19" s="50">
        <f t="shared" ca="1" si="14"/>
        <v>68000</v>
      </c>
      <c r="AD19" s="50">
        <f t="shared" ca="1" si="15"/>
        <v>0</v>
      </c>
      <c r="AE19" s="50">
        <f t="shared" ca="1" si="16"/>
        <v>34000</v>
      </c>
      <c r="AF19" s="50">
        <f t="shared" ca="1" si="17"/>
        <v>0</v>
      </c>
      <c r="AG19" s="50">
        <f t="shared" ca="1" si="18"/>
        <v>0</v>
      </c>
      <c r="AH19" s="51">
        <f t="shared" ca="1" si="19"/>
        <v>0</v>
      </c>
      <c r="AI19" s="35">
        <f t="shared" ca="1" si="20"/>
        <v>102000</v>
      </c>
      <c r="AJ19" s="49">
        <f t="shared" ca="1" si="21"/>
        <v>0</v>
      </c>
      <c r="AK19" s="50">
        <f t="shared" ca="1" si="22"/>
        <v>21.696000000000002</v>
      </c>
      <c r="AL19" s="50">
        <f t="shared" ca="1" si="23"/>
        <v>0</v>
      </c>
      <c r="AM19" s="50">
        <f t="shared" ca="1" si="24"/>
        <v>18.432000000000002</v>
      </c>
      <c r="AN19" s="50">
        <f t="shared" ca="1" si="25"/>
        <v>0</v>
      </c>
      <c r="AO19" s="50">
        <f t="shared" ca="1" si="26"/>
        <v>0</v>
      </c>
      <c r="AP19" s="51">
        <f t="shared" ca="1" si="27"/>
        <v>0</v>
      </c>
      <c r="AQ19" s="36">
        <f t="shared" ca="1" si="28"/>
        <v>40.128</v>
      </c>
      <c r="AR19" s="49" t="str">
        <f t="shared" ca="1" si="29"/>
        <v/>
      </c>
      <c r="AS19" s="50">
        <f t="shared" ca="1" si="30"/>
        <v>3134.2182890855456</v>
      </c>
      <c r="AT19" s="50" t="str">
        <f t="shared" ca="1" si="31"/>
        <v/>
      </c>
      <c r="AU19" s="50">
        <f t="shared" ca="1" si="32"/>
        <v>1844.6180555555554</v>
      </c>
      <c r="AV19" s="50" t="str">
        <f t="shared" ca="1" si="33"/>
        <v/>
      </c>
      <c r="AW19" s="50" t="str">
        <f t="shared" ca="1" si="34"/>
        <v/>
      </c>
      <c r="AX19" s="51" t="str">
        <f t="shared" ca="1" si="35"/>
        <v/>
      </c>
      <c r="AY19" s="52">
        <f t="shared" ca="1" si="36"/>
        <v>2541.8660287081339</v>
      </c>
      <c r="AZ19" s="37">
        <f t="shared" si="37"/>
        <v>6324.4047619047624</v>
      </c>
      <c r="BA19" s="37">
        <f t="shared" si="38"/>
        <v>3134.2182890855456</v>
      </c>
      <c r="BB19" s="37">
        <f t="shared" si="39"/>
        <v>4918.9814814814818</v>
      </c>
      <c r="BC19" s="37">
        <f t="shared" si="40"/>
        <v>1844.6180555555557</v>
      </c>
      <c r="BD19" s="37">
        <f t="shared" si="41"/>
        <v>4427.083333333333</v>
      </c>
      <c r="BE19" s="37">
        <f t="shared" si="42"/>
        <v>4569.8924731182797</v>
      </c>
      <c r="BF19" s="37">
        <f t="shared" si="43"/>
        <v>4569.8924731182797</v>
      </c>
      <c r="BG19" s="38">
        <f t="shared" si="45"/>
        <v>0</v>
      </c>
      <c r="BH19" s="38">
        <f t="shared" si="46"/>
        <v>4</v>
      </c>
      <c r="BI19" s="38">
        <f t="shared" si="47"/>
        <v>0</v>
      </c>
      <c r="BJ19" s="38">
        <v>2</v>
      </c>
      <c r="BK19" s="38">
        <f t="shared" si="49"/>
        <v>0</v>
      </c>
      <c r="BL19" s="38">
        <f t="shared" si="50"/>
        <v>0</v>
      </c>
      <c r="BM19" s="38">
        <f t="shared" si="51"/>
        <v>0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 s="181">
        <v>0.19900000000000001</v>
      </c>
      <c r="F20" s="181">
        <v>0.185</v>
      </c>
      <c r="G20" s="181">
        <v>0.182</v>
      </c>
      <c r="H20" s="181">
        <v>0.32700000000000001</v>
      </c>
      <c r="I20" s="181">
        <v>0.224</v>
      </c>
      <c r="J20" s="181">
        <v>0.185</v>
      </c>
      <c r="K20" s="181">
        <v>0.14799999999999999</v>
      </c>
      <c r="L20" s="41">
        <f t="shared" ca="1" si="4"/>
        <v>264</v>
      </c>
      <c r="M20" s="42">
        <f t="shared" si="5"/>
        <v>0</v>
      </c>
      <c r="N20" s="43">
        <f t="shared" si="6"/>
        <v>0</v>
      </c>
      <c r="O20" s="43">
        <f t="shared" si="7"/>
        <v>0</v>
      </c>
      <c r="P20" s="43">
        <f t="shared" si="8"/>
        <v>7</v>
      </c>
      <c r="Q20" s="43">
        <f t="shared" si="9"/>
        <v>4</v>
      </c>
      <c r="R20" s="43">
        <f t="shared" si="10"/>
        <v>0</v>
      </c>
      <c r="S20" s="44">
        <f t="shared" si="11"/>
        <v>0</v>
      </c>
      <c r="T20" s="185">
        <f t="shared" ca="1" si="12"/>
        <v>44</v>
      </c>
      <c r="U20" s="46">
        <v>4250</v>
      </c>
      <c r="V20" s="47">
        <v>4250</v>
      </c>
      <c r="W20" s="47">
        <v>4250</v>
      </c>
      <c r="X20" s="47">
        <v>4250</v>
      </c>
      <c r="Y20" s="47">
        <v>4250</v>
      </c>
      <c r="Z20" s="47">
        <v>4250</v>
      </c>
      <c r="AA20" s="48">
        <v>4250</v>
      </c>
      <c r="AB20" s="184">
        <f t="shared" ca="1" si="13"/>
        <v>0</v>
      </c>
      <c r="AC20" s="50">
        <f t="shared" ca="1" si="14"/>
        <v>0</v>
      </c>
      <c r="AD20" s="50">
        <f t="shared" ca="1" si="15"/>
        <v>0</v>
      </c>
      <c r="AE20" s="50">
        <f t="shared" ca="1" si="16"/>
        <v>119000</v>
      </c>
      <c r="AF20" s="50">
        <f t="shared" ca="1" si="17"/>
        <v>68000</v>
      </c>
      <c r="AG20" s="50">
        <f t="shared" ca="1" si="18"/>
        <v>0</v>
      </c>
      <c r="AH20" s="51">
        <f t="shared" ca="1" si="19"/>
        <v>0</v>
      </c>
      <c r="AI20" s="35">
        <f t="shared" ca="1" si="20"/>
        <v>187000</v>
      </c>
      <c r="AJ20" s="49">
        <f t="shared" ca="1" si="21"/>
        <v>0</v>
      </c>
      <c r="AK20" s="50">
        <f t="shared" ca="1" si="22"/>
        <v>0</v>
      </c>
      <c r="AL20" s="50">
        <f t="shared" ca="1" si="23"/>
        <v>0</v>
      </c>
      <c r="AM20" s="50">
        <f t="shared" ca="1" si="24"/>
        <v>54.936</v>
      </c>
      <c r="AN20" s="50">
        <f t="shared" ca="1" si="25"/>
        <v>21.504000000000001</v>
      </c>
      <c r="AO20" s="50">
        <f t="shared" ca="1" si="26"/>
        <v>0</v>
      </c>
      <c r="AP20" s="51">
        <f t="shared" ca="1" si="27"/>
        <v>0</v>
      </c>
      <c r="AQ20" s="36">
        <f t="shared" ca="1" si="28"/>
        <v>76.44</v>
      </c>
      <c r="AR20" s="49" t="str">
        <f t="shared" ca="1" si="29"/>
        <v/>
      </c>
      <c r="AS20" s="50" t="str">
        <f t="shared" ca="1" si="30"/>
        <v/>
      </c>
      <c r="AT20" s="50" t="str">
        <f t="shared" ca="1" si="31"/>
        <v/>
      </c>
      <c r="AU20" s="50">
        <f t="shared" ca="1" si="32"/>
        <v>2166.1569826707441</v>
      </c>
      <c r="AV20" s="50">
        <f t="shared" ca="1" si="33"/>
        <v>3162.2023809523807</v>
      </c>
      <c r="AW20" s="50" t="str">
        <f t="shared" ca="1" si="34"/>
        <v/>
      </c>
      <c r="AX20" s="51" t="str">
        <f t="shared" ca="1" si="35"/>
        <v/>
      </c>
      <c r="AY20" s="52">
        <f t="shared" ca="1" si="36"/>
        <v>2446.3631606488748</v>
      </c>
      <c r="AZ20" s="37">
        <f t="shared" si="37"/>
        <v>3559.4639865996651</v>
      </c>
      <c r="BA20" s="37">
        <f t="shared" si="38"/>
        <v>3828.828828828829</v>
      </c>
      <c r="BB20" s="37">
        <f t="shared" si="39"/>
        <v>3891.9413919413923</v>
      </c>
      <c r="BC20" s="37">
        <f t="shared" si="40"/>
        <v>2166.1569826707441</v>
      </c>
      <c r="BD20" s="37">
        <f t="shared" si="41"/>
        <v>3162.2023809523812</v>
      </c>
      <c r="BE20" s="37">
        <f t="shared" si="42"/>
        <v>3828.828828828829</v>
      </c>
      <c r="BF20" s="37">
        <f t="shared" si="43"/>
        <v>4786.0360360360364</v>
      </c>
      <c r="BG20" s="38">
        <f t="shared" si="45"/>
        <v>0</v>
      </c>
      <c r="BH20" s="38">
        <f t="shared" si="46"/>
        <v>0</v>
      </c>
      <c r="BI20" s="38">
        <f t="shared" si="47"/>
        <v>0</v>
      </c>
      <c r="BJ20" s="38">
        <f t="shared" si="48"/>
        <v>7</v>
      </c>
      <c r="BK20" s="38">
        <f t="shared" si="49"/>
        <v>4</v>
      </c>
      <c r="BL20" s="38">
        <f t="shared" si="50"/>
        <v>0</v>
      </c>
      <c r="BM20" s="38">
        <f t="shared" si="51"/>
        <v>0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 s="181">
        <v>0.27800000000000002</v>
      </c>
      <c r="F21" s="181">
        <v>0.20399999999999999</v>
      </c>
      <c r="G21" s="181">
        <v>0.19600000000000001</v>
      </c>
      <c r="H21" s="181">
        <v>0.439</v>
      </c>
      <c r="I21" s="181">
        <v>0.17899999999999999</v>
      </c>
      <c r="J21" s="181">
        <v>0.38900000000000001</v>
      </c>
      <c r="K21" s="181">
        <v>0.156</v>
      </c>
      <c r="L21" s="41">
        <f t="shared" ca="1" si="4"/>
        <v>564</v>
      </c>
      <c r="M21" s="42">
        <f t="shared" si="5"/>
        <v>3</v>
      </c>
      <c r="N21" s="43">
        <f t="shared" si="6"/>
        <v>4</v>
      </c>
      <c r="O21" s="43">
        <f t="shared" si="7"/>
        <v>0</v>
      </c>
      <c r="P21" s="43">
        <f t="shared" si="8"/>
        <v>7</v>
      </c>
      <c r="Q21" s="43">
        <f t="shared" si="9"/>
        <v>0</v>
      </c>
      <c r="R21" s="43">
        <f t="shared" si="10"/>
        <v>7</v>
      </c>
      <c r="S21" s="44">
        <f t="shared" si="11"/>
        <v>0</v>
      </c>
      <c r="T21" s="185">
        <f t="shared" ca="1" si="12"/>
        <v>94</v>
      </c>
      <c r="U21" s="46">
        <v>4250</v>
      </c>
      <c r="V21" s="47">
        <v>4250</v>
      </c>
      <c r="W21" s="47">
        <v>4250</v>
      </c>
      <c r="X21" s="47">
        <v>4250</v>
      </c>
      <c r="Y21" s="47">
        <v>4250</v>
      </c>
      <c r="Z21" s="47">
        <v>4250</v>
      </c>
      <c r="AA21" s="48">
        <v>4250</v>
      </c>
      <c r="AB21" s="184">
        <f t="shared" ca="1" si="13"/>
        <v>63750</v>
      </c>
      <c r="AC21" s="50">
        <f t="shared" ca="1" si="14"/>
        <v>68000</v>
      </c>
      <c r="AD21" s="50">
        <f t="shared" ca="1" si="15"/>
        <v>0</v>
      </c>
      <c r="AE21" s="50">
        <f t="shared" ca="1" si="16"/>
        <v>119000</v>
      </c>
      <c r="AF21" s="50">
        <f t="shared" ca="1" si="17"/>
        <v>0</v>
      </c>
      <c r="AG21" s="50">
        <f t="shared" ca="1" si="18"/>
        <v>148750</v>
      </c>
      <c r="AH21" s="51">
        <f t="shared" ca="1" si="19"/>
        <v>0</v>
      </c>
      <c r="AI21" s="35">
        <f t="shared" ca="1" si="20"/>
        <v>399500</v>
      </c>
      <c r="AJ21" s="49">
        <f t="shared" ca="1" si="21"/>
        <v>25.020000000000003</v>
      </c>
      <c r="AK21" s="50">
        <f t="shared" ca="1" si="22"/>
        <v>19.584</v>
      </c>
      <c r="AL21" s="50">
        <f t="shared" ca="1" si="23"/>
        <v>0</v>
      </c>
      <c r="AM21" s="50">
        <f t="shared" ca="1" si="24"/>
        <v>73.751999999999995</v>
      </c>
      <c r="AN21" s="50">
        <f t="shared" ca="1" si="25"/>
        <v>0</v>
      </c>
      <c r="AO21" s="50">
        <f t="shared" ca="1" si="26"/>
        <v>81.69</v>
      </c>
      <c r="AP21" s="51">
        <f t="shared" ca="1" si="27"/>
        <v>0</v>
      </c>
      <c r="AQ21" s="36">
        <f t="shared" ca="1" si="28"/>
        <v>200.04599999999999</v>
      </c>
      <c r="AR21" s="49">
        <f t="shared" ca="1" si="29"/>
        <v>2547.9616306954435</v>
      </c>
      <c r="AS21" s="50">
        <f t="shared" ca="1" si="30"/>
        <v>3472.2222222222222</v>
      </c>
      <c r="AT21" s="50" t="str">
        <f t="shared" ca="1" si="31"/>
        <v/>
      </c>
      <c r="AU21" s="50">
        <f t="shared" ca="1" si="32"/>
        <v>1613.5155656795748</v>
      </c>
      <c r="AV21" s="50" t="str">
        <f t="shared" ca="1" si="33"/>
        <v/>
      </c>
      <c r="AW21" s="50">
        <f t="shared" ca="1" si="34"/>
        <v>1820.9083119108827</v>
      </c>
      <c r="AX21" s="51" t="str">
        <f t="shared" ca="1" si="35"/>
        <v/>
      </c>
      <c r="AY21" s="52">
        <f t="shared" ca="1" si="36"/>
        <v>1997.0406806434521</v>
      </c>
      <c r="AZ21" s="37">
        <f t="shared" si="37"/>
        <v>2547.9616306954435</v>
      </c>
      <c r="BA21" s="37">
        <f t="shared" si="38"/>
        <v>3472.2222222222226</v>
      </c>
      <c r="BB21" s="37">
        <f t="shared" si="39"/>
        <v>3613.9455782312925</v>
      </c>
      <c r="BC21" s="37">
        <f t="shared" si="40"/>
        <v>1613.5155656795748</v>
      </c>
      <c r="BD21" s="37">
        <f t="shared" si="41"/>
        <v>3957.1694599627563</v>
      </c>
      <c r="BE21" s="37">
        <f t="shared" si="42"/>
        <v>1820.9083119108827</v>
      </c>
      <c r="BF21" s="37">
        <f t="shared" si="43"/>
        <v>4540.598290598291</v>
      </c>
      <c r="BG21" s="38">
        <v>3</v>
      </c>
      <c r="BH21" s="38">
        <f t="shared" si="46"/>
        <v>4</v>
      </c>
      <c r="BI21" s="38">
        <f t="shared" si="47"/>
        <v>0</v>
      </c>
      <c r="BJ21" s="38">
        <f t="shared" si="48"/>
        <v>7</v>
      </c>
      <c r="BK21" s="38">
        <f t="shared" si="49"/>
        <v>0</v>
      </c>
      <c r="BL21" s="38">
        <f t="shared" si="50"/>
        <v>7</v>
      </c>
      <c r="BM21" s="38">
        <f t="shared" si="51"/>
        <v>0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1">
        <v>0.312</v>
      </c>
      <c r="F22" s="181">
        <v>0.20899999999999999</v>
      </c>
      <c r="G22" s="181">
        <v>0.30199999999999999</v>
      </c>
      <c r="H22" s="181">
        <v>0.41899999999999998</v>
      </c>
      <c r="I22" s="181">
        <v>0.21099999999999999</v>
      </c>
      <c r="J22" s="181">
        <v>0.39400000000000002</v>
      </c>
      <c r="K22" s="181">
        <v>0.20799999999999999</v>
      </c>
      <c r="L22" s="41">
        <f t="shared" ca="1" si="4"/>
        <v>1068</v>
      </c>
      <c r="M22" s="42">
        <f t="shared" si="5"/>
        <v>7</v>
      </c>
      <c r="N22" s="43">
        <f t="shared" si="6"/>
        <v>4</v>
      </c>
      <c r="O22" s="43">
        <f t="shared" si="7"/>
        <v>7</v>
      </c>
      <c r="P22" s="43">
        <f t="shared" si="8"/>
        <v>7</v>
      </c>
      <c r="Q22" s="43">
        <f t="shared" si="9"/>
        <v>4</v>
      </c>
      <c r="R22" s="43">
        <f t="shared" si="10"/>
        <v>7</v>
      </c>
      <c r="S22" s="44">
        <f t="shared" si="11"/>
        <v>4</v>
      </c>
      <c r="T22" s="185">
        <f t="shared" ca="1" si="12"/>
        <v>178</v>
      </c>
      <c r="U22" s="46">
        <v>4250</v>
      </c>
      <c r="V22" s="47">
        <v>4250</v>
      </c>
      <c r="W22" s="47">
        <v>4250</v>
      </c>
      <c r="X22" s="47">
        <v>4250</v>
      </c>
      <c r="Y22" s="47">
        <v>4250</v>
      </c>
      <c r="Z22" s="47">
        <v>4250</v>
      </c>
      <c r="AA22" s="48">
        <v>4250</v>
      </c>
      <c r="AB22" s="184">
        <f t="shared" ca="1" si="13"/>
        <v>148750</v>
      </c>
      <c r="AC22" s="50">
        <f t="shared" ca="1" si="14"/>
        <v>68000</v>
      </c>
      <c r="AD22" s="50">
        <f t="shared" ca="1" si="15"/>
        <v>119000</v>
      </c>
      <c r="AE22" s="50">
        <f t="shared" ca="1" si="16"/>
        <v>119000</v>
      </c>
      <c r="AF22" s="50">
        <f t="shared" ca="1" si="17"/>
        <v>68000</v>
      </c>
      <c r="AG22" s="50">
        <f t="shared" ca="1" si="18"/>
        <v>148750</v>
      </c>
      <c r="AH22" s="51">
        <f t="shared" ca="1" si="19"/>
        <v>85000</v>
      </c>
      <c r="AI22" s="35">
        <f t="shared" ca="1" si="20"/>
        <v>756500</v>
      </c>
      <c r="AJ22" s="49">
        <f t="shared" ca="1" si="21"/>
        <v>65.52</v>
      </c>
      <c r="AK22" s="50">
        <f t="shared" ca="1" si="22"/>
        <v>20.064</v>
      </c>
      <c r="AL22" s="50">
        <f t="shared" ca="1" si="23"/>
        <v>50.735999999999997</v>
      </c>
      <c r="AM22" s="50">
        <f t="shared" ca="1" si="24"/>
        <v>70.391999999999996</v>
      </c>
      <c r="AN22" s="50">
        <f t="shared" ca="1" si="25"/>
        <v>20.256</v>
      </c>
      <c r="AO22" s="50">
        <f t="shared" ca="1" si="26"/>
        <v>82.740000000000009</v>
      </c>
      <c r="AP22" s="51">
        <f t="shared" ca="1" si="27"/>
        <v>24.959999999999997</v>
      </c>
      <c r="AQ22" s="36">
        <f t="shared" ca="1" si="28"/>
        <v>334.66799999999995</v>
      </c>
      <c r="AR22" s="49">
        <f t="shared" ca="1" si="29"/>
        <v>2270.2991452991455</v>
      </c>
      <c r="AS22" s="50">
        <f t="shared" ca="1" si="30"/>
        <v>3389.1547049441788</v>
      </c>
      <c r="AT22" s="50">
        <f t="shared" ca="1" si="31"/>
        <v>2345.4746136865342</v>
      </c>
      <c r="AU22" s="50">
        <f t="shared" ca="1" si="32"/>
        <v>1690.5330151153541</v>
      </c>
      <c r="AV22" s="50">
        <f t="shared" ca="1" si="33"/>
        <v>3357.0300157977881</v>
      </c>
      <c r="AW22" s="50">
        <f t="shared" ca="1" si="34"/>
        <v>1797.8003384094752</v>
      </c>
      <c r="AX22" s="51">
        <f t="shared" ca="1" si="35"/>
        <v>3405.4487179487182</v>
      </c>
      <c r="AY22" s="52">
        <f t="shared" ca="1" si="36"/>
        <v>2260.4491615571255</v>
      </c>
      <c r="AZ22" s="37">
        <f t="shared" si="37"/>
        <v>2270.2991452991455</v>
      </c>
      <c r="BA22" s="37">
        <f t="shared" si="38"/>
        <v>3389.1547049441788</v>
      </c>
      <c r="BB22" s="37">
        <f t="shared" si="39"/>
        <v>2345.4746136865342</v>
      </c>
      <c r="BC22" s="37">
        <f t="shared" si="40"/>
        <v>1690.5330151153541</v>
      </c>
      <c r="BD22" s="37">
        <f t="shared" si="41"/>
        <v>3357.0300157977886</v>
      </c>
      <c r="BE22" s="37">
        <f t="shared" si="42"/>
        <v>1797.8003384094754</v>
      </c>
      <c r="BF22" s="37">
        <f t="shared" si="43"/>
        <v>3405.4487179487182</v>
      </c>
      <c r="BG22" s="38">
        <f t="shared" si="45"/>
        <v>7</v>
      </c>
      <c r="BH22" s="38">
        <f t="shared" si="46"/>
        <v>4</v>
      </c>
      <c r="BI22" s="38">
        <f t="shared" si="47"/>
        <v>7</v>
      </c>
      <c r="BJ22" s="38">
        <f t="shared" si="48"/>
        <v>7</v>
      </c>
      <c r="BK22" s="38">
        <f t="shared" si="49"/>
        <v>4</v>
      </c>
      <c r="BL22" s="38">
        <f t="shared" si="50"/>
        <v>7</v>
      </c>
      <c r="BM22" s="38">
        <f t="shared" si="51"/>
        <v>4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 s="181">
        <v>0.219</v>
      </c>
      <c r="F23" s="181">
        <v>0.28399999999999997</v>
      </c>
      <c r="G23" s="181">
        <v>0.19900000000000001</v>
      </c>
      <c r="H23" s="181">
        <v>0.23400000000000001</v>
      </c>
      <c r="I23" s="181">
        <v>0.245</v>
      </c>
      <c r="J23" s="181">
        <v>0.39600000000000002</v>
      </c>
      <c r="K23" s="181">
        <v>0.19500000000000001</v>
      </c>
      <c r="L23" s="41">
        <f t="shared" ca="1" si="4"/>
        <v>690</v>
      </c>
      <c r="M23" s="42">
        <f t="shared" si="5"/>
        <v>4</v>
      </c>
      <c r="N23" s="43">
        <f t="shared" si="6"/>
        <v>7</v>
      </c>
      <c r="O23" s="43">
        <f t="shared" si="7"/>
        <v>0</v>
      </c>
      <c r="P23" s="43">
        <f t="shared" si="8"/>
        <v>4</v>
      </c>
      <c r="Q23" s="43">
        <f t="shared" si="9"/>
        <v>4</v>
      </c>
      <c r="R23" s="43">
        <f t="shared" si="10"/>
        <v>7</v>
      </c>
      <c r="S23" s="44">
        <f t="shared" si="11"/>
        <v>0</v>
      </c>
      <c r="T23" s="185">
        <f t="shared" ca="1" si="12"/>
        <v>115</v>
      </c>
      <c r="U23" s="46">
        <v>4250</v>
      </c>
      <c r="V23" s="47">
        <v>4250</v>
      </c>
      <c r="W23" s="47">
        <v>4250</v>
      </c>
      <c r="X23" s="47">
        <v>4250</v>
      </c>
      <c r="Y23" s="47">
        <v>4250</v>
      </c>
      <c r="Z23" s="47">
        <v>4250</v>
      </c>
      <c r="AA23" s="48">
        <v>4250</v>
      </c>
      <c r="AB23" s="184">
        <f t="shared" ca="1" si="13"/>
        <v>85000</v>
      </c>
      <c r="AC23" s="50">
        <f t="shared" ca="1" si="14"/>
        <v>119000</v>
      </c>
      <c r="AD23" s="50">
        <f t="shared" ca="1" si="15"/>
        <v>0</v>
      </c>
      <c r="AE23" s="50">
        <f t="shared" ca="1" si="16"/>
        <v>68000</v>
      </c>
      <c r="AF23" s="50">
        <f t="shared" ca="1" si="17"/>
        <v>68000</v>
      </c>
      <c r="AG23" s="50">
        <f t="shared" ca="1" si="18"/>
        <v>148750</v>
      </c>
      <c r="AH23" s="51">
        <f t="shared" ca="1" si="19"/>
        <v>0</v>
      </c>
      <c r="AI23" s="35">
        <f t="shared" ca="1" si="20"/>
        <v>488750</v>
      </c>
      <c r="AJ23" s="49">
        <f t="shared" ca="1" si="21"/>
        <v>26.28</v>
      </c>
      <c r="AK23" s="50">
        <f t="shared" ca="1" si="22"/>
        <v>47.711999999999996</v>
      </c>
      <c r="AL23" s="50">
        <f t="shared" ca="1" si="23"/>
        <v>0</v>
      </c>
      <c r="AM23" s="50">
        <f t="shared" ca="1" si="24"/>
        <v>22.464000000000002</v>
      </c>
      <c r="AN23" s="50">
        <f t="shared" ca="1" si="25"/>
        <v>23.52</v>
      </c>
      <c r="AO23" s="50">
        <f t="shared" ca="1" si="26"/>
        <v>83.160000000000011</v>
      </c>
      <c r="AP23" s="51">
        <f t="shared" ca="1" si="27"/>
        <v>0</v>
      </c>
      <c r="AQ23" s="36">
        <f t="shared" ca="1" si="28"/>
        <v>203.136</v>
      </c>
      <c r="AR23" s="49">
        <f t="shared" ca="1" si="29"/>
        <v>3234.3987823439875</v>
      </c>
      <c r="AS23" s="50">
        <f t="shared" ca="1" si="30"/>
        <v>2494.1314553990615</v>
      </c>
      <c r="AT23" s="50" t="str">
        <f t="shared" ca="1" si="31"/>
        <v/>
      </c>
      <c r="AU23" s="50">
        <f t="shared" ca="1" si="32"/>
        <v>3027.0655270655266</v>
      </c>
      <c r="AV23" s="50">
        <f t="shared" ca="1" si="33"/>
        <v>2891.1564625850342</v>
      </c>
      <c r="AW23" s="50">
        <f t="shared" ca="1" si="34"/>
        <v>1788.7205387205386</v>
      </c>
      <c r="AX23" s="51" t="str">
        <f t="shared" ca="1" si="35"/>
        <v/>
      </c>
      <c r="AY23" s="52">
        <f t="shared" ca="1" si="36"/>
        <v>2406.0235507246375</v>
      </c>
      <c r="AZ23" s="37">
        <f t="shared" si="37"/>
        <v>3234.3987823439879</v>
      </c>
      <c r="BA23" s="37">
        <f t="shared" si="38"/>
        <v>2494.1314553990615</v>
      </c>
      <c r="BB23" s="37">
        <f t="shared" si="39"/>
        <v>3559.4639865996651</v>
      </c>
      <c r="BC23" s="37">
        <f t="shared" si="40"/>
        <v>3027.065527065527</v>
      </c>
      <c r="BD23" s="37">
        <f t="shared" si="41"/>
        <v>2891.1564625850342</v>
      </c>
      <c r="BE23" s="37">
        <f t="shared" si="42"/>
        <v>1788.7205387205388</v>
      </c>
      <c r="BF23" s="37">
        <f t="shared" si="43"/>
        <v>3632.4786324786323</v>
      </c>
      <c r="BG23" s="38">
        <f t="shared" si="45"/>
        <v>4</v>
      </c>
      <c r="BH23" s="38">
        <f t="shared" si="46"/>
        <v>7</v>
      </c>
      <c r="BI23" s="38">
        <f t="shared" si="47"/>
        <v>0</v>
      </c>
      <c r="BJ23" s="38">
        <f t="shared" si="48"/>
        <v>4</v>
      </c>
      <c r="BK23" s="38">
        <f t="shared" si="49"/>
        <v>4</v>
      </c>
      <c r="BL23" s="38">
        <f t="shared" si="50"/>
        <v>7</v>
      </c>
      <c r="BM23" s="38">
        <f t="shared" si="51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 s="181">
        <v>0.25</v>
      </c>
      <c r="F24" s="181">
        <v>0.191</v>
      </c>
      <c r="G24" s="181">
        <v>0.16300000000000001</v>
      </c>
      <c r="H24" s="181">
        <v>0.314</v>
      </c>
      <c r="I24" s="181">
        <v>0.15</v>
      </c>
      <c r="J24" s="181">
        <v>0.182</v>
      </c>
      <c r="K24" s="181">
        <v>0.19600000000000001</v>
      </c>
      <c r="L24" s="41">
        <f t="shared" ca="1" si="4"/>
        <v>288</v>
      </c>
      <c r="M24" s="42">
        <f t="shared" si="5"/>
        <v>4</v>
      </c>
      <c r="N24" s="43">
        <f t="shared" si="6"/>
        <v>0</v>
      </c>
      <c r="O24" s="43">
        <f t="shared" si="7"/>
        <v>0</v>
      </c>
      <c r="P24" s="43">
        <f t="shared" si="8"/>
        <v>7</v>
      </c>
      <c r="Q24" s="43">
        <f t="shared" si="9"/>
        <v>0</v>
      </c>
      <c r="R24" s="43">
        <f t="shared" si="10"/>
        <v>0</v>
      </c>
      <c r="S24" s="44">
        <f t="shared" si="11"/>
        <v>0</v>
      </c>
      <c r="T24" s="185">
        <f t="shared" ca="1" si="12"/>
        <v>48</v>
      </c>
      <c r="U24" s="46">
        <v>4250</v>
      </c>
      <c r="V24" s="47">
        <v>4250</v>
      </c>
      <c r="W24" s="47">
        <v>4250</v>
      </c>
      <c r="X24" s="47">
        <v>4250</v>
      </c>
      <c r="Y24" s="47">
        <v>4250</v>
      </c>
      <c r="Z24" s="47">
        <v>4250</v>
      </c>
      <c r="AA24" s="48">
        <v>4250</v>
      </c>
      <c r="AB24" s="184">
        <f t="shared" ca="1" si="13"/>
        <v>85000</v>
      </c>
      <c r="AC24" s="50">
        <f t="shared" ca="1" si="14"/>
        <v>0</v>
      </c>
      <c r="AD24" s="50">
        <f t="shared" ca="1" si="15"/>
        <v>0</v>
      </c>
      <c r="AE24" s="50">
        <f t="shared" ca="1" si="16"/>
        <v>119000</v>
      </c>
      <c r="AF24" s="50">
        <f t="shared" ca="1" si="17"/>
        <v>0</v>
      </c>
      <c r="AG24" s="50">
        <f t="shared" ca="1" si="18"/>
        <v>0</v>
      </c>
      <c r="AH24" s="51">
        <f t="shared" ca="1" si="19"/>
        <v>0</v>
      </c>
      <c r="AI24" s="35">
        <f t="shared" ca="1" si="20"/>
        <v>204000</v>
      </c>
      <c r="AJ24" s="49">
        <f t="shared" ca="1" si="21"/>
        <v>30</v>
      </c>
      <c r="AK24" s="50">
        <f t="shared" ca="1" si="22"/>
        <v>0</v>
      </c>
      <c r="AL24" s="50">
        <f t="shared" ca="1" si="23"/>
        <v>0</v>
      </c>
      <c r="AM24" s="50">
        <f t="shared" ca="1" si="24"/>
        <v>52.752000000000002</v>
      </c>
      <c r="AN24" s="50">
        <f t="shared" ca="1" si="25"/>
        <v>0</v>
      </c>
      <c r="AO24" s="50">
        <f t="shared" ca="1" si="26"/>
        <v>0</v>
      </c>
      <c r="AP24" s="51">
        <f t="shared" ca="1" si="27"/>
        <v>0</v>
      </c>
      <c r="AQ24" s="36">
        <f t="shared" ca="1" si="28"/>
        <v>82.75200000000001</v>
      </c>
      <c r="AR24" s="49">
        <f t="shared" ca="1" si="29"/>
        <v>2833.3333333333335</v>
      </c>
      <c r="AS24" s="50" t="str">
        <f t="shared" ca="1" si="30"/>
        <v/>
      </c>
      <c r="AT24" s="50" t="str">
        <f t="shared" ca="1" si="31"/>
        <v/>
      </c>
      <c r="AU24" s="50">
        <f t="shared" ca="1" si="32"/>
        <v>2255.8386411889596</v>
      </c>
      <c r="AV24" s="50" t="str">
        <f t="shared" ca="1" si="33"/>
        <v/>
      </c>
      <c r="AW24" s="50" t="str">
        <f t="shared" ca="1" si="34"/>
        <v/>
      </c>
      <c r="AX24" s="51" t="str">
        <f t="shared" ca="1" si="35"/>
        <v/>
      </c>
      <c r="AY24" s="52">
        <f t="shared" ca="1" si="36"/>
        <v>2465.197215777262</v>
      </c>
      <c r="AZ24" s="37">
        <f t="shared" si="37"/>
        <v>2833.3333333333335</v>
      </c>
      <c r="BA24" s="37">
        <f t="shared" si="38"/>
        <v>3708.5514834205933</v>
      </c>
      <c r="BB24" s="37">
        <f t="shared" si="39"/>
        <v>4345.6032719836403</v>
      </c>
      <c r="BC24" s="37">
        <f t="shared" si="40"/>
        <v>2255.8386411889596</v>
      </c>
      <c r="BD24" s="37">
        <f t="shared" si="41"/>
        <v>4722.2222222222226</v>
      </c>
      <c r="BE24" s="37">
        <f t="shared" si="42"/>
        <v>3891.9413919413923</v>
      </c>
      <c r="BF24" s="37">
        <f t="shared" si="43"/>
        <v>3613.9455782312925</v>
      </c>
      <c r="BG24" s="38">
        <f t="shared" si="45"/>
        <v>4</v>
      </c>
      <c r="BH24" s="38">
        <f t="shared" si="46"/>
        <v>0</v>
      </c>
      <c r="BI24" s="38">
        <f t="shared" si="47"/>
        <v>0</v>
      </c>
      <c r="BJ24" s="38">
        <f t="shared" si="48"/>
        <v>7</v>
      </c>
      <c r="BK24" s="38">
        <f t="shared" si="49"/>
        <v>0</v>
      </c>
      <c r="BL24" s="38">
        <f t="shared" si="50"/>
        <v>0</v>
      </c>
      <c r="BM24" s="38">
        <f t="shared" si="51"/>
        <v>0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1">
        <v>0.27100000000000002</v>
      </c>
      <c r="F25" s="181">
        <v>0.156</v>
      </c>
      <c r="G25" s="181">
        <v>0.157</v>
      </c>
      <c r="H25" s="181">
        <v>0.32800000000000001</v>
      </c>
      <c r="I25" s="181">
        <v>0.159</v>
      </c>
      <c r="J25" s="181">
        <v>0.25</v>
      </c>
      <c r="K25" s="181">
        <v>0.28799999999999998</v>
      </c>
      <c r="L25" s="41">
        <f t="shared" ca="1" si="4"/>
        <v>618</v>
      </c>
      <c r="M25" s="42">
        <f t="shared" si="5"/>
        <v>4</v>
      </c>
      <c r="N25" s="43">
        <f t="shared" si="6"/>
        <v>0</v>
      </c>
      <c r="O25" s="43">
        <f t="shared" si="7"/>
        <v>0</v>
      </c>
      <c r="P25" s="43">
        <f t="shared" si="8"/>
        <v>7</v>
      </c>
      <c r="Q25" s="43">
        <f t="shared" si="9"/>
        <v>0</v>
      </c>
      <c r="R25" s="43">
        <f t="shared" si="10"/>
        <v>4</v>
      </c>
      <c r="S25" s="44">
        <f t="shared" si="11"/>
        <v>7</v>
      </c>
      <c r="T25" s="185">
        <f t="shared" ca="1" si="12"/>
        <v>103</v>
      </c>
      <c r="U25" s="46">
        <v>4250</v>
      </c>
      <c r="V25" s="47">
        <v>4250</v>
      </c>
      <c r="W25" s="47">
        <v>4250</v>
      </c>
      <c r="X25" s="47">
        <v>4250</v>
      </c>
      <c r="Y25" s="47">
        <v>4250</v>
      </c>
      <c r="Z25" s="47">
        <v>4250</v>
      </c>
      <c r="AA25" s="48">
        <v>4250</v>
      </c>
      <c r="AB25" s="184">
        <f t="shared" ca="1" si="13"/>
        <v>85000</v>
      </c>
      <c r="AC25" s="50">
        <f t="shared" ca="1" si="14"/>
        <v>0</v>
      </c>
      <c r="AD25" s="50">
        <f t="shared" ca="1" si="15"/>
        <v>0</v>
      </c>
      <c r="AE25" s="50">
        <f t="shared" ca="1" si="16"/>
        <v>119000</v>
      </c>
      <c r="AF25" s="50">
        <f t="shared" ca="1" si="17"/>
        <v>0</v>
      </c>
      <c r="AG25" s="50">
        <f t="shared" ca="1" si="18"/>
        <v>85000</v>
      </c>
      <c r="AH25" s="51">
        <f t="shared" ca="1" si="19"/>
        <v>148750</v>
      </c>
      <c r="AI25" s="35">
        <f t="shared" ca="1" si="20"/>
        <v>437750</v>
      </c>
      <c r="AJ25" s="49">
        <f t="shared" ca="1" si="21"/>
        <v>32.520000000000003</v>
      </c>
      <c r="AK25" s="50">
        <f t="shared" ca="1" si="22"/>
        <v>0</v>
      </c>
      <c r="AL25" s="50">
        <f t="shared" ca="1" si="23"/>
        <v>0</v>
      </c>
      <c r="AM25" s="50">
        <f t="shared" ca="1" si="24"/>
        <v>55.103999999999999</v>
      </c>
      <c r="AN25" s="50">
        <f t="shared" ca="1" si="25"/>
        <v>0</v>
      </c>
      <c r="AO25" s="50">
        <f t="shared" ca="1" si="26"/>
        <v>30</v>
      </c>
      <c r="AP25" s="51">
        <f t="shared" ca="1" si="27"/>
        <v>60.48</v>
      </c>
      <c r="AQ25" s="36">
        <f t="shared" ca="1" si="28"/>
        <v>178.10399999999998</v>
      </c>
      <c r="AR25" s="49">
        <f t="shared" ca="1" si="29"/>
        <v>2613.7761377613774</v>
      </c>
      <c r="AS25" s="50" t="str">
        <f t="shared" ca="1" si="30"/>
        <v/>
      </c>
      <c r="AT25" s="50" t="str">
        <f t="shared" ca="1" si="31"/>
        <v/>
      </c>
      <c r="AU25" s="50">
        <f t="shared" ca="1" si="32"/>
        <v>2159.5528455284552</v>
      </c>
      <c r="AV25" s="50" t="str">
        <f t="shared" ca="1" si="33"/>
        <v/>
      </c>
      <c r="AW25" s="50">
        <f t="shared" ca="1" si="34"/>
        <v>2833.3333333333335</v>
      </c>
      <c r="AX25" s="51">
        <f t="shared" ca="1" si="35"/>
        <v>2459.4907407407409</v>
      </c>
      <c r="AY25" s="52">
        <f t="shared" ca="1" si="36"/>
        <v>2457.8336252975791</v>
      </c>
      <c r="AZ25" s="37">
        <f t="shared" si="37"/>
        <v>2613.7761377613774</v>
      </c>
      <c r="BA25" s="37">
        <f t="shared" si="38"/>
        <v>4540.598290598291</v>
      </c>
      <c r="BB25" s="37">
        <f t="shared" si="39"/>
        <v>4511.6772823779193</v>
      </c>
      <c r="BC25" s="37">
        <f t="shared" si="40"/>
        <v>2159.5528455284552</v>
      </c>
      <c r="BD25" s="37">
        <f t="shared" si="41"/>
        <v>4454.9266247379455</v>
      </c>
      <c r="BE25" s="37">
        <f t="shared" si="42"/>
        <v>2833.3333333333335</v>
      </c>
      <c r="BF25" s="37">
        <f t="shared" si="43"/>
        <v>2459.4907407407409</v>
      </c>
      <c r="BG25" s="38">
        <f t="shared" si="45"/>
        <v>4</v>
      </c>
      <c r="BH25" s="38">
        <f t="shared" si="46"/>
        <v>0</v>
      </c>
      <c r="BI25" s="38">
        <f t="shared" si="47"/>
        <v>0</v>
      </c>
      <c r="BJ25" s="38">
        <f t="shared" si="48"/>
        <v>7</v>
      </c>
      <c r="BK25" s="38">
        <f t="shared" si="49"/>
        <v>0</v>
      </c>
      <c r="BL25" s="38">
        <f t="shared" si="50"/>
        <v>4</v>
      </c>
      <c r="BM25" s="38">
        <f t="shared" si="51"/>
        <v>7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 s="181">
        <v>0.128</v>
      </c>
      <c r="F26" s="181">
        <v>0.187</v>
      </c>
      <c r="G26" s="181">
        <v>0.20399999999999999</v>
      </c>
      <c r="H26" s="181">
        <v>0.254</v>
      </c>
      <c r="I26" s="181">
        <v>0.24099999999999999</v>
      </c>
      <c r="J26" s="181">
        <v>0.36499999999999999</v>
      </c>
      <c r="K26" s="181">
        <v>0.13500000000000001</v>
      </c>
      <c r="L26" s="41">
        <f t="shared" ca="1" si="4"/>
        <v>498</v>
      </c>
      <c r="M26" s="42">
        <f t="shared" si="5"/>
        <v>0</v>
      </c>
      <c r="N26" s="43">
        <f t="shared" si="6"/>
        <v>0</v>
      </c>
      <c r="O26" s="43">
        <f t="shared" si="7"/>
        <v>4</v>
      </c>
      <c r="P26" s="43">
        <f t="shared" si="8"/>
        <v>4</v>
      </c>
      <c r="Q26" s="43">
        <f t="shared" si="9"/>
        <v>4</v>
      </c>
      <c r="R26" s="43">
        <f t="shared" si="10"/>
        <v>7</v>
      </c>
      <c r="S26" s="44">
        <f t="shared" si="11"/>
        <v>0</v>
      </c>
      <c r="T26" s="185">
        <f t="shared" ca="1" si="12"/>
        <v>83</v>
      </c>
      <c r="U26" s="46">
        <v>4250</v>
      </c>
      <c r="V26" s="47">
        <v>4250</v>
      </c>
      <c r="W26" s="47">
        <v>4250</v>
      </c>
      <c r="X26" s="47">
        <v>4250</v>
      </c>
      <c r="Y26" s="47">
        <v>4250</v>
      </c>
      <c r="Z26" s="47">
        <v>4250</v>
      </c>
      <c r="AA26" s="48">
        <v>4250</v>
      </c>
      <c r="AB26" s="184">
        <f t="shared" ca="1" si="13"/>
        <v>0</v>
      </c>
      <c r="AC26" s="50">
        <f t="shared" ca="1" si="14"/>
        <v>0</v>
      </c>
      <c r="AD26" s="50">
        <f t="shared" ca="1" si="15"/>
        <v>68000</v>
      </c>
      <c r="AE26" s="50">
        <f t="shared" ca="1" si="16"/>
        <v>68000</v>
      </c>
      <c r="AF26" s="50">
        <f t="shared" ca="1" si="17"/>
        <v>68000</v>
      </c>
      <c r="AG26" s="50">
        <f t="shared" ca="1" si="18"/>
        <v>148750</v>
      </c>
      <c r="AH26" s="51">
        <f t="shared" ca="1" si="19"/>
        <v>0</v>
      </c>
      <c r="AI26" s="35">
        <f t="shared" ca="1" si="20"/>
        <v>352750</v>
      </c>
      <c r="AJ26" s="49">
        <f t="shared" ca="1" si="21"/>
        <v>0</v>
      </c>
      <c r="AK26" s="50">
        <f t="shared" ca="1" si="22"/>
        <v>0</v>
      </c>
      <c r="AL26" s="50">
        <f t="shared" ca="1" si="23"/>
        <v>19.584</v>
      </c>
      <c r="AM26" s="50">
        <f t="shared" ca="1" si="24"/>
        <v>24.384</v>
      </c>
      <c r="AN26" s="50">
        <f t="shared" ca="1" si="25"/>
        <v>23.135999999999999</v>
      </c>
      <c r="AO26" s="50">
        <f t="shared" ca="1" si="26"/>
        <v>76.649999999999991</v>
      </c>
      <c r="AP26" s="51">
        <f t="shared" ca="1" si="27"/>
        <v>0</v>
      </c>
      <c r="AQ26" s="36">
        <f t="shared" ca="1" si="28"/>
        <v>143.75399999999999</v>
      </c>
      <c r="AR26" s="49" t="str">
        <f t="shared" ca="1" si="29"/>
        <v/>
      </c>
      <c r="AS26" s="50" t="str">
        <f t="shared" ca="1" si="30"/>
        <v/>
      </c>
      <c r="AT26" s="50">
        <f t="shared" ca="1" si="31"/>
        <v>3472.2222222222222</v>
      </c>
      <c r="AU26" s="50">
        <f t="shared" ca="1" si="32"/>
        <v>2788.7139107611547</v>
      </c>
      <c r="AV26" s="50">
        <f t="shared" ca="1" si="33"/>
        <v>2939.1424619640388</v>
      </c>
      <c r="AW26" s="50">
        <f t="shared" ca="1" si="34"/>
        <v>1940.6392694063929</v>
      </c>
      <c r="AX26" s="51" t="str">
        <f t="shared" ca="1" si="35"/>
        <v/>
      </c>
      <c r="AY26" s="52">
        <f t="shared" ca="1" si="36"/>
        <v>2453.8447625805197</v>
      </c>
      <c r="AZ26" s="37">
        <f t="shared" si="37"/>
        <v>5533.854166666667</v>
      </c>
      <c r="BA26" s="37">
        <f t="shared" si="38"/>
        <v>3787.878787878788</v>
      </c>
      <c r="BB26" s="37">
        <f t="shared" si="39"/>
        <v>3472.2222222222226</v>
      </c>
      <c r="BC26" s="37">
        <f t="shared" si="40"/>
        <v>2788.7139107611551</v>
      </c>
      <c r="BD26" s="37">
        <f t="shared" si="41"/>
        <v>2939.1424619640388</v>
      </c>
      <c r="BE26" s="37">
        <f t="shared" si="42"/>
        <v>1940.6392694063929</v>
      </c>
      <c r="BF26" s="37">
        <f t="shared" si="43"/>
        <v>5246.9135802469136</v>
      </c>
      <c r="BG26" s="38">
        <f t="shared" si="45"/>
        <v>0</v>
      </c>
      <c r="BH26" s="38">
        <f t="shared" si="46"/>
        <v>0</v>
      </c>
      <c r="BI26" s="38">
        <f t="shared" si="47"/>
        <v>4</v>
      </c>
      <c r="BJ26" s="38">
        <f t="shared" si="48"/>
        <v>4</v>
      </c>
      <c r="BK26" s="38">
        <f t="shared" si="49"/>
        <v>4</v>
      </c>
      <c r="BL26" s="38">
        <f t="shared" si="50"/>
        <v>7</v>
      </c>
      <c r="BM26" s="38">
        <f t="shared" si="51"/>
        <v>0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 s="181">
        <v>0.216</v>
      </c>
      <c r="F27" s="181">
        <v>0.218</v>
      </c>
      <c r="G27" s="181">
        <v>0.14399999999999999</v>
      </c>
      <c r="H27" s="181">
        <v>0.17199999999999999</v>
      </c>
      <c r="I27" s="181">
        <v>0.30199999999999999</v>
      </c>
      <c r="J27" s="181">
        <v>0.28399999999999997</v>
      </c>
      <c r="K27" s="181">
        <v>0.184</v>
      </c>
      <c r="L27" s="41">
        <f t="shared" ca="1" si="4"/>
        <v>594</v>
      </c>
      <c r="M27" s="42">
        <f t="shared" si="5"/>
        <v>4</v>
      </c>
      <c r="N27" s="43">
        <f t="shared" si="6"/>
        <v>4</v>
      </c>
      <c r="O27" s="43">
        <f t="shared" si="7"/>
        <v>0</v>
      </c>
      <c r="P27" s="43">
        <f t="shared" si="8"/>
        <v>0</v>
      </c>
      <c r="Q27" s="43">
        <f t="shared" si="9"/>
        <v>7</v>
      </c>
      <c r="R27" s="43">
        <f t="shared" si="10"/>
        <v>7</v>
      </c>
      <c r="S27" s="44">
        <f t="shared" si="11"/>
        <v>0</v>
      </c>
      <c r="T27" s="185">
        <f t="shared" ca="1" si="12"/>
        <v>99</v>
      </c>
      <c r="U27" s="46">
        <v>4250</v>
      </c>
      <c r="V27" s="47">
        <v>4250</v>
      </c>
      <c r="W27" s="47">
        <v>4250</v>
      </c>
      <c r="X27" s="47">
        <v>4250</v>
      </c>
      <c r="Y27" s="47">
        <v>4250</v>
      </c>
      <c r="Z27" s="47">
        <v>4250</v>
      </c>
      <c r="AA27" s="48">
        <v>4250</v>
      </c>
      <c r="AB27" s="184">
        <f t="shared" ca="1" si="13"/>
        <v>85000</v>
      </c>
      <c r="AC27" s="50">
        <f t="shared" ca="1" si="14"/>
        <v>68000</v>
      </c>
      <c r="AD27" s="50">
        <f t="shared" ca="1" si="15"/>
        <v>0</v>
      </c>
      <c r="AE27" s="50">
        <f t="shared" ca="1" si="16"/>
        <v>0</v>
      </c>
      <c r="AF27" s="50">
        <f t="shared" ca="1" si="17"/>
        <v>119000</v>
      </c>
      <c r="AG27" s="50">
        <f t="shared" ca="1" si="18"/>
        <v>148750</v>
      </c>
      <c r="AH27" s="51">
        <f t="shared" ca="1" si="19"/>
        <v>0</v>
      </c>
      <c r="AI27" s="35">
        <f t="shared" ca="1" si="20"/>
        <v>420750</v>
      </c>
      <c r="AJ27" s="49">
        <f t="shared" ca="1" si="21"/>
        <v>25.919999999999998</v>
      </c>
      <c r="AK27" s="50">
        <f t="shared" ca="1" si="22"/>
        <v>20.928000000000001</v>
      </c>
      <c r="AL27" s="50">
        <f t="shared" ca="1" si="23"/>
        <v>0</v>
      </c>
      <c r="AM27" s="50">
        <f t="shared" ca="1" si="24"/>
        <v>0</v>
      </c>
      <c r="AN27" s="50">
        <f t="shared" ca="1" si="25"/>
        <v>50.735999999999997</v>
      </c>
      <c r="AO27" s="50">
        <f t="shared" ca="1" si="26"/>
        <v>59.639999999999993</v>
      </c>
      <c r="AP27" s="51">
        <f t="shared" ca="1" si="27"/>
        <v>0</v>
      </c>
      <c r="AQ27" s="36">
        <f t="shared" ca="1" si="28"/>
        <v>157.22399999999999</v>
      </c>
      <c r="AR27" s="49">
        <f t="shared" ca="1" si="29"/>
        <v>3279.320987654321</v>
      </c>
      <c r="AS27" s="50">
        <f t="shared" ca="1" si="30"/>
        <v>3249.235474006116</v>
      </c>
      <c r="AT27" s="50" t="str">
        <f t="shared" ca="1" si="31"/>
        <v/>
      </c>
      <c r="AU27" s="50" t="str">
        <f t="shared" ca="1" si="32"/>
        <v/>
      </c>
      <c r="AV27" s="50">
        <f t="shared" ca="1" si="33"/>
        <v>2345.4746136865342</v>
      </c>
      <c r="AW27" s="50">
        <f t="shared" ca="1" si="34"/>
        <v>2494.1314553990615</v>
      </c>
      <c r="AX27" s="51" t="str">
        <f t="shared" ca="1" si="35"/>
        <v/>
      </c>
      <c r="AY27" s="52">
        <f t="shared" ca="1" si="36"/>
        <v>2676.1181499007785</v>
      </c>
      <c r="AZ27" s="37">
        <f t="shared" si="37"/>
        <v>3279.320987654321</v>
      </c>
      <c r="BA27" s="37">
        <f t="shared" si="38"/>
        <v>3249.2354740061164</v>
      </c>
      <c r="BB27" s="37">
        <f t="shared" si="39"/>
        <v>4918.9814814814818</v>
      </c>
      <c r="BC27" s="37">
        <f t="shared" si="40"/>
        <v>4118.2170542635668</v>
      </c>
      <c r="BD27" s="37">
        <f t="shared" si="41"/>
        <v>2345.4746136865342</v>
      </c>
      <c r="BE27" s="37">
        <f t="shared" si="42"/>
        <v>2494.1314553990615</v>
      </c>
      <c r="BF27" s="37">
        <f t="shared" si="43"/>
        <v>3849.6376811594205</v>
      </c>
      <c r="BG27" s="38">
        <f t="shared" si="45"/>
        <v>4</v>
      </c>
      <c r="BH27" s="38">
        <f t="shared" si="46"/>
        <v>4</v>
      </c>
      <c r="BI27" s="38">
        <f t="shared" si="47"/>
        <v>0</v>
      </c>
      <c r="BJ27" s="38">
        <f t="shared" si="48"/>
        <v>0</v>
      </c>
      <c r="BK27" s="38">
        <f t="shared" si="49"/>
        <v>7</v>
      </c>
      <c r="BL27" s="38">
        <f t="shared" si="50"/>
        <v>7</v>
      </c>
      <c r="BM27" s="38">
        <f t="shared" si="51"/>
        <v>0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1">
        <v>0.314</v>
      </c>
      <c r="F28" s="181">
        <v>0.30499999999999999</v>
      </c>
      <c r="G28" s="181">
        <v>0.11700000000000001</v>
      </c>
      <c r="H28" s="181">
        <v>0.28000000000000003</v>
      </c>
      <c r="I28" s="181">
        <v>0.29599999999999999</v>
      </c>
      <c r="J28" s="181">
        <v>0.18099999999999999</v>
      </c>
      <c r="K28" s="181">
        <v>0.16700000000000001</v>
      </c>
      <c r="L28" s="41">
        <f t="shared" ca="1" si="4"/>
        <v>642</v>
      </c>
      <c r="M28" s="42">
        <f t="shared" si="5"/>
        <v>7</v>
      </c>
      <c r="N28" s="43">
        <f t="shared" si="6"/>
        <v>7</v>
      </c>
      <c r="O28" s="43">
        <f t="shared" si="7"/>
        <v>0</v>
      </c>
      <c r="P28" s="43">
        <f t="shared" si="8"/>
        <v>4</v>
      </c>
      <c r="Q28" s="43">
        <f t="shared" si="9"/>
        <v>7</v>
      </c>
      <c r="R28" s="43">
        <f t="shared" si="10"/>
        <v>0</v>
      </c>
      <c r="S28" s="44">
        <f t="shared" si="11"/>
        <v>0</v>
      </c>
      <c r="T28" s="185">
        <f t="shared" ca="1" si="12"/>
        <v>107</v>
      </c>
      <c r="U28" s="46">
        <v>4250</v>
      </c>
      <c r="V28" s="47">
        <v>4250</v>
      </c>
      <c r="W28" s="47">
        <v>4250</v>
      </c>
      <c r="X28" s="47">
        <v>4250</v>
      </c>
      <c r="Y28" s="47">
        <v>4250</v>
      </c>
      <c r="Z28" s="47">
        <v>4250</v>
      </c>
      <c r="AA28" s="48">
        <v>4250</v>
      </c>
      <c r="AB28" s="184">
        <f t="shared" ca="1" si="13"/>
        <v>148750</v>
      </c>
      <c r="AC28" s="50">
        <f t="shared" ca="1" si="14"/>
        <v>119000</v>
      </c>
      <c r="AD28" s="50">
        <f t="shared" ca="1" si="15"/>
        <v>0</v>
      </c>
      <c r="AE28" s="50">
        <f t="shared" ca="1" si="16"/>
        <v>68000</v>
      </c>
      <c r="AF28" s="50">
        <f t="shared" ca="1" si="17"/>
        <v>119000</v>
      </c>
      <c r="AG28" s="50">
        <f t="shared" ca="1" si="18"/>
        <v>0</v>
      </c>
      <c r="AH28" s="51">
        <f t="shared" ca="1" si="19"/>
        <v>0</v>
      </c>
      <c r="AI28" s="35">
        <f t="shared" ca="1" si="20"/>
        <v>454750</v>
      </c>
      <c r="AJ28" s="49">
        <f t="shared" ca="1" si="21"/>
        <v>65.94</v>
      </c>
      <c r="AK28" s="50">
        <f t="shared" ca="1" si="22"/>
        <v>51.24</v>
      </c>
      <c r="AL28" s="50">
        <f t="shared" ca="1" si="23"/>
        <v>0</v>
      </c>
      <c r="AM28" s="50">
        <f t="shared" ca="1" si="24"/>
        <v>26.880000000000003</v>
      </c>
      <c r="AN28" s="50">
        <f t="shared" ca="1" si="25"/>
        <v>49.727999999999994</v>
      </c>
      <c r="AO28" s="50">
        <f t="shared" ca="1" si="26"/>
        <v>0</v>
      </c>
      <c r="AP28" s="51">
        <f t="shared" ca="1" si="27"/>
        <v>0</v>
      </c>
      <c r="AQ28" s="36">
        <f t="shared" ca="1" si="28"/>
        <v>193.78800000000001</v>
      </c>
      <c r="AR28" s="49">
        <f t="shared" ca="1" si="29"/>
        <v>2255.8386411889596</v>
      </c>
      <c r="AS28" s="50">
        <f t="shared" ca="1" si="30"/>
        <v>2322.4043715846992</v>
      </c>
      <c r="AT28" s="50" t="str">
        <f t="shared" ca="1" si="31"/>
        <v/>
      </c>
      <c r="AU28" s="50">
        <f t="shared" ca="1" si="32"/>
        <v>2529.7619047619046</v>
      </c>
      <c r="AV28" s="50">
        <f t="shared" ca="1" si="33"/>
        <v>2393.0180180180182</v>
      </c>
      <c r="AW28" s="50" t="str">
        <f t="shared" ca="1" si="34"/>
        <v/>
      </c>
      <c r="AX28" s="51" t="str">
        <f t="shared" ca="1" si="35"/>
        <v/>
      </c>
      <c r="AY28" s="52">
        <f t="shared" ca="1" si="36"/>
        <v>2346.636530641732</v>
      </c>
      <c r="AZ28" s="37">
        <f t="shared" si="37"/>
        <v>2255.8386411889596</v>
      </c>
      <c r="BA28" s="37">
        <f t="shared" si="38"/>
        <v>2322.4043715846997</v>
      </c>
      <c r="BB28" s="37">
        <f t="shared" si="39"/>
        <v>6054.131054131054</v>
      </c>
      <c r="BC28" s="37">
        <f t="shared" si="40"/>
        <v>2529.7619047619046</v>
      </c>
      <c r="BD28" s="37">
        <f t="shared" si="41"/>
        <v>2393.0180180180182</v>
      </c>
      <c r="BE28" s="37">
        <f t="shared" si="42"/>
        <v>3913.4438305709027</v>
      </c>
      <c r="BF28" s="37">
        <f t="shared" si="43"/>
        <v>4241.5169660678639</v>
      </c>
      <c r="BG28" s="38">
        <f t="shared" si="45"/>
        <v>7</v>
      </c>
      <c r="BH28" s="38">
        <f t="shared" si="46"/>
        <v>7</v>
      </c>
      <c r="BI28" s="38">
        <f t="shared" si="47"/>
        <v>0</v>
      </c>
      <c r="BJ28" s="38">
        <f t="shared" si="48"/>
        <v>4</v>
      </c>
      <c r="BK28" s="38">
        <f t="shared" si="49"/>
        <v>7</v>
      </c>
      <c r="BL28" s="38">
        <f t="shared" si="50"/>
        <v>0</v>
      </c>
      <c r="BM28" s="38">
        <f t="shared" si="51"/>
        <v>0</v>
      </c>
    </row>
    <row r="29" spans="1:65" ht="15" thickBot="1">
      <c r="B29" s="3" t="s">
        <v>49</v>
      </c>
      <c r="C29" s="54">
        <v>0.95833333333333337</v>
      </c>
      <c r="D29" s="55">
        <v>0</v>
      </c>
      <c r="E29" s="181">
        <v>0.23699999999999999</v>
      </c>
      <c r="F29" s="181">
        <v>0.26100000000000001</v>
      </c>
      <c r="G29" s="181">
        <v>0.17799999999999999</v>
      </c>
      <c r="H29" s="181">
        <v>0.16400000000000001</v>
      </c>
      <c r="I29" s="181">
        <v>9.9000000000000005E-2</v>
      </c>
      <c r="J29" s="181">
        <v>0.161</v>
      </c>
      <c r="K29" s="181">
        <v>0.106</v>
      </c>
      <c r="L29" s="56">
        <f t="shared" ca="1" si="4"/>
        <v>216</v>
      </c>
      <c r="M29" s="57">
        <f t="shared" si="5"/>
        <v>4</v>
      </c>
      <c r="N29" s="58">
        <f t="shared" si="6"/>
        <v>4</v>
      </c>
      <c r="O29" s="58">
        <f t="shared" si="7"/>
        <v>0</v>
      </c>
      <c r="P29" s="58">
        <f t="shared" si="8"/>
        <v>0</v>
      </c>
      <c r="Q29" s="58">
        <f t="shared" si="9"/>
        <v>0</v>
      </c>
      <c r="R29" s="58">
        <f t="shared" si="10"/>
        <v>0</v>
      </c>
      <c r="S29" s="59">
        <f t="shared" si="11"/>
        <v>0</v>
      </c>
      <c r="T29" s="183">
        <f t="shared" ca="1" si="12"/>
        <v>36</v>
      </c>
      <c r="U29" s="61">
        <v>4250</v>
      </c>
      <c r="V29" s="62">
        <v>4250</v>
      </c>
      <c r="W29" s="62">
        <v>4250</v>
      </c>
      <c r="X29" s="62">
        <v>4250</v>
      </c>
      <c r="Y29" s="62">
        <v>4250</v>
      </c>
      <c r="Z29" s="62">
        <v>4250</v>
      </c>
      <c r="AA29" s="63">
        <v>4250</v>
      </c>
      <c r="AB29" s="182">
        <f t="shared" ca="1" si="13"/>
        <v>85000</v>
      </c>
      <c r="AC29" s="65">
        <f t="shared" ca="1" si="14"/>
        <v>68000</v>
      </c>
      <c r="AD29" s="65">
        <f t="shared" ca="1" si="15"/>
        <v>0</v>
      </c>
      <c r="AE29" s="65">
        <f t="shared" ca="1" si="16"/>
        <v>0</v>
      </c>
      <c r="AF29" s="65">
        <f t="shared" ca="1" si="17"/>
        <v>0</v>
      </c>
      <c r="AG29" s="65">
        <f t="shared" ca="1" si="18"/>
        <v>0</v>
      </c>
      <c r="AH29" s="66">
        <f t="shared" ca="1" si="19"/>
        <v>0</v>
      </c>
      <c r="AI29" s="35">
        <f t="shared" ca="1" si="20"/>
        <v>153000</v>
      </c>
      <c r="AJ29" s="64">
        <f t="shared" ca="1" si="21"/>
        <v>28.439999999999998</v>
      </c>
      <c r="AK29" s="65">
        <f t="shared" ca="1" si="22"/>
        <v>25.056000000000001</v>
      </c>
      <c r="AL29" s="65">
        <f t="shared" ca="1" si="23"/>
        <v>0</v>
      </c>
      <c r="AM29" s="65">
        <f t="shared" ca="1" si="24"/>
        <v>0</v>
      </c>
      <c r="AN29" s="65">
        <f t="shared" ca="1" si="25"/>
        <v>0</v>
      </c>
      <c r="AO29" s="65">
        <f t="shared" ca="1" si="26"/>
        <v>0</v>
      </c>
      <c r="AP29" s="66">
        <f t="shared" ca="1" si="27"/>
        <v>0</v>
      </c>
      <c r="AQ29" s="36">
        <f t="shared" ca="1" si="28"/>
        <v>53.495999999999995</v>
      </c>
      <c r="AR29" s="64">
        <f t="shared" ca="1" si="29"/>
        <v>2988.7482419127991</v>
      </c>
      <c r="AS29" s="65">
        <f t="shared" ca="1" si="30"/>
        <v>2713.9208173690931</v>
      </c>
      <c r="AT29" s="65" t="str">
        <f t="shared" ca="1" si="31"/>
        <v/>
      </c>
      <c r="AU29" s="65" t="str">
        <f t="shared" ca="1" si="32"/>
        <v/>
      </c>
      <c r="AV29" s="65" t="str">
        <f t="shared" ca="1" si="33"/>
        <v/>
      </c>
      <c r="AW29" s="65" t="str">
        <f t="shared" ca="1" si="34"/>
        <v/>
      </c>
      <c r="AX29" s="66" t="str">
        <f t="shared" ca="1" si="35"/>
        <v/>
      </c>
      <c r="AY29" s="67">
        <f t="shared" ca="1" si="36"/>
        <v>2860.026917900404</v>
      </c>
      <c r="AZ29" s="37">
        <f t="shared" si="37"/>
        <v>2988.7482419127991</v>
      </c>
      <c r="BA29" s="37">
        <f t="shared" si="38"/>
        <v>2713.9208173690931</v>
      </c>
      <c r="BB29" s="37">
        <f t="shared" si="39"/>
        <v>3979.4007490636709</v>
      </c>
      <c r="BC29" s="37">
        <f t="shared" si="40"/>
        <v>4319.1056910569105</v>
      </c>
      <c r="BD29" s="37">
        <f t="shared" si="41"/>
        <v>7154.8821548821552</v>
      </c>
      <c r="BE29" s="37">
        <f t="shared" si="42"/>
        <v>4399.5859213250515</v>
      </c>
      <c r="BF29" s="37">
        <f t="shared" si="43"/>
        <v>6682.3899371069192</v>
      </c>
      <c r="BG29" s="38">
        <f t="shared" si="45"/>
        <v>4</v>
      </c>
      <c r="BH29" s="38">
        <f t="shared" si="46"/>
        <v>4</v>
      </c>
      <c r="BI29" s="38">
        <f t="shared" si="47"/>
        <v>0</v>
      </c>
      <c r="BJ29" s="38">
        <f t="shared" si="48"/>
        <v>0</v>
      </c>
      <c r="BK29" s="38">
        <f t="shared" si="49"/>
        <v>0</v>
      </c>
      <c r="BL29" s="38">
        <f t="shared" si="50"/>
        <v>0</v>
      </c>
      <c r="BM29" s="38">
        <f t="shared" si="51"/>
        <v>0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52">SUM(M6:M29)</f>
        <v>37</v>
      </c>
      <c r="N30" s="70">
        <f t="shared" si="52"/>
        <v>34</v>
      </c>
      <c r="O30" s="70">
        <f t="shared" si="52"/>
        <v>11</v>
      </c>
      <c r="P30" s="70">
        <f t="shared" si="52"/>
        <v>53</v>
      </c>
      <c r="Q30" s="70">
        <f t="shared" si="52"/>
        <v>30</v>
      </c>
      <c r="R30" s="70">
        <f t="shared" si="52"/>
        <v>46</v>
      </c>
      <c r="S30" s="70">
        <f t="shared" si="52"/>
        <v>11</v>
      </c>
      <c r="T30" s="71">
        <f t="shared" ca="1" si="52"/>
        <v>982</v>
      </c>
      <c r="U30" s="68"/>
      <c r="V30" s="68"/>
      <c r="W30" s="68"/>
      <c r="X30" s="68"/>
      <c r="Y30" s="68"/>
      <c r="Z30" s="68"/>
      <c r="AA30" s="68"/>
      <c r="AB30" s="70">
        <f t="shared" ref="AB30:AQ30" ca="1" si="53">SUM(AB6:AB29)</f>
        <v>786250</v>
      </c>
      <c r="AC30" s="70">
        <f t="shared" ca="1" si="53"/>
        <v>578000</v>
      </c>
      <c r="AD30" s="70">
        <f t="shared" ca="1" si="53"/>
        <v>187000</v>
      </c>
      <c r="AE30" s="70">
        <f t="shared" ca="1" si="53"/>
        <v>901000</v>
      </c>
      <c r="AF30" s="70">
        <f t="shared" ca="1" si="53"/>
        <v>510000</v>
      </c>
      <c r="AG30" s="70">
        <f t="shared" ca="1" si="53"/>
        <v>977500</v>
      </c>
      <c r="AH30" s="70">
        <f t="shared" ca="1" si="53"/>
        <v>233750</v>
      </c>
      <c r="AI30" s="71">
        <f t="shared" ca="1" si="53"/>
        <v>4173500</v>
      </c>
      <c r="AJ30" s="70">
        <f t="shared" ca="1" si="53"/>
        <v>299.64</v>
      </c>
      <c r="AK30" s="70">
        <f t="shared" ca="1" si="53"/>
        <v>206.28000000000003</v>
      </c>
      <c r="AL30" s="70">
        <f t="shared" ca="1" si="53"/>
        <v>70.319999999999993</v>
      </c>
      <c r="AM30" s="70">
        <f t="shared" ca="1" si="53"/>
        <v>422.23199999999997</v>
      </c>
      <c r="AN30" s="70">
        <f t="shared" ca="1" si="53"/>
        <v>188.88</v>
      </c>
      <c r="AO30" s="70">
        <f t="shared" ca="1" si="53"/>
        <v>473.52</v>
      </c>
      <c r="AP30" s="70">
        <f t="shared" ca="1" si="53"/>
        <v>85.44</v>
      </c>
      <c r="AQ30" s="71">
        <f t="shared" ca="1" si="53"/>
        <v>1746.3119999999999</v>
      </c>
      <c r="AR30" s="70">
        <f t="shared" ref="AR30:AY30" ca="1" si="54">AB30/AJ30</f>
        <v>2623.9821118675745</v>
      </c>
      <c r="AS30" s="70">
        <f t="shared" ca="1" si="54"/>
        <v>2802.0166763622256</v>
      </c>
      <c r="AT30" s="70">
        <f t="shared" ca="1" si="54"/>
        <v>2659.2718998862347</v>
      </c>
      <c r="AU30" s="70">
        <f t="shared" ca="1" si="54"/>
        <v>2133.8979518369051</v>
      </c>
      <c r="AV30" s="70">
        <f t="shared" ca="1" si="54"/>
        <v>2700.1270648030495</v>
      </c>
      <c r="AW30" s="70">
        <f t="shared" ca="1" si="54"/>
        <v>2064.3267443824971</v>
      </c>
      <c r="AX30" s="70">
        <f t="shared" ca="1" si="54"/>
        <v>2735.8380149812733</v>
      </c>
      <c r="AY30" s="72">
        <f t="shared" ca="1" si="54"/>
        <v>2389.8936730664395</v>
      </c>
      <c r="AZ30" s="73"/>
      <c r="BA30" s="73"/>
      <c r="BB30" s="73"/>
      <c r="BC30" s="73"/>
      <c r="BD30" s="73"/>
      <c r="BE30" s="73"/>
      <c r="BF30" s="73"/>
    </row>
    <row r="31" spans="1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196562.5</v>
      </c>
      <c r="AC31" s="80">
        <f ca="1">AC30/4</f>
        <v>144500</v>
      </c>
      <c r="AD31" s="68"/>
      <c r="AE31" s="68"/>
      <c r="AF31" s="68"/>
      <c r="AG31" s="68"/>
      <c r="AH31" s="80">
        <f ca="1">AH30/4</f>
        <v>58437.5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>
      <c r="B32" s="295" t="s">
        <v>26</v>
      </c>
      <c r="C32" s="296"/>
      <c r="D32" s="207">
        <v>3350000</v>
      </c>
      <c r="E32" s="6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294"/>
      <c r="Z32" s="294"/>
      <c r="AA32" s="294"/>
      <c r="AB32" s="294"/>
      <c r="AC32" s="68"/>
      <c r="AD32" s="68"/>
      <c r="AE32" s="68"/>
      <c r="AF32" s="68"/>
      <c r="AG32" s="68"/>
      <c r="AH32" s="68"/>
      <c r="AI32" s="126"/>
      <c r="AJ32" s="68"/>
      <c r="AK32" s="68"/>
      <c r="AL32" s="68"/>
      <c r="AM32" s="68"/>
      <c r="AN32" s="68"/>
      <c r="AO32" s="68"/>
      <c r="AP32" s="68"/>
      <c r="AQ32" s="80">
        <f ca="1">SUM(AQ26:AQ28)</f>
        <v>494.76599999999996</v>
      </c>
      <c r="AR32" s="68"/>
      <c r="AS32" s="68"/>
      <c r="AT32" s="68"/>
      <c r="AU32" s="68"/>
      <c r="AV32" s="68"/>
      <c r="AW32" s="68"/>
      <c r="AX32" s="68"/>
      <c r="AY32" s="81">
        <f ca="1">AI30</f>
        <v>4173500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>
      <c r="B33" s="297" t="s">
        <v>31</v>
      </c>
      <c r="C33" s="298"/>
      <c r="D33" s="103">
        <f ca="1">AI30/AQ30</f>
        <v>2389.8936730664395</v>
      </c>
      <c r="E33" s="68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0.28332050630127947</v>
      </c>
      <c r="AR33" s="68"/>
      <c r="AS33" s="68"/>
      <c r="AT33" s="68"/>
      <c r="AU33" s="68"/>
      <c r="AV33" s="68"/>
      <c r="AW33" s="68"/>
      <c r="AX33" s="68"/>
      <c r="AY33" s="84">
        <f ca="1">D32-AY32</f>
        <v>-823500</v>
      </c>
      <c r="AZ33" s="73">
        <f ca="1">AQ30*70%</f>
        <v>1222.4183999999998</v>
      </c>
      <c r="BA33" s="73">
        <v>2575.1699999999996</v>
      </c>
      <c r="BB33" s="73">
        <f ca="1">BA33+AZ33</f>
        <v>3797.5883999999996</v>
      </c>
      <c r="BC33" s="73">
        <f ca="1">AY32</f>
        <v>4173500</v>
      </c>
      <c r="BD33" s="73">
        <f ca="1">BC33/BB33</f>
        <v>1098.9869254919781</v>
      </c>
      <c r="BE33" s="73"/>
      <c r="BF33" s="73"/>
    </row>
    <row r="34" spans="1:78">
      <c r="B34" s="297" t="s">
        <v>32</v>
      </c>
      <c r="C34" s="298"/>
      <c r="D34" s="103">
        <f ca="1">D33*3</f>
        <v>7169.6810191993191</v>
      </c>
      <c r="E34" s="68"/>
      <c r="F34" s="68"/>
      <c r="G34" s="68"/>
      <c r="H34" s="68"/>
      <c r="I34" s="68"/>
      <c r="J34" s="68"/>
      <c r="K34" s="68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/>
      <c r="BA34" s="73"/>
      <c r="BB34" s="73"/>
      <c r="BC34" s="73"/>
      <c r="BD34" s="73"/>
      <c r="BE34" s="73"/>
      <c r="BF34" s="73"/>
    </row>
    <row r="35" spans="1:78" ht="15" thickBot="1">
      <c r="B35" s="88"/>
      <c r="C35" s="205"/>
      <c r="D35" s="206"/>
      <c r="E35" s="68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78">
      <c r="E36" s="68"/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78">
      <c r="T39" s="111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20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  <mergeCell ref="B32:C32"/>
    <mergeCell ref="Y32:AB32"/>
    <mergeCell ref="B33:C33"/>
    <mergeCell ref="B34:C3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29" priority="1" operator="containsText" text="Paid">
      <formula>NOT(ISERROR(SEARCH("Paid",B6)))</formula>
    </cfRule>
    <cfRule type="containsText" dxfId="28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PTV HOME</vt:lpstr>
      <vt:lpstr>GEO ENTERTAINMENT</vt:lpstr>
      <vt:lpstr>HUM TV</vt:lpstr>
      <vt:lpstr>ARY DIGITAL</vt:lpstr>
      <vt:lpstr>TV ONE</vt:lpstr>
      <vt:lpstr>URDU 1</vt:lpstr>
      <vt:lpstr>A PLUS</vt:lpstr>
      <vt:lpstr>Jalwa TV</vt:lpstr>
      <vt:lpstr>EIGHTXM</vt:lpstr>
      <vt:lpstr>KIDS ZONE</vt:lpstr>
      <vt:lpstr>GEO NEWS</vt:lpstr>
      <vt:lpstr>NEWS ONE</vt:lpstr>
      <vt:lpstr>ARY NEWS </vt:lpstr>
      <vt:lpstr>DAWN NEWS</vt:lpstr>
      <vt:lpstr>ABB TAKK</vt:lpstr>
      <vt:lpstr>HUM News</vt:lpstr>
      <vt:lpstr>Public News</vt:lpstr>
      <vt:lpstr>PTV NEWS</vt:lpstr>
      <vt:lpstr>Filmax</vt:lpstr>
      <vt:lpstr>Filmworld</vt:lpstr>
      <vt:lpstr>GTV</vt:lpstr>
      <vt:lpstr>HBO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Hammad Baig</dc:creator>
  <cp:lastModifiedBy>Hammad Baig</cp:lastModifiedBy>
  <dcterms:created xsi:type="dcterms:W3CDTF">2018-10-23T12:59:44Z</dcterms:created>
  <dcterms:modified xsi:type="dcterms:W3CDTF">2019-02-19T11:31:46Z</dcterms:modified>
</cp:coreProperties>
</file>